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terah\OneDrive\04 PROJEKTY\08 Ostatní\805 kuchyně DsvV Stará Boleslav\08 Rozpočet rozdělení Gastro\"/>
    </mc:Choice>
  </mc:AlternateContent>
  <bookViews>
    <workbookView xWindow="0" yWindow="0" windowWidth="0" windowHeight="0"/>
  </bookViews>
  <sheets>
    <sheet name="Rekapitulace stavby" sheetId="1" r:id="rId1"/>
    <sheet name="1.1 - Bourací a demontážn..." sheetId="2" r:id="rId2"/>
    <sheet name="1.2 - Nové konstrukce a p..." sheetId="3" r:id="rId3"/>
    <sheet name="SO01 - Vnitřní kanalizace" sheetId="4" r:id="rId4"/>
    <sheet name="SO02 - Vnitřní vodovod" sheetId="5" r:id="rId5"/>
    <sheet name="SO03 - Plynovodní přípojka" sheetId="6" r:id="rId6"/>
    <sheet name="SO04 - Vytápění" sheetId="7" r:id="rId7"/>
    <sheet name="SO05_1 - Elektroinstalace..." sheetId="8" r:id="rId8"/>
    <sheet name="SO05_2 - Elektroinstalace..." sheetId="9" r:id="rId9"/>
    <sheet name="SO05_3 - Elektroinstalace..." sheetId="10" r:id="rId10"/>
    <sheet name="SO05_4 - Elektroinstalace..." sheetId="11" r:id="rId11"/>
    <sheet name="SO05_5 - Elektroinstalace..." sheetId="12" r:id="rId12"/>
    <sheet name="SO05_6 - Elektroinstalace..." sheetId="13" r:id="rId13"/>
    <sheet name="SO05_7 - Elektroinstalace..." sheetId="14" r:id="rId14"/>
    <sheet name="SO05_8 - Elektroinstalace..." sheetId="15" r:id="rId15"/>
    <sheet name="SO06_1 - Vzduchotechnika ..." sheetId="16" r:id="rId16"/>
    <sheet name="SO06_2 - Vzduchotechnika ..." sheetId="17" r:id="rId17"/>
    <sheet name="VRN - Vedlejší rozpočtové..." sheetId="18" r:id="rId18"/>
    <sheet name="Seznam figur" sheetId="19" r:id="rId19"/>
    <sheet name="Pokyny pro vyplnění" sheetId="20" r:id="rId20"/>
  </sheets>
  <definedNames>
    <definedName name="_xlnm.Print_Area" localSheetId="0">'Rekapitulace stavby'!$D$4:$AO$36,'Rekapitulace stavby'!$C$42:$AQ$76</definedName>
    <definedName name="_xlnm.Print_Titles" localSheetId="0">'Rekapitulace stavby'!$52:$52</definedName>
    <definedName name="_xlnm._FilterDatabase" localSheetId="1" hidden="1">'1.1 - Bourací a demontážn...'!$C$99:$K$499</definedName>
    <definedName name="_xlnm.Print_Area" localSheetId="1">'1.1 - Bourací a demontážn...'!$C$4:$J$41,'1.1 - Bourací a demontážn...'!$C$47:$J$79,'1.1 - Bourací a demontážn...'!$C$85:$K$499</definedName>
    <definedName name="_xlnm.Print_Titles" localSheetId="1">'1.1 - Bourací a demontážn...'!$99:$99</definedName>
    <definedName name="_xlnm._FilterDatabase" localSheetId="2" hidden="1">'1.2 - Nové konstrukce a p...'!$C$110:$K$1585</definedName>
    <definedName name="_xlnm.Print_Area" localSheetId="2">'1.2 - Nové konstrukce a p...'!$C$4:$J$41,'1.2 - Nové konstrukce a p...'!$C$47:$J$90,'1.2 - Nové konstrukce a p...'!$C$96:$K$1585</definedName>
    <definedName name="_xlnm.Print_Titles" localSheetId="2">'1.2 - Nové konstrukce a p...'!$110:$110</definedName>
    <definedName name="_xlnm._FilterDatabase" localSheetId="3" hidden="1">'SO01 - Vnitřní kanalizace'!$C$89:$K$157</definedName>
    <definedName name="_xlnm.Print_Area" localSheetId="3">'SO01 - Vnitřní kanalizace'!$C$4:$J$41,'SO01 - Vnitřní kanalizace'!$C$47:$J$69,'SO01 - Vnitřní kanalizace'!$C$75:$K$157</definedName>
    <definedName name="_xlnm.Print_Titles" localSheetId="3">'SO01 - Vnitřní kanalizace'!$89:$89</definedName>
    <definedName name="_xlnm._FilterDatabase" localSheetId="4" hidden="1">'SO02 - Vnitřní vodovod'!$C$88:$K$150</definedName>
    <definedName name="_xlnm.Print_Area" localSheetId="4">'SO02 - Vnitřní vodovod'!$C$4:$J$41,'SO02 - Vnitřní vodovod'!$C$47:$J$68,'SO02 - Vnitřní vodovod'!$C$74:$K$150</definedName>
    <definedName name="_xlnm.Print_Titles" localSheetId="4">'SO02 - Vnitřní vodovod'!$88:$88</definedName>
    <definedName name="_xlnm._FilterDatabase" localSheetId="5" hidden="1">'SO03 - Plynovodní přípojka'!$C$87:$K$114</definedName>
    <definedName name="_xlnm.Print_Area" localSheetId="5">'SO03 - Plynovodní přípojka'!$C$4:$J$41,'SO03 - Plynovodní přípojka'!$C$47:$J$67,'SO03 - Plynovodní přípojka'!$C$73:$K$114</definedName>
    <definedName name="_xlnm.Print_Titles" localSheetId="5">'SO03 - Plynovodní přípojka'!$87:$87</definedName>
    <definedName name="_xlnm._FilterDatabase" localSheetId="6" hidden="1">'SO04 - Vytápění'!$C$90:$K$150</definedName>
    <definedName name="_xlnm.Print_Area" localSheetId="6">'SO04 - Vytápění'!$C$4:$J$41,'SO04 - Vytápění'!$C$47:$J$70,'SO04 - Vytápění'!$C$76:$K$150</definedName>
    <definedName name="_xlnm.Print_Titles" localSheetId="6">'SO04 - Vytápění'!$90:$90</definedName>
    <definedName name="_xlnm._FilterDatabase" localSheetId="7" hidden="1">'SO05_1 - Elektroinstalace...'!$C$91:$K$104</definedName>
    <definedName name="_xlnm.Print_Area" localSheetId="7">'SO05_1 - Elektroinstalace...'!$C$4:$J$43,'SO05_1 - Elektroinstalace...'!$C$49:$J$69,'SO05_1 - Elektroinstalace...'!$C$75:$K$104</definedName>
    <definedName name="_xlnm.Print_Titles" localSheetId="7">'SO05_1 - Elektroinstalace...'!$91:$91</definedName>
    <definedName name="_xlnm._FilterDatabase" localSheetId="8" hidden="1">'SO05_2 - Elektroinstalace...'!$C$91:$K$120</definedName>
    <definedName name="_xlnm.Print_Area" localSheetId="8">'SO05_2 - Elektroinstalace...'!$C$4:$J$43,'SO05_2 - Elektroinstalace...'!$C$49:$J$69,'SO05_2 - Elektroinstalace...'!$C$75:$K$120</definedName>
    <definedName name="_xlnm.Print_Titles" localSheetId="8">'SO05_2 - Elektroinstalace...'!$91:$91</definedName>
    <definedName name="_xlnm._FilterDatabase" localSheetId="9" hidden="1">'SO05_3 - Elektroinstalace...'!$C$96:$K$226</definedName>
    <definedName name="_xlnm.Print_Area" localSheetId="9">'SO05_3 - Elektroinstalace...'!$C$4:$J$43,'SO05_3 - Elektroinstalace...'!$C$49:$J$74,'SO05_3 - Elektroinstalace...'!$C$80:$K$226</definedName>
    <definedName name="_xlnm.Print_Titles" localSheetId="9">'SO05_3 - Elektroinstalace...'!$96:$96</definedName>
    <definedName name="_xlnm._FilterDatabase" localSheetId="10" hidden="1">'SO05_4 - Elektroinstalace...'!$C$91:$K$141</definedName>
    <definedName name="_xlnm.Print_Area" localSheetId="10">'SO05_4 - Elektroinstalace...'!$C$4:$J$43,'SO05_4 - Elektroinstalace...'!$C$49:$J$69,'SO05_4 - Elektroinstalace...'!$C$75:$K$141</definedName>
    <definedName name="_xlnm.Print_Titles" localSheetId="10">'SO05_4 - Elektroinstalace...'!$91:$91</definedName>
    <definedName name="_xlnm._FilterDatabase" localSheetId="11" hidden="1">'SO05_5 - Elektroinstalace...'!$C$91:$K$108</definedName>
    <definedName name="_xlnm.Print_Area" localSheetId="11">'SO05_5 - Elektroinstalace...'!$C$4:$J$43,'SO05_5 - Elektroinstalace...'!$C$49:$J$69,'SO05_5 - Elektroinstalace...'!$C$75:$K$108</definedName>
    <definedName name="_xlnm.Print_Titles" localSheetId="11">'SO05_5 - Elektroinstalace...'!$91:$91</definedName>
    <definedName name="_xlnm._FilterDatabase" localSheetId="12" hidden="1">'SO05_6 - Elektroinstalace...'!$C$92:$K$124</definedName>
    <definedName name="_xlnm.Print_Area" localSheetId="12">'SO05_6 - Elektroinstalace...'!$C$4:$J$43,'SO05_6 - Elektroinstalace...'!$C$49:$J$70,'SO05_6 - Elektroinstalace...'!$C$76:$K$124</definedName>
    <definedName name="_xlnm.Print_Titles" localSheetId="12">'SO05_6 - Elektroinstalace...'!$92:$92</definedName>
    <definedName name="_xlnm._FilterDatabase" localSheetId="13" hidden="1">'SO05_7 - Elektroinstalace...'!$C$91:$K$108</definedName>
    <definedName name="_xlnm.Print_Area" localSheetId="13">'SO05_7 - Elektroinstalace...'!$C$4:$J$43,'SO05_7 - Elektroinstalace...'!$C$49:$J$69,'SO05_7 - Elektroinstalace...'!$C$75:$K$108</definedName>
    <definedName name="_xlnm.Print_Titles" localSheetId="13">'SO05_7 - Elektroinstalace...'!$91:$91</definedName>
    <definedName name="_xlnm._FilterDatabase" localSheetId="14" hidden="1">'SO05_8 - Elektroinstalace...'!$C$91:$K$98</definedName>
    <definedName name="_xlnm.Print_Area" localSheetId="14">'SO05_8 - Elektroinstalace...'!$C$4:$J$43,'SO05_8 - Elektroinstalace...'!$C$49:$J$69,'SO05_8 - Elektroinstalace...'!$C$75:$K$98</definedName>
    <definedName name="_xlnm.Print_Titles" localSheetId="14">'SO05_8 - Elektroinstalace...'!$91:$91</definedName>
    <definedName name="_xlnm._FilterDatabase" localSheetId="15" hidden="1">'SO06_1 - Vzduchotechnika ...'!$C$92:$K$120</definedName>
    <definedName name="_xlnm.Print_Area" localSheetId="15">'SO06_1 - Vzduchotechnika ...'!$C$4:$J$43,'SO06_1 - Vzduchotechnika ...'!$C$49:$J$70,'SO06_1 - Vzduchotechnika ...'!$C$76:$K$120</definedName>
    <definedName name="_xlnm.Print_Titles" localSheetId="15">'SO06_1 - Vzduchotechnika ...'!$92:$92</definedName>
    <definedName name="_xlnm._FilterDatabase" localSheetId="16" hidden="1">'SO06_2 - Vzduchotechnika ...'!$C$94:$K$153</definedName>
    <definedName name="_xlnm.Print_Area" localSheetId="16">'SO06_2 - Vzduchotechnika ...'!$C$4:$J$43,'SO06_2 - Vzduchotechnika ...'!$C$49:$J$72,'SO06_2 - Vzduchotechnika ...'!$C$78:$K$153</definedName>
    <definedName name="_xlnm.Print_Titles" localSheetId="16">'SO06_2 - Vzduchotechnika ...'!$94:$94</definedName>
    <definedName name="_xlnm._FilterDatabase" localSheetId="17" hidden="1">'VRN - Vedlejší rozpočtové...'!$C$83:$K$106</definedName>
    <definedName name="_xlnm.Print_Area" localSheetId="17">'VRN - Vedlejší rozpočtové...'!$C$4:$J$39,'VRN - Vedlejší rozpočtové...'!$C$45:$J$65,'VRN - Vedlejší rozpočtové...'!$C$71:$K$106</definedName>
    <definedName name="_xlnm.Print_Titles" localSheetId="17">'VRN - Vedlejší rozpočtové...'!$83:$83</definedName>
    <definedName name="_xlnm.Print_Area" localSheetId="18">'Seznam figur'!$C$4:$G$336</definedName>
    <definedName name="_xlnm.Print_Titles" localSheetId="18">'Seznam figur'!$9:$9</definedName>
    <definedName name="_xlnm.Print_Area" localSheetId="19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19" l="1" r="D7"/>
  <c i="18" r="J37"/>
  <c r="J36"/>
  <c i="1" r="AY75"/>
  <c i="18" r="J35"/>
  <c i="1" r="AX75"/>
  <c i="18" r="BI106"/>
  <c r="BH106"/>
  <c r="BG106"/>
  <c r="BF106"/>
  <c r="T106"/>
  <c r="R106"/>
  <c r="P106"/>
  <c r="BI105"/>
  <c r="BH105"/>
  <c r="BG105"/>
  <c r="BF105"/>
  <c r="T105"/>
  <c r="R105"/>
  <c r="P105"/>
  <c r="BI103"/>
  <c r="BH103"/>
  <c r="BG103"/>
  <c r="BF103"/>
  <c r="T103"/>
  <c r="R103"/>
  <c r="P103"/>
  <c r="BI102"/>
  <c r="BH102"/>
  <c r="BG102"/>
  <c r="BF102"/>
  <c r="T102"/>
  <c r="R102"/>
  <c r="P102"/>
  <c r="BI99"/>
  <c r="BH99"/>
  <c r="BG99"/>
  <c r="BF99"/>
  <c r="T99"/>
  <c r="R99"/>
  <c r="P99"/>
  <c r="BI98"/>
  <c r="BH98"/>
  <c r="BG98"/>
  <c r="BF98"/>
  <c r="T98"/>
  <c r="R98"/>
  <c r="P98"/>
  <c r="BI96"/>
  <c r="BH96"/>
  <c r="BG96"/>
  <c r="BF96"/>
  <c r="T96"/>
  <c r="R96"/>
  <c r="P96"/>
  <c r="BI94"/>
  <c r="BH94"/>
  <c r="BG94"/>
  <c r="BF94"/>
  <c r="T94"/>
  <c r="R94"/>
  <c r="P94"/>
  <c r="BI93"/>
  <c r="BH93"/>
  <c r="BG93"/>
  <c r="BF93"/>
  <c r="T93"/>
  <c r="R93"/>
  <c r="P93"/>
  <c r="BI92"/>
  <c r="BH92"/>
  <c r="BG92"/>
  <c r="BF92"/>
  <c r="T92"/>
  <c r="R92"/>
  <c r="P92"/>
  <c r="BI91"/>
  <c r="BH91"/>
  <c r="BG91"/>
  <c r="BF91"/>
  <c r="T91"/>
  <c r="R91"/>
  <c r="P91"/>
  <c r="BI90"/>
  <c r="BH90"/>
  <c r="BG90"/>
  <c r="BF90"/>
  <c r="T90"/>
  <c r="R90"/>
  <c r="P90"/>
  <c r="BI89"/>
  <c r="BH89"/>
  <c r="BG89"/>
  <c r="BF89"/>
  <c r="T89"/>
  <c r="R89"/>
  <c r="P89"/>
  <c r="BI88"/>
  <c r="BH88"/>
  <c r="BG88"/>
  <c r="BF88"/>
  <c r="T88"/>
  <c r="R88"/>
  <c r="P88"/>
  <c r="BI87"/>
  <c r="BH87"/>
  <c r="BG87"/>
  <c r="BF87"/>
  <c r="T87"/>
  <c r="R87"/>
  <c r="P87"/>
  <c r="J80"/>
  <c r="F80"/>
  <c r="F78"/>
  <c r="E76"/>
  <c r="J54"/>
  <c r="F54"/>
  <c r="F52"/>
  <c r="E50"/>
  <c r="J24"/>
  <c r="E24"/>
  <c r="J81"/>
  <c r="J23"/>
  <c r="J18"/>
  <c r="E18"/>
  <c r="F55"/>
  <c r="J17"/>
  <c r="J12"/>
  <c r="J52"/>
  <c r="E7"/>
  <c r="E74"/>
  <c i="17" r="J41"/>
  <c r="J40"/>
  <c i="1" r="AY74"/>
  <c i="17" r="J39"/>
  <c i="1" r="AX74"/>
  <c i="17"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4"/>
  <c r="BH134"/>
  <c r="BG134"/>
  <c r="BF134"/>
  <c r="T134"/>
  <c r="R134"/>
  <c r="P134"/>
  <c r="BI133"/>
  <c r="BH133"/>
  <c r="BG133"/>
  <c r="BF133"/>
  <c r="T133"/>
  <c r="R133"/>
  <c r="P133"/>
  <c r="BI131"/>
  <c r="BH131"/>
  <c r="BG131"/>
  <c r="BF131"/>
  <c r="T131"/>
  <c r="R131"/>
  <c r="P131"/>
  <c r="BI130"/>
  <c r="BH130"/>
  <c r="BG130"/>
  <c r="BF130"/>
  <c r="T130"/>
  <c r="R130"/>
  <c r="P130"/>
  <c r="BI128"/>
  <c r="BH128"/>
  <c r="BG128"/>
  <c r="BF128"/>
  <c r="T128"/>
  <c r="R128"/>
  <c r="P128"/>
  <c r="BI126"/>
  <c r="BH126"/>
  <c r="BG126"/>
  <c r="BF126"/>
  <c r="T126"/>
  <c r="R126"/>
  <c r="P126"/>
  <c r="BI125"/>
  <c r="BH125"/>
  <c r="BG125"/>
  <c r="BF125"/>
  <c r="T125"/>
  <c r="R125"/>
  <c r="P125"/>
  <c r="BI123"/>
  <c r="BH123"/>
  <c r="BG123"/>
  <c r="BF123"/>
  <c r="T123"/>
  <c r="R123"/>
  <c r="P123"/>
  <c r="BI122"/>
  <c r="BH122"/>
  <c r="BG122"/>
  <c r="BF122"/>
  <c r="T122"/>
  <c r="R122"/>
  <c r="P122"/>
  <c r="BI121"/>
  <c r="BH121"/>
  <c r="BG121"/>
  <c r="BF121"/>
  <c r="T121"/>
  <c r="R121"/>
  <c r="P121"/>
  <c r="BI119"/>
  <c r="BH119"/>
  <c r="BG119"/>
  <c r="BF119"/>
  <c r="T119"/>
  <c r="R119"/>
  <c r="P119"/>
  <c r="BI118"/>
  <c r="BH118"/>
  <c r="BG118"/>
  <c r="BF118"/>
  <c r="T118"/>
  <c r="R118"/>
  <c r="P118"/>
  <c r="BI116"/>
  <c r="BH116"/>
  <c r="BG116"/>
  <c r="BF116"/>
  <c r="T116"/>
  <c r="R116"/>
  <c r="P116"/>
  <c r="BI113"/>
  <c r="BH113"/>
  <c r="BG113"/>
  <c r="BF113"/>
  <c r="T113"/>
  <c r="R113"/>
  <c r="P113"/>
  <c r="BI111"/>
  <c r="BH111"/>
  <c r="BG111"/>
  <c r="BF111"/>
  <c r="T111"/>
  <c r="R111"/>
  <c r="P111"/>
  <c r="BI109"/>
  <c r="BH109"/>
  <c r="BG109"/>
  <c r="BF109"/>
  <c r="T109"/>
  <c r="R109"/>
  <c r="P109"/>
  <c r="BI106"/>
  <c r="BH106"/>
  <c r="BG106"/>
  <c r="BF106"/>
  <c r="T106"/>
  <c r="R106"/>
  <c r="P106"/>
  <c r="BI103"/>
  <c r="BH103"/>
  <c r="BG103"/>
  <c r="BF103"/>
  <c r="T103"/>
  <c r="R103"/>
  <c r="P103"/>
  <c r="BI101"/>
  <c r="BH101"/>
  <c r="BG101"/>
  <c r="BF101"/>
  <c r="T101"/>
  <c r="R101"/>
  <c r="P101"/>
  <c r="BI99"/>
  <c r="BH99"/>
  <c r="BG99"/>
  <c r="BF99"/>
  <c r="T99"/>
  <c r="R99"/>
  <c r="P99"/>
  <c r="BI97"/>
  <c r="BH97"/>
  <c r="BG97"/>
  <c r="BF97"/>
  <c r="T97"/>
  <c r="R97"/>
  <c r="P97"/>
  <c r="J91"/>
  <c r="F91"/>
  <c r="F89"/>
  <c r="E87"/>
  <c r="J62"/>
  <c r="F62"/>
  <c r="F60"/>
  <c r="E58"/>
  <c r="J28"/>
  <c r="E28"/>
  <c r="J92"/>
  <c r="J27"/>
  <c r="J22"/>
  <c r="E22"/>
  <c r="F92"/>
  <c r="J21"/>
  <c r="J16"/>
  <c r="J89"/>
  <c r="E7"/>
  <c r="E81"/>
  <c i="16" r="J41"/>
  <c r="J40"/>
  <c i="1" r="AY73"/>
  <c i="16" r="J39"/>
  <c i="1" r="AX73"/>
  <c i="16" r="BI119"/>
  <c r="BH119"/>
  <c r="BG119"/>
  <c r="BF119"/>
  <c r="T119"/>
  <c r="R119"/>
  <c r="P119"/>
  <c r="BI118"/>
  <c r="BH118"/>
  <c r="BG118"/>
  <c r="BF118"/>
  <c r="T118"/>
  <c r="R118"/>
  <c r="P118"/>
  <c r="BI117"/>
  <c r="BH117"/>
  <c r="BG117"/>
  <c r="BF117"/>
  <c r="T117"/>
  <c r="R117"/>
  <c r="P117"/>
  <c r="BI115"/>
  <c r="BH115"/>
  <c r="BG115"/>
  <c r="BF115"/>
  <c r="T115"/>
  <c r="R115"/>
  <c r="P115"/>
  <c r="BI114"/>
  <c r="BH114"/>
  <c r="BG114"/>
  <c r="BF114"/>
  <c r="T114"/>
  <c r="R114"/>
  <c r="P114"/>
  <c r="BI112"/>
  <c r="BH112"/>
  <c r="BG112"/>
  <c r="BF112"/>
  <c r="T112"/>
  <c r="R112"/>
  <c r="P112"/>
  <c r="BI111"/>
  <c r="BH111"/>
  <c r="BG111"/>
  <c r="BF111"/>
  <c r="T111"/>
  <c r="R111"/>
  <c r="P111"/>
  <c r="BI109"/>
  <c r="BH109"/>
  <c r="BG109"/>
  <c r="BF109"/>
  <c r="T109"/>
  <c r="R109"/>
  <c r="P109"/>
  <c r="BI108"/>
  <c r="BH108"/>
  <c r="BG108"/>
  <c r="BF108"/>
  <c r="T108"/>
  <c r="R108"/>
  <c r="P108"/>
  <c r="BI106"/>
  <c r="BH106"/>
  <c r="BG106"/>
  <c r="BF106"/>
  <c r="T106"/>
  <c r="R106"/>
  <c r="P106"/>
  <c r="BI104"/>
  <c r="BH104"/>
  <c r="BG104"/>
  <c r="BF104"/>
  <c r="T104"/>
  <c r="R104"/>
  <c r="P104"/>
  <c r="BI102"/>
  <c r="BH102"/>
  <c r="BG102"/>
  <c r="BF102"/>
  <c r="T102"/>
  <c r="R102"/>
  <c r="P102"/>
  <c r="BI99"/>
  <c r="BH99"/>
  <c r="BG99"/>
  <c r="BF99"/>
  <c r="T99"/>
  <c r="R99"/>
  <c r="P99"/>
  <c r="BI97"/>
  <c r="BH97"/>
  <c r="BG97"/>
  <c r="BF97"/>
  <c r="T97"/>
  <c r="R97"/>
  <c r="P97"/>
  <c r="BI95"/>
  <c r="BH95"/>
  <c r="BG95"/>
  <c r="BF95"/>
  <c r="T95"/>
  <c r="R95"/>
  <c r="P95"/>
  <c r="J89"/>
  <c r="F89"/>
  <c r="F87"/>
  <c r="E85"/>
  <c r="J62"/>
  <c r="F62"/>
  <c r="F60"/>
  <c r="E58"/>
  <c r="J28"/>
  <c r="E28"/>
  <c r="J63"/>
  <c r="J27"/>
  <c r="J22"/>
  <c r="E22"/>
  <c r="F90"/>
  <c r="J21"/>
  <c r="J16"/>
  <c r="J87"/>
  <c r="E7"/>
  <c r="E79"/>
  <c i="15" r="J41"/>
  <c r="J40"/>
  <c i="1" r="AY71"/>
  <c i="15" r="J39"/>
  <c i="1" r="AX71"/>
  <c i="15" r="BI98"/>
  <c r="BH98"/>
  <c r="BG98"/>
  <c r="BF98"/>
  <c r="T98"/>
  <c r="R98"/>
  <c r="P98"/>
  <c r="BI97"/>
  <c r="BH97"/>
  <c r="BG97"/>
  <c r="BF97"/>
  <c r="T97"/>
  <c r="R97"/>
  <c r="P97"/>
  <c r="BI96"/>
  <c r="BH96"/>
  <c r="BG96"/>
  <c r="BF96"/>
  <c r="T96"/>
  <c r="R96"/>
  <c r="P96"/>
  <c r="BI95"/>
  <c r="BH95"/>
  <c r="BG95"/>
  <c r="BF95"/>
  <c r="T95"/>
  <c r="R95"/>
  <c r="P95"/>
  <c r="BI94"/>
  <c r="BH94"/>
  <c r="BG94"/>
  <c r="BF94"/>
  <c r="T94"/>
  <c r="R94"/>
  <c r="P94"/>
  <c r="J88"/>
  <c r="F88"/>
  <c r="F86"/>
  <c r="E84"/>
  <c r="J62"/>
  <c r="F62"/>
  <c r="F60"/>
  <c r="E58"/>
  <c r="J28"/>
  <c r="E28"/>
  <c r="J89"/>
  <c r="J27"/>
  <c r="J22"/>
  <c r="E22"/>
  <c r="F63"/>
  <c r="J21"/>
  <c r="J16"/>
  <c r="J86"/>
  <c r="E7"/>
  <c r="E78"/>
  <c i="14" r="J41"/>
  <c r="J40"/>
  <c i="1" r="AY70"/>
  <c i="14" r="J39"/>
  <c i="1" r="AX70"/>
  <c i="14" r="BI107"/>
  <c r="BH107"/>
  <c r="BG107"/>
  <c r="BF107"/>
  <c r="T107"/>
  <c r="R107"/>
  <c r="P107"/>
  <c r="BI106"/>
  <c r="BH106"/>
  <c r="BG106"/>
  <c r="BF106"/>
  <c r="T106"/>
  <c r="R106"/>
  <c r="P106"/>
  <c r="BI104"/>
  <c r="BH104"/>
  <c r="BG104"/>
  <c r="BF104"/>
  <c r="T104"/>
  <c r="R104"/>
  <c r="P104"/>
  <c r="BI102"/>
  <c r="BH102"/>
  <c r="BG102"/>
  <c r="BF102"/>
  <c r="T102"/>
  <c r="R102"/>
  <c r="P102"/>
  <c r="BI101"/>
  <c r="BH101"/>
  <c r="BG101"/>
  <c r="BF101"/>
  <c r="T101"/>
  <c r="R101"/>
  <c r="P101"/>
  <c r="BI99"/>
  <c r="BH99"/>
  <c r="BG99"/>
  <c r="BF99"/>
  <c r="T99"/>
  <c r="R99"/>
  <c r="P99"/>
  <c r="BI98"/>
  <c r="BH98"/>
  <c r="BG98"/>
  <c r="BF98"/>
  <c r="T98"/>
  <c r="R98"/>
  <c r="P98"/>
  <c r="BI97"/>
  <c r="BH97"/>
  <c r="BG97"/>
  <c r="BF97"/>
  <c r="T97"/>
  <c r="R97"/>
  <c r="P97"/>
  <c r="BI96"/>
  <c r="BH96"/>
  <c r="BG96"/>
  <c r="BF96"/>
  <c r="T96"/>
  <c r="R96"/>
  <c r="P96"/>
  <c r="BI94"/>
  <c r="BH94"/>
  <c r="BG94"/>
  <c r="BF94"/>
  <c r="T94"/>
  <c r="R94"/>
  <c r="P94"/>
  <c r="J88"/>
  <c r="F88"/>
  <c r="F86"/>
  <c r="E84"/>
  <c r="J62"/>
  <c r="F62"/>
  <c r="F60"/>
  <c r="E58"/>
  <c r="J28"/>
  <c r="E28"/>
  <c r="J63"/>
  <c r="J27"/>
  <c r="J22"/>
  <c r="E22"/>
  <c r="F89"/>
  <c r="J21"/>
  <c r="J16"/>
  <c r="J60"/>
  <c r="E7"/>
  <c r="E78"/>
  <c i="13" r="J41"/>
  <c r="J40"/>
  <c i="1" r="AY69"/>
  <c i="13" r="J39"/>
  <c i="1" r="AX69"/>
  <c i="13" r="BI124"/>
  <c r="BH124"/>
  <c r="BG124"/>
  <c r="BF124"/>
  <c r="T124"/>
  <c r="R124"/>
  <c r="P124"/>
  <c r="BI123"/>
  <c r="BH123"/>
  <c r="BG123"/>
  <c r="BF123"/>
  <c r="T123"/>
  <c r="R123"/>
  <c r="P123"/>
  <c r="BI121"/>
  <c r="BH121"/>
  <c r="BG121"/>
  <c r="BF121"/>
  <c r="T121"/>
  <c r="R121"/>
  <c r="P121"/>
  <c r="BI119"/>
  <c r="BH119"/>
  <c r="BG119"/>
  <c r="BF119"/>
  <c r="T119"/>
  <c r="R119"/>
  <c r="P119"/>
  <c r="BI117"/>
  <c r="BH117"/>
  <c r="BG117"/>
  <c r="BF117"/>
  <c r="T117"/>
  <c r="R117"/>
  <c r="P117"/>
  <c r="BI115"/>
  <c r="BH115"/>
  <c r="BG115"/>
  <c r="BF115"/>
  <c r="T115"/>
  <c r="R115"/>
  <c r="P115"/>
  <c r="BI113"/>
  <c r="BH113"/>
  <c r="BG113"/>
  <c r="BF113"/>
  <c r="T113"/>
  <c r="R113"/>
  <c r="P113"/>
  <c r="BI112"/>
  <c r="BH112"/>
  <c r="BG112"/>
  <c r="BF112"/>
  <c r="T112"/>
  <c r="R112"/>
  <c r="P112"/>
  <c r="BI111"/>
  <c r="BH111"/>
  <c r="BG111"/>
  <c r="BF111"/>
  <c r="T111"/>
  <c r="R111"/>
  <c r="P111"/>
  <c r="BI109"/>
  <c r="BH109"/>
  <c r="BG109"/>
  <c r="BF109"/>
  <c r="T109"/>
  <c r="R109"/>
  <c r="P109"/>
  <c r="BI107"/>
  <c r="BH107"/>
  <c r="BG107"/>
  <c r="BF107"/>
  <c r="T107"/>
  <c r="R107"/>
  <c r="P107"/>
  <c r="BI106"/>
  <c r="BH106"/>
  <c r="BG106"/>
  <c r="BF106"/>
  <c r="T106"/>
  <c r="R106"/>
  <c r="P106"/>
  <c r="BI105"/>
  <c r="BH105"/>
  <c r="BG105"/>
  <c r="BF105"/>
  <c r="T105"/>
  <c r="R105"/>
  <c r="P105"/>
  <c r="BI104"/>
  <c r="BH104"/>
  <c r="BG104"/>
  <c r="BF104"/>
  <c r="T104"/>
  <c r="R104"/>
  <c r="P104"/>
  <c r="BI102"/>
  <c r="BH102"/>
  <c r="BG102"/>
  <c r="BF102"/>
  <c r="T102"/>
  <c r="R102"/>
  <c r="P102"/>
  <c r="BI100"/>
  <c r="BH100"/>
  <c r="BG100"/>
  <c r="BF100"/>
  <c r="T100"/>
  <c r="R100"/>
  <c r="P100"/>
  <c r="BI98"/>
  <c r="BH98"/>
  <c r="BG98"/>
  <c r="BF98"/>
  <c r="T98"/>
  <c r="R98"/>
  <c r="P98"/>
  <c r="BI96"/>
  <c r="BH96"/>
  <c r="BG96"/>
  <c r="BF96"/>
  <c r="T96"/>
  <c r="R96"/>
  <c r="P96"/>
  <c r="BI95"/>
  <c r="BH95"/>
  <c r="BG95"/>
  <c r="BF95"/>
  <c r="T95"/>
  <c r="R95"/>
  <c r="P95"/>
  <c r="J89"/>
  <c r="F89"/>
  <c r="F87"/>
  <c r="E85"/>
  <c r="J62"/>
  <c r="F62"/>
  <c r="F60"/>
  <c r="E58"/>
  <c r="J28"/>
  <c r="E28"/>
  <c r="J90"/>
  <c r="J27"/>
  <c r="J22"/>
  <c r="E22"/>
  <c r="F90"/>
  <c r="J21"/>
  <c r="J16"/>
  <c r="J60"/>
  <c r="E7"/>
  <c r="E79"/>
  <c i="12" r="J41"/>
  <c r="J40"/>
  <c i="1" r="AY68"/>
  <c i="12" r="J39"/>
  <c i="1" r="AX68"/>
  <c i="12" r="BI107"/>
  <c r="BH107"/>
  <c r="BG107"/>
  <c r="BF107"/>
  <c r="T107"/>
  <c r="R107"/>
  <c r="P107"/>
  <c r="BI106"/>
  <c r="BH106"/>
  <c r="BG106"/>
  <c r="BF106"/>
  <c r="T106"/>
  <c r="R106"/>
  <c r="P106"/>
  <c r="BI105"/>
  <c r="BH105"/>
  <c r="BG105"/>
  <c r="BF105"/>
  <c r="T105"/>
  <c r="R105"/>
  <c r="P105"/>
  <c r="BI103"/>
  <c r="BH103"/>
  <c r="BG103"/>
  <c r="BF103"/>
  <c r="T103"/>
  <c r="R103"/>
  <c r="P103"/>
  <c r="BI102"/>
  <c r="BH102"/>
  <c r="BG102"/>
  <c r="BF102"/>
  <c r="T102"/>
  <c r="R102"/>
  <c r="P102"/>
  <c r="BI100"/>
  <c r="BH100"/>
  <c r="BG100"/>
  <c r="BF100"/>
  <c r="T100"/>
  <c r="R100"/>
  <c r="P100"/>
  <c r="BI99"/>
  <c r="BH99"/>
  <c r="BG99"/>
  <c r="BF99"/>
  <c r="T99"/>
  <c r="R99"/>
  <c r="P99"/>
  <c r="BI97"/>
  <c r="BH97"/>
  <c r="BG97"/>
  <c r="BF97"/>
  <c r="T97"/>
  <c r="R97"/>
  <c r="P97"/>
  <c r="BI96"/>
  <c r="BH96"/>
  <c r="BG96"/>
  <c r="BF96"/>
  <c r="T96"/>
  <c r="R96"/>
  <c r="P96"/>
  <c r="BI94"/>
  <c r="BH94"/>
  <c r="BG94"/>
  <c r="BF94"/>
  <c r="T94"/>
  <c r="R94"/>
  <c r="P94"/>
  <c r="J88"/>
  <c r="F88"/>
  <c r="F86"/>
  <c r="E84"/>
  <c r="J62"/>
  <c r="F62"/>
  <c r="F60"/>
  <c r="E58"/>
  <c r="J28"/>
  <c r="E28"/>
  <c r="J63"/>
  <c r="J27"/>
  <c r="J22"/>
  <c r="E22"/>
  <c r="F89"/>
  <c r="J21"/>
  <c r="J16"/>
  <c r="J86"/>
  <c r="E7"/>
  <c r="E52"/>
  <c i="11" r="J41"/>
  <c r="J40"/>
  <c i="1" r="AY67"/>
  <c i="11" r="J39"/>
  <c i="1" r="AX67"/>
  <c i="11"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30"/>
  <c r="BH130"/>
  <c r="BG130"/>
  <c r="BF130"/>
  <c r="T130"/>
  <c r="R130"/>
  <c r="P130"/>
  <c r="BI128"/>
  <c r="BH128"/>
  <c r="BG128"/>
  <c r="BF128"/>
  <c r="T128"/>
  <c r="R128"/>
  <c r="P128"/>
  <c r="BI127"/>
  <c r="BH127"/>
  <c r="BG127"/>
  <c r="BF127"/>
  <c r="T127"/>
  <c r="R127"/>
  <c r="P127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BI121"/>
  <c r="BH121"/>
  <c r="BG121"/>
  <c r="BF121"/>
  <c r="T121"/>
  <c r="R121"/>
  <c r="P121"/>
  <c r="BI120"/>
  <c r="BH120"/>
  <c r="BG120"/>
  <c r="BF120"/>
  <c r="T120"/>
  <c r="R120"/>
  <c r="P120"/>
  <c r="BI118"/>
  <c r="BH118"/>
  <c r="BG118"/>
  <c r="BF118"/>
  <c r="T118"/>
  <c r="R118"/>
  <c r="P118"/>
  <c r="BI117"/>
  <c r="BH117"/>
  <c r="BG117"/>
  <c r="BF117"/>
  <c r="T117"/>
  <c r="R117"/>
  <c r="P117"/>
  <c r="BI116"/>
  <c r="BH116"/>
  <c r="BG116"/>
  <c r="BF116"/>
  <c r="T116"/>
  <c r="R116"/>
  <c r="P116"/>
  <c r="BI114"/>
  <c r="BH114"/>
  <c r="BG114"/>
  <c r="BF114"/>
  <c r="T114"/>
  <c r="R114"/>
  <c r="P114"/>
  <c r="BI112"/>
  <c r="BH112"/>
  <c r="BG112"/>
  <c r="BF112"/>
  <c r="T112"/>
  <c r="R112"/>
  <c r="P112"/>
  <c r="BI110"/>
  <c r="BH110"/>
  <c r="BG110"/>
  <c r="BF110"/>
  <c r="T110"/>
  <c r="R110"/>
  <c r="P110"/>
  <c r="BI109"/>
  <c r="BH109"/>
  <c r="BG109"/>
  <c r="BF109"/>
  <c r="T109"/>
  <c r="R109"/>
  <c r="P109"/>
  <c r="BI107"/>
  <c r="BH107"/>
  <c r="BG107"/>
  <c r="BF107"/>
  <c r="T107"/>
  <c r="R107"/>
  <c r="P107"/>
  <c r="BI105"/>
  <c r="BH105"/>
  <c r="BG105"/>
  <c r="BF105"/>
  <c r="T105"/>
  <c r="R105"/>
  <c r="P105"/>
  <c r="BI103"/>
  <c r="BH103"/>
  <c r="BG103"/>
  <c r="BF103"/>
  <c r="T103"/>
  <c r="R103"/>
  <c r="P103"/>
  <c r="BI102"/>
  <c r="BH102"/>
  <c r="BG102"/>
  <c r="BF102"/>
  <c r="T102"/>
  <c r="R102"/>
  <c r="P102"/>
  <c r="BI101"/>
  <c r="BH101"/>
  <c r="BG101"/>
  <c r="BF101"/>
  <c r="T101"/>
  <c r="R101"/>
  <c r="P101"/>
  <c r="BI100"/>
  <c r="BH100"/>
  <c r="BG100"/>
  <c r="BF100"/>
  <c r="T100"/>
  <c r="R100"/>
  <c r="P100"/>
  <c r="BI98"/>
  <c r="BH98"/>
  <c r="BG98"/>
  <c r="BF98"/>
  <c r="T98"/>
  <c r="R98"/>
  <c r="P98"/>
  <c r="BI96"/>
  <c r="BH96"/>
  <c r="BG96"/>
  <c r="BF96"/>
  <c r="T96"/>
  <c r="R96"/>
  <c r="P96"/>
  <c r="BI94"/>
  <c r="BH94"/>
  <c r="BG94"/>
  <c r="BF94"/>
  <c r="T94"/>
  <c r="R94"/>
  <c r="P94"/>
  <c r="J88"/>
  <c r="F88"/>
  <c r="F86"/>
  <c r="E84"/>
  <c r="J62"/>
  <c r="F62"/>
  <c r="F60"/>
  <c r="E58"/>
  <c r="J28"/>
  <c r="E28"/>
  <c r="J63"/>
  <c r="J27"/>
  <c r="J22"/>
  <c r="E22"/>
  <c r="F89"/>
  <c r="J21"/>
  <c r="J16"/>
  <c r="J60"/>
  <c r="E7"/>
  <c r="E78"/>
  <c i="10" r="J41"/>
  <c r="J40"/>
  <c i="1" r="AY66"/>
  <c i="10" r="J39"/>
  <c i="1" r="AX66"/>
  <c i="10" r="BI226"/>
  <c r="BH226"/>
  <c r="BG226"/>
  <c r="BF226"/>
  <c r="T226"/>
  <c r="R226"/>
  <c r="P226"/>
  <c r="BI225"/>
  <c r="BH225"/>
  <c r="BG225"/>
  <c r="BF225"/>
  <c r="T225"/>
  <c r="R225"/>
  <c r="P225"/>
  <c r="BI224"/>
  <c r="BH224"/>
  <c r="BG224"/>
  <c r="BF224"/>
  <c r="T224"/>
  <c r="R224"/>
  <c r="P224"/>
  <c r="BI223"/>
  <c r="BH223"/>
  <c r="BG223"/>
  <c r="BF223"/>
  <c r="T223"/>
  <c r="R223"/>
  <c r="P223"/>
  <c r="BI221"/>
  <c r="BH221"/>
  <c r="BG221"/>
  <c r="BF221"/>
  <c r="T221"/>
  <c r="R221"/>
  <c r="P221"/>
  <c r="BI219"/>
  <c r="BH219"/>
  <c r="BG219"/>
  <c r="BF219"/>
  <c r="T219"/>
  <c r="R219"/>
  <c r="P219"/>
  <c r="BI218"/>
  <c r="BH218"/>
  <c r="BG218"/>
  <c r="BF218"/>
  <c r="T218"/>
  <c r="R218"/>
  <c r="P218"/>
  <c r="BI217"/>
  <c r="BH217"/>
  <c r="BG217"/>
  <c r="BF217"/>
  <c r="T217"/>
  <c r="R217"/>
  <c r="P217"/>
  <c r="BI216"/>
  <c r="BH216"/>
  <c r="BG216"/>
  <c r="BF216"/>
  <c r="T216"/>
  <c r="R216"/>
  <c r="P216"/>
  <c r="BI215"/>
  <c r="BH215"/>
  <c r="BG215"/>
  <c r="BF215"/>
  <c r="T215"/>
  <c r="R215"/>
  <c r="P215"/>
  <c r="BI214"/>
  <c r="BH214"/>
  <c r="BG214"/>
  <c r="BF214"/>
  <c r="T214"/>
  <c r="R214"/>
  <c r="P214"/>
  <c r="BI213"/>
  <c r="BH213"/>
  <c r="BG213"/>
  <c r="BF213"/>
  <c r="T213"/>
  <c r="R213"/>
  <c r="P213"/>
  <c r="BI212"/>
  <c r="BH212"/>
  <c r="BG212"/>
  <c r="BF212"/>
  <c r="T212"/>
  <c r="R212"/>
  <c r="P212"/>
  <c r="BI210"/>
  <c r="BH210"/>
  <c r="BG210"/>
  <c r="BF210"/>
  <c r="T210"/>
  <c r="R210"/>
  <c r="P210"/>
  <c r="BI209"/>
  <c r="BH209"/>
  <c r="BG209"/>
  <c r="BF209"/>
  <c r="T209"/>
  <c r="R209"/>
  <c r="P209"/>
  <c r="BI207"/>
  <c r="BH207"/>
  <c r="BG207"/>
  <c r="BF207"/>
  <c r="T207"/>
  <c r="R207"/>
  <c r="P207"/>
  <c r="BI206"/>
  <c r="BH206"/>
  <c r="BG206"/>
  <c r="BF206"/>
  <c r="T206"/>
  <c r="R206"/>
  <c r="P206"/>
  <c r="BI205"/>
  <c r="BH205"/>
  <c r="BG205"/>
  <c r="BF205"/>
  <c r="T205"/>
  <c r="R205"/>
  <c r="P205"/>
  <c r="BI203"/>
  <c r="BH203"/>
  <c r="BG203"/>
  <c r="BF203"/>
  <c r="T203"/>
  <c r="R203"/>
  <c r="P203"/>
  <c r="BI202"/>
  <c r="BH202"/>
  <c r="BG202"/>
  <c r="BF202"/>
  <c r="T202"/>
  <c r="R202"/>
  <c r="P202"/>
  <c r="BI200"/>
  <c r="BH200"/>
  <c r="BG200"/>
  <c r="BF200"/>
  <c r="T200"/>
  <c r="R200"/>
  <c r="P200"/>
  <c r="BI199"/>
  <c r="BH199"/>
  <c r="BG199"/>
  <c r="BF199"/>
  <c r="T199"/>
  <c r="R199"/>
  <c r="P199"/>
  <c r="BI197"/>
  <c r="BH197"/>
  <c r="BG197"/>
  <c r="BF197"/>
  <c r="T197"/>
  <c r="R197"/>
  <c r="P197"/>
  <c r="BI196"/>
  <c r="BH196"/>
  <c r="BG196"/>
  <c r="BF196"/>
  <c r="T196"/>
  <c r="R196"/>
  <c r="P196"/>
  <c r="BI194"/>
  <c r="BH194"/>
  <c r="BG194"/>
  <c r="BF194"/>
  <c r="T194"/>
  <c r="R194"/>
  <c r="P194"/>
  <c r="BI193"/>
  <c r="BH193"/>
  <c r="BG193"/>
  <c r="BF193"/>
  <c r="T193"/>
  <c r="R193"/>
  <c r="P193"/>
  <c r="BI191"/>
  <c r="BH191"/>
  <c r="BG191"/>
  <c r="BF191"/>
  <c r="T191"/>
  <c r="R191"/>
  <c r="P191"/>
  <c r="BI190"/>
  <c r="BH190"/>
  <c r="BG190"/>
  <c r="BF190"/>
  <c r="T190"/>
  <c r="R190"/>
  <c r="P190"/>
  <c r="BI188"/>
  <c r="BH188"/>
  <c r="BG188"/>
  <c r="BF188"/>
  <c r="T188"/>
  <c r="R188"/>
  <c r="P188"/>
  <c r="BI187"/>
  <c r="BH187"/>
  <c r="BG187"/>
  <c r="BF187"/>
  <c r="T187"/>
  <c r="R187"/>
  <c r="P187"/>
  <c r="BI185"/>
  <c r="BH185"/>
  <c r="BG185"/>
  <c r="BF185"/>
  <c r="T185"/>
  <c r="R185"/>
  <c r="P185"/>
  <c r="BI184"/>
  <c r="BH184"/>
  <c r="BG184"/>
  <c r="BF184"/>
  <c r="T184"/>
  <c r="R184"/>
  <c r="P184"/>
  <c r="BI182"/>
  <c r="BH182"/>
  <c r="BG182"/>
  <c r="BF182"/>
  <c r="T182"/>
  <c r="R182"/>
  <c r="P182"/>
  <c r="BI180"/>
  <c r="BH180"/>
  <c r="BG180"/>
  <c r="BF180"/>
  <c r="T180"/>
  <c r="R180"/>
  <c r="P180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4"/>
  <c r="BH174"/>
  <c r="BG174"/>
  <c r="BF174"/>
  <c r="T174"/>
  <c r="R174"/>
  <c r="P174"/>
  <c r="BI172"/>
  <c r="BH172"/>
  <c r="BG172"/>
  <c r="BF172"/>
  <c r="T172"/>
  <c r="R172"/>
  <c r="P172"/>
  <c r="BI171"/>
  <c r="BH171"/>
  <c r="BG171"/>
  <c r="BF171"/>
  <c r="T171"/>
  <c r="R171"/>
  <c r="P171"/>
  <c r="BI169"/>
  <c r="BH169"/>
  <c r="BG169"/>
  <c r="BF169"/>
  <c r="T169"/>
  <c r="R169"/>
  <c r="P169"/>
  <c r="BI168"/>
  <c r="BH168"/>
  <c r="BG168"/>
  <c r="BF168"/>
  <c r="T168"/>
  <c r="R168"/>
  <c r="P168"/>
  <c r="BI166"/>
  <c r="BH166"/>
  <c r="BG166"/>
  <c r="BF166"/>
  <c r="T166"/>
  <c r="R166"/>
  <c r="P166"/>
  <c r="BI165"/>
  <c r="BH165"/>
  <c r="BG165"/>
  <c r="BF165"/>
  <c r="T165"/>
  <c r="R165"/>
  <c r="P165"/>
  <c r="BI163"/>
  <c r="BH163"/>
  <c r="BG163"/>
  <c r="BF163"/>
  <c r="T163"/>
  <c r="R163"/>
  <c r="P163"/>
  <c r="BI162"/>
  <c r="BH162"/>
  <c r="BG162"/>
  <c r="BF162"/>
  <c r="T162"/>
  <c r="R162"/>
  <c r="P162"/>
  <c r="BI160"/>
  <c r="BH160"/>
  <c r="BG160"/>
  <c r="BF160"/>
  <c r="T160"/>
  <c r="R160"/>
  <c r="P160"/>
  <c r="BI159"/>
  <c r="BH159"/>
  <c r="BG159"/>
  <c r="BF159"/>
  <c r="T159"/>
  <c r="R159"/>
  <c r="P159"/>
  <c r="BI157"/>
  <c r="BH157"/>
  <c r="BG157"/>
  <c r="BF157"/>
  <c r="T157"/>
  <c r="R157"/>
  <c r="P157"/>
  <c r="BI156"/>
  <c r="BH156"/>
  <c r="BG156"/>
  <c r="BF156"/>
  <c r="T156"/>
  <c r="R156"/>
  <c r="P156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0"/>
  <c r="BH150"/>
  <c r="BG150"/>
  <c r="BF150"/>
  <c r="T150"/>
  <c r="R150"/>
  <c r="P150"/>
  <c r="BI149"/>
  <c r="BH149"/>
  <c r="BG149"/>
  <c r="BF149"/>
  <c r="T149"/>
  <c r="R149"/>
  <c r="P149"/>
  <c r="BI147"/>
  <c r="BH147"/>
  <c r="BG147"/>
  <c r="BF147"/>
  <c r="T147"/>
  <c r="R147"/>
  <c r="P147"/>
  <c r="BI146"/>
  <c r="BH146"/>
  <c r="BG146"/>
  <c r="BF146"/>
  <c r="T146"/>
  <c r="R146"/>
  <c r="P146"/>
  <c r="BI144"/>
  <c r="BH144"/>
  <c r="BG144"/>
  <c r="BF144"/>
  <c r="T144"/>
  <c r="R144"/>
  <c r="P144"/>
  <c r="BI143"/>
  <c r="BH143"/>
  <c r="BG143"/>
  <c r="BF143"/>
  <c r="T143"/>
  <c r="R143"/>
  <c r="P143"/>
  <c r="BI141"/>
  <c r="BH141"/>
  <c r="BG141"/>
  <c r="BF141"/>
  <c r="T141"/>
  <c r="R141"/>
  <c r="P141"/>
  <c r="BI140"/>
  <c r="BH140"/>
  <c r="BG140"/>
  <c r="BF140"/>
  <c r="T140"/>
  <c r="R140"/>
  <c r="P140"/>
  <c r="BI138"/>
  <c r="BH138"/>
  <c r="BG138"/>
  <c r="BF138"/>
  <c r="T138"/>
  <c r="R138"/>
  <c r="P138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T132"/>
  <c r="R133"/>
  <c r="R132"/>
  <c r="P133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BI122"/>
  <c r="BH122"/>
  <c r="BG122"/>
  <c r="BF122"/>
  <c r="T122"/>
  <c r="R122"/>
  <c r="P122"/>
  <c r="BI120"/>
  <c r="BH120"/>
  <c r="BG120"/>
  <c r="BF120"/>
  <c r="T120"/>
  <c r="R120"/>
  <c r="P120"/>
  <c r="BI119"/>
  <c r="BH119"/>
  <c r="BG119"/>
  <c r="BF119"/>
  <c r="T119"/>
  <c r="R119"/>
  <c r="P119"/>
  <c r="BI117"/>
  <c r="BH117"/>
  <c r="BG117"/>
  <c r="BF117"/>
  <c r="T117"/>
  <c r="R117"/>
  <c r="P117"/>
  <c r="BI116"/>
  <c r="BH116"/>
  <c r="BG116"/>
  <c r="BF116"/>
  <c r="T116"/>
  <c r="R116"/>
  <c r="P116"/>
  <c r="BI114"/>
  <c r="BH114"/>
  <c r="BG114"/>
  <c r="BF114"/>
  <c r="T114"/>
  <c r="R114"/>
  <c r="P114"/>
  <c r="BI113"/>
  <c r="BH113"/>
  <c r="BG113"/>
  <c r="BF113"/>
  <c r="T113"/>
  <c r="R113"/>
  <c r="P113"/>
  <c r="BI112"/>
  <c r="BH112"/>
  <c r="BG112"/>
  <c r="BF112"/>
  <c r="T112"/>
  <c r="R112"/>
  <c r="P112"/>
  <c r="BI110"/>
  <c r="BH110"/>
  <c r="BG110"/>
  <c r="BF110"/>
  <c r="T110"/>
  <c r="R110"/>
  <c r="P110"/>
  <c r="BI109"/>
  <c r="BH109"/>
  <c r="BG109"/>
  <c r="BF109"/>
  <c r="T109"/>
  <c r="R109"/>
  <c r="P109"/>
  <c r="BI108"/>
  <c r="BH108"/>
  <c r="BG108"/>
  <c r="BF108"/>
  <c r="T108"/>
  <c r="R108"/>
  <c r="P108"/>
  <c r="BI107"/>
  <c r="BH107"/>
  <c r="BG107"/>
  <c r="BF107"/>
  <c r="T107"/>
  <c r="R107"/>
  <c r="P107"/>
  <c r="BI105"/>
  <c r="BH105"/>
  <c r="BG105"/>
  <c r="BF105"/>
  <c r="T105"/>
  <c r="R105"/>
  <c r="P105"/>
  <c r="BI104"/>
  <c r="BH104"/>
  <c r="BG104"/>
  <c r="BF104"/>
  <c r="T104"/>
  <c r="R104"/>
  <c r="P104"/>
  <c r="BI103"/>
  <c r="BH103"/>
  <c r="BG103"/>
  <c r="BF103"/>
  <c r="T103"/>
  <c r="R103"/>
  <c r="P103"/>
  <c r="BI101"/>
  <c r="BH101"/>
  <c r="BG101"/>
  <c r="BF101"/>
  <c r="T101"/>
  <c r="R101"/>
  <c r="P101"/>
  <c r="BI100"/>
  <c r="BH100"/>
  <c r="BG100"/>
  <c r="BF100"/>
  <c r="T100"/>
  <c r="R100"/>
  <c r="P100"/>
  <c r="BI99"/>
  <c r="BH99"/>
  <c r="BG99"/>
  <c r="BF99"/>
  <c r="T99"/>
  <c r="R99"/>
  <c r="P99"/>
  <c r="J93"/>
  <c r="F93"/>
  <c r="F91"/>
  <c r="E89"/>
  <c r="J62"/>
  <c r="F62"/>
  <c r="F60"/>
  <c r="E58"/>
  <c r="J28"/>
  <c r="E28"/>
  <c r="J94"/>
  <c r="J27"/>
  <c r="J22"/>
  <c r="E22"/>
  <c r="F63"/>
  <c r="J21"/>
  <c r="J16"/>
  <c r="J60"/>
  <c r="E7"/>
  <c r="E83"/>
  <c i="9" r="J41"/>
  <c r="J40"/>
  <c i="1" r="AY65"/>
  <c i="9" r="J39"/>
  <c i="1" r="AX65"/>
  <c i="9" r="BI119"/>
  <c r="BH119"/>
  <c r="BG119"/>
  <c r="BF119"/>
  <c r="T119"/>
  <c r="R119"/>
  <c r="P119"/>
  <c r="BI118"/>
  <c r="BH118"/>
  <c r="BG118"/>
  <c r="BF118"/>
  <c r="T118"/>
  <c r="R118"/>
  <c r="P118"/>
  <c r="BI117"/>
  <c r="BH117"/>
  <c r="BG117"/>
  <c r="BF117"/>
  <c r="T117"/>
  <c r="R117"/>
  <c r="P117"/>
  <c r="BI116"/>
  <c r="BH116"/>
  <c r="BG116"/>
  <c r="BF116"/>
  <c r="T116"/>
  <c r="R116"/>
  <c r="P116"/>
  <c r="BI113"/>
  <c r="BH113"/>
  <c r="BG113"/>
  <c r="BF113"/>
  <c r="T113"/>
  <c r="R113"/>
  <c r="P113"/>
  <c r="BI112"/>
  <c r="BH112"/>
  <c r="BG112"/>
  <c r="BF112"/>
  <c r="T112"/>
  <c r="R112"/>
  <c r="P112"/>
  <c r="BI111"/>
  <c r="BH111"/>
  <c r="BG111"/>
  <c r="BF111"/>
  <c r="T111"/>
  <c r="R111"/>
  <c r="P111"/>
  <c r="BI110"/>
  <c r="BH110"/>
  <c r="BG110"/>
  <c r="BF110"/>
  <c r="T110"/>
  <c r="R110"/>
  <c r="P110"/>
  <c r="BI109"/>
  <c r="BH109"/>
  <c r="BG109"/>
  <c r="BF109"/>
  <c r="T109"/>
  <c r="R109"/>
  <c r="P109"/>
  <c r="BI108"/>
  <c r="BH108"/>
  <c r="BG108"/>
  <c r="BF108"/>
  <c r="T108"/>
  <c r="R108"/>
  <c r="P108"/>
  <c r="BI106"/>
  <c r="BH106"/>
  <c r="BG106"/>
  <c r="BF106"/>
  <c r="T106"/>
  <c r="R106"/>
  <c r="P106"/>
  <c r="BI104"/>
  <c r="BH104"/>
  <c r="BG104"/>
  <c r="BF104"/>
  <c r="T104"/>
  <c r="R104"/>
  <c r="P104"/>
  <c r="BI102"/>
  <c r="BH102"/>
  <c r="BG102"/>
  <c r="BF102"/>
  <c r="T102"/>
  <c r="R102"/>
  <c r="P102"/>
  <c r="BI100"/>
  <c r="BH100"/>
  <c r="BG100"/>
  <c r="BF100"/>
  <c r="T100"/>
  <c r="R100"/>
  <c r="P100"/>
  <c r="BI98"/>
  <c r="BH98"/>
  <c r="BG98"/>
  <c r="BF98"/>
  <c r="T98"/>
  <c r="R98"/>
  <c r="P98"/>
  <c r="BI96"/>
  <c r="BH96"/>
  <c r="BG96"/>
  <c r="BF96"/>
  <c r="T96"/>
  <c r="R96"/>
  <c r="P96"/>
  <c r="BI94"/>
  <c r="BH94"/>
  <c r="BG94"/>
  <c r="BF94"/>
  <c r="T94"/>
  <c r="R94"/>
  <c r="P94"/>
  <c r="J88"/>
  <c r="F88"/>
  <c r="F86"/>
  <c r="E84"/>
  <c r="J62"/>
  <c r="F62"/>
  <c r="F60"/>
  <c r="E58"/>
  <c r="J28"/>
  <c r="E28"/>
  <c r="J89"/>
  <c r="J27"/>
  <c r="J22"/>
  <c r="E22"/>
  <c r="F89"/>
  <c r="J21"/>
  <c r="J16"/>
  <c r="J86"/>
  <c r="E7"/>
  <c r="E78"/>
  <c i="8" r="J41"/>
  <c r="J40"/>
  <c i="1" r="AY64"/>
  <c i="8" r="J39"/>
  <c i="1" r="AX64"/>
  <c i="8" r="BI103"/>
  <c r="BH103"/>
  <c r="BG103"/>
  <c r="BF103"/>
  <c r="T103"/>
  <c r="R103"/>
  <c r="P103"/>
  <c r="BI102"/>
  <c r="BH102"/>
  <c r="BG102"/>
  <c r="BF102"/>
  <c r="T102"/>
  <c r="R102"/>
  <c r="P102"/>
  <c r="BI101"/>
  <c r="BH101"/>
  <c r="BG101"/>
  <c r="BF101"/>
  <c r="T101"/>
  <c r="R101"/>
  <c r="P101"/>
  <c r="BI100"/>
  <c r="BH100"/>
  <c r="BG100"/>
  <c r="BF100"/>
  <c r="T100"/>
  <c r="R100"/>
  <c r="P100"/>
  <c r="BI99"/>
  <c r="BH99"/>
  <c r="BG99"/>
  <c r="BF99"/>
  <c r="T99"/>
  <c r="R99"/>
  <c r="P99"/>
  <c r="BI98"/>
  <c r="BH98"/>
  <c r="BG98"/>
  <c r="BF98"/>
  <c r="T98"/>
  <c r="R98"/>
  <c r="P98"/>
  <c r="BI97"/>
  <c r="BH97"/>
  <c r="BG97"/>
  <c r="BF97"/>
  <c r="T97"/>
  <c r="R97"/>
  <c r="P97"/>
  <c r="BI96"/>
  <c r="BH96"/>
  <c r="BG96"/>
  <c r="BF96"/>
  <c r="T96"/>
  <c r="R96"/>
  <c r="P96"/>
  <c r="BI95"/>
  <c r="BH95"/>
  <c r="BG95"/>
  <c r="BF95"/>
  <c r="T95"/>
  <c r="R95"/>
  <c r="P95"/>
  <c r="BI94"/>
  <c r="BH94"/>
  <c r="BG94"/>
  <c r="BF94"/>
  <c r="T94"/>
  <c r="R94"/>
  <c r="P94"/>
  <c r="J88"/>
  <c r="F88"/>
  <c r="F86"/>
  <c r="E84"/>
  <c r="J62"/>
  <c r="F62"/>
  <c r="F60"/>
  <c r="E58"/>
  <c r="J28"/>
  <c r="E28"/>
  <c r="J63"/>
  <c r="J27"/>
  <c r="J22"/>
  <c r="E22"/>
  <c r="F89"/>
  <c r="J21"/>
  <c r="J16"/>
  <c r="J86"/>
  <c r="E7"/>
  <c r="E52"/>
  <c i="7" r="J39"/>
  <c r="J38"/>
  <c i="1" r="AY62"/>
  <c i="7" r="J37"/>
  <c i="1" r="AX62"/>
  <c i="7"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38"/>
  <c r="BH138"/>
  <c r="BG138"/>
  <c r="BF138"/>
  <c r="T138"/>
  <c r="R138"/>
  <c r="P138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0"/>
  <c r="BH130"/>
  <c r="BG130"/>
  <c r="BF130"/>
  <c r="T130"/>
  <c r="R130"/>
  <c r="P130"/>
  <c r="BI128"/>
  <c r="BH128"/>
  <c r="BG128"/>
  <c r="BF128"/>
  <c r="T128"/>
  <c r="R128"/>
  <c r="P128"/>
  <c r="BI126"/>
  <c r="BH126"/>
  <c r="BG126"/>
  <c r="BF126"/>
  <c r="T126"/>
  <c r="R126"/>
  <c r="P126"/>
  <c r="BI124"/>
  <c r="BH124"/>
  <c r="BG124"/>
  <c r="BF124"/>
  <c r="T124"/>
  <c r="R124"/>
  <c r="P124"/>
  <c r="BI121"/>
  <c r="BH121"/>
  <c r="BG121"/>
  <c r="BF121"/>
  <c r="T121"/>
  <c r="R121"/>
  <c r="P121"/>
  <c r="BI118"/>
  <c r="BH118"/>
  <c r="BG118"/>
  <c r="BF118"/>
  <c r="T118"/>
  <c r="R118"/>
  <c r="P118"/>
  <c r="BI116"/>
  <c r="BH116"/>
  <c r="BG116"/>
  <c r="BF116"/>
  <c r="T116"/>
  <c r="R116"/>
  <c r="P116"/>
  <c r="BI114"/>
  <c r="BH114"/>
  <c r="BG114"/>
  <c r="BF114"/>
  <c r="T114"/>
  <c r="R114"/>
  <c r="P114"/>
  <c r="BI112"/>
  <c r="BH112"/>
  <c r="BG112"/>
  <c r="BF112"/>
  <c r="T112"/>
  <c r="R112"/>
  <c r="P112"/>
  <c r="BI109"/>
  <c r="BH109"/>
  <c r="BG109"/>
  <c r="BF109"/>
  <c r="T109"/>
  <c r="R109"/>
  <c r="P109"/>
  <c r="BI108"/>
  <c r="BH108"/>
  <c r="BG108"/>
  <c r="BF108"/>
  <c r="T108"/>
  <c r="R108"/>
  <c r="P108"/>
  <c r="BI107"/>
  <c r="BH107"/>
  <c r="BG107"/>
  <c r="BF107"/>
  <c r="T107"/>
  <c r="R107"/>
  <c r="P107"/>
  <c r="BI105"/>
  <c r="BH105"/>
  <c r="BG105"/>
  <c r="BF105"/>
  <c r="T105"/>
  <c r="R105"/>
  <c r="P105"/>
  <c r="BI103"/>
  <c r="BH103"/>
  <c r="BG103"/>
  <c r="BF103"/>
  <c r="T103"/>
  <c r="R103"/>
  <c r="P103"/>
  <c r="BI100"/>
  <c r="BH100"/>
  <c r="BG100"/>
  <c r="BF100"/>
  <c r="T100"/>
  <c r="R100"/>
  <c r="P100"/>
  <c r="BI98"/>
  <c r="BH98"/>
  <c r="BG98"/>
  <c r="BF98"/>
  <c r="T98"/>
  <c r="R98"/>
  <c r="P98"/>
  <c r="BI96"/>
  <c r="BH96"/>
  <c r="BG96"/>
  <c r="BF96"/>
  <c r="T96"/>
  <c r="R96"/>
  <c r="P96"/>
  <c r="BI93"/>
  <c r="BH93"/>
  <c r="BG93"/>
  <c r="BF93"/>
  <c r="T93"/>
  <c r="R93"/>
  <c r="P93"/>
  <c r="J87"/>
  <c r="F87"/>
  <c r="F85"/>
  <c r="E83"/>
  <c r="J58"/>
  <c r="F58"/>
  <c r="F56"/>
  <c r="E54"/>
  <c r="J26"/>
  <c r="E26"/>
  <c r="J59"/>
  <c r="J25"/>
  <c r="J20"/>
  <c r="E20"/>
  <c r="F88"/>
  <c r="J19"/>
  <c r="J14"/>
  <c r="J56"/>
  <c r="E7"/>
  <c r="E50"/>
  <c i="6" r="J39"/>
  <c r="J38"/>
  <c i="1" r="AY61"/>
  <c i="6" r="J37"/>
  <c i="1" r="AX61"/>
  <c i="6" r="BI113"/>
  <c r="BH113"/>
  <c r="BG113"/>
  <c r="BF113"/>
  <c r="T113"/>
  <c r="R113"/>
  <c r="P113"/>
  <c r="BI111"/>
  <c r="BH111"/>
  <c r="BG111"/>
  <c r="BF111"/>
  <c r="T111"/>
  <c r="R111"/>
  <c r="P111"/>
  <c r="BI109"/>
  <c r="BH109"/>
  <c r="BG109"/>
  <c r="BF109"/>
  <c r="T109"/>
  <c r="R109"/>
  <c r="P109"/>
  <c r="BI107"/>
  <c r="BH107"/>
  <c r="BG107"/>
  <c r="BF107"/>
  <c r="T107"/>
  <c r="R107"/>
  <c r="P107"/>
  <c r="BI106"/>
  <c r="BH106"/>
  <c r="BG106"/>
  <c r="BF106"/>
  <c r="T106"/>
  <c r="R106"/>
  <c r="P106"/>
  <c r="BI105"/>
  <c r="BH105"/>
  <c r="BG105"/>
  <c r="BF105"/>
  <c r="T105"/>
  <c r="R105"/>
  <c r="P105"/>
  <c r="BI104"/>
  <c r="BH104"/>
  <c r="BG104"/>
  <c r="BF104"/>
  <c r="T104"/>
  <c r="R104"/>
  <c r="P104"/>
  <c r="BI102"/>
  <c r="BH102"/>
  <c r="BG102"/>
  <c r="BF102"/>
  <c r="T102"/>
  <c r="R102"/>
  <c r="P102"/>
  <c r="BI101"/>
  <c r="BH101"/>
  <c r="BG101"/>
  <c r="BF101"/>
  <c r="T101"/>
  <c r="R101"/>
  <c r="P101"/>
  <c r="BI99"/>
  <c r="BH99"/>
  <c r="BG99"/>
  <c r="BF99"/>
  <c r="T99"/>
  <c r="R99"/>
  <c r="P99"/>
  <c r="BI98"/>
  <c r="BH98"/>
  <c r="BG98"/>
  <c r="BF98"/>
  <c r="T98"/>
  <c r="R98"/>
  <c r="P98"/>
  <c r="BI97"/>
  <c r="BH97"/>
  <c r="BG97"/>
  <c r="BF97"/>
  <c r="T97"/>
  <c r="R97"/>
  <c r="P97"/>
  <c r="BI95"/>
  <c r="BH95"/>
  <c r="BG95"/>
  <c r="BF95"/>
  <c r="T95"/>
  <c r="R95"/>
  <c r="P95"/>
  <c r="BI92"/>
  <c r="BH92"/>
  <c r="BG92"/>
  <c r="BF92"/>
  <c r="T92"/>
  <c r="R92"/>
  <c r="P92"/>
  <c r="BI90"/>
  <c r="BH90"/>
  <c r="BG90"/>
  <c r="BF90"/>
  <c r="T90"/>
  <c r="R90"/>
  <c r="P90"/>
  <c r="J84"/>
  <c r="F84"/>
  <c r="F82"/>
  <c r="E80"/>
  <c r="J58"/>
  <c r="F58"/>
  <c r="F56"/>
  <c r="E54"/>
  <c r="J26"/>
  <c r="E26"/>
  <c r="J85"/>
  <c r="J25"/>
  <c r="J20"/>
  <c r="E20"/>
  <c r="F59"/>
  <c r="J19"/>
  <c r="J14"/>
  <c r="J82"/>
  <c r="E7"/>
  <c r="E50"/>
  <c i="5" r="J39"/>
  <c r="J38"/>
  <c i="1" r="AY60"/>
  <c i="5" r="J37"/>
  <c i="1" r="AX60"/>
  <c i="5" r="BI150"/>
  <c r="BH150"/>
  <c r="BG150"/>
  <c r="BF150"/>
  <c r="T150"/>
  <c r="R150"/>
  <c r="P150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2"/>
  <c r="BH132"/>
  <c r="BG132"/>
  <c r="BF132"/>
  <c r="T132"/>
  <c r="R132"/>
  <c r="P132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6"/>
  <c r="BH126"/>
  <c r="BG126"/>
  <c r="BF126"/>
  <c r="T126"/>
  <c r="R126"/>
  <c r="P126"/>
  <c r="BI124"/>
  <c r="BH124"/>
  <c r="BG124"/>
  <c r="BF124"/>
  <c r="T124"/>
  <c r="R124"/>
  <c r="P124"/>
  <c r="BI122"/>
  <c r="BH122"/>
  <c r="BG122"/>
  <c r="BF122"/>
  <c r="T122"/>
  <c r="R122"/>
  <c r="P122"/>
  <c r="BI119"/>
  <c r="BH119"/>
  <c r="BG119"/>
  <c r="BF119"/>
  <c r="T119"/>
  <c r="R119"/>
  <c r="P119"/>
  <c r="BI117"/>
  <c r="BH117"/>
  <c r="BG117"/>
  <c r="BF117"/>
  <c r="T117"/>
  <c r="R117"/>
  <c r="P117"/>
  <c r="BI115"/>
  <c r="BH115"/>
  <c r="BG115"/>
  <c r="BF115"/>
  <c r="T115"/>
  <c r="R115"/>
  <c r="P115"/>
  <c r="BI113"/>
  <c r="BH113"/>
  <c r="BG113"/>
  <c r="BF113"/>
  <c r="T113"/>
  <c r="R113"/>
  <c r="P113"/>
  <c r="BI111"/>
  <c r="BH111"/>
  <c r="BG111"/>
  <c r="BF111"/>
  <c r="T111"/>
  <c r="R111"/>
  <c r="P111"/>
  <c r="BI109"/>
  <c r="BH109"/>
  <c r="BG109"/>
  <c r="BF109"/>
  <c r="T109"/>
  <c r="R109"/>
  <c r="P109"/>
  <c r="BI107"/>
  <c r="BH107"/>
  <c r="BG107"/>
  <c r="BF107"/>
  <c r="T107"/>
  <c r="R107"/>
  <c r="P107"/>
  <c r="BI105"/>
  <c r="BH105"/>
  <c r="BG105"/>
  <c r="BF105"/>
  <c r="T105"/>
  <c r="R105"/>
  <c r="P105"/>
  <c r="BI104"/>
  <c r="BH104"/>
  <c r="BG104"/>
  <c r="BF104"/>
  <c r="T104"/>
  <c r="R104"/>
  <c r="P104"/>
  <c r="BI101"/>
  <c r="BH101"/>
  <c r="BG101"/>
  <c r="BF101"/>
  <c r="T101"/>
  <c r="R101"/>
  <c r="P101"/>
  <c r="BI99"/>
  <c r="BH99"/>
  <c r="BG99"/>
  <c r="BF99"/>
  <c r="T99"/>
  <c r="R99"/>
  <c r="P99"/>
  <c r="BI97"/>
  <c r="BH97"/>
  <c r="BG97"/>
  <c r="BF97"/>
  <c r="T97"/>
  <c r="R97"/>
  <c r="P97"/>
  <c r="BI95"/>
  <c r="BH95"/>
  <c r="BG95"/>
  <c r="BF95"/>
  <c r="T95"/>
  <c r="R95"/>
  <c r="P95"/>
  <c r="BI93"/>
  <c r="BH93"/>
  <c r="BG93"/>
  <c r="BF93"/>
  <c r="T93"/>
  <c r="R93"/>
  <c r="P93"/>
  <c r="BI91"/>
  <c r="BH91"/>
  <c r="BG91"/>
  <c r="BF91"/>
  <c r="T91"/>
  <c r="R91"/>
  <c r="P91"/>
  <c r="J85"/>
  <c r="F85"/>
  <c r="F83"/>
  <c r="E81"/>
  <c r="J58"/>
  <c r="F58"/>
  <c r="F56"/>
  <c r="E54"/>
  <c r="J26"/>
  <c r="E26"/>
  <c r="J86"/>
  <c r="J25"/>
  <c r="J20"/>
  <c r="E20"/>
  <c r="F86"/>
  <c r="J19"/>
  <c r="J14"/>
  <c r="J83"/>
  <c r="E7"/>
  <c r="E77"/>
  <c i="4" r="J39"/>
  <c r="J38"/>
  <c i="1" r="AY59"/>
  <c i="4" r="J37"/>
  <c i="1" r="AX59"/>
  <c i="4" r="BI157"/>
  <c r="BH157"/>
  <c r="BG157"/>
  <c r="BF157"/>
  <c r="T157"/>
  <c r="R157"/>
  <c r="P157"/>
  <c r="BI156"/>
  <c r="BH156"/>
  <c r="BG156"/>
  <c r="BF156"/>
  <c r="T156"/>
  <c r="R156"/>
  <c r="P156"/>
  <c r="BI154"/>
  <c r="BH154"/>
  <c r="BG154"/>
  <c r="BF154"/>
  <c r="T154"/>
  <c r="R154"/>
  <c r="P154"/>
  <c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8"/>
  <c r="BH138"/>
  <c r="BG138"/>
  <c r="BF138"/>
  <c r="T138"/>
  <c r="R138"/>
  <c r="P138"/>
  <c r="BI135"/>
  <c r="BH135"/>
  <c r="BG135"/>
  <c r="BF135"/>
  <c r="T135"/>
  <c r="R135"/>
  <c r="P135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BI126"/>
  <c r="BH126"/>
  <c r="BG126"/>
  <c r="BF126"/>
  <c r="T126"/>
  <c r="R126"/>
  <c r="P126"/>
  <c r="BI124"/>
  <c r="BH124"/>
  <c r="BG124"/>
  <c r="BF124"/>
  <c r="T124"/>
  <c r="R124"/>
  <c r="P124"/>
  <c r="BI122"/>
  <c r="BH122"/>
  <c r="BG122"/>
  <c r="BF122"/>
  <c r="T122"/>
  <c r="R122"/>
  <c r="P122"/>
  <c r="BI120"/>
  <c r="BH120"/>
  <c r="BG120"/>
  <c r="BF120"/>
  <c r="T120"/>
  <c r="R120"/>
  <c r="P120"/>
  <c r="BI118"/>
  <c r="BH118"/>
  <c r="BG118"/>
  <c r="BF118"/>
  <c r="T118"/>
  <c r="R118"/>
  <c r="P118"/>
  <c r="BI116"/>
  <c r="BH116"/>
  <c r="BG116"/>
  <c r="BF116"/>
  <c r="T116"/>
  <c r="R116"/>
  <c r="P116"/>
  <c r="BI114"/>
  <c r="BH114"/>
  <c r="BG114"/>
  <c r="BF114"/>
  <c r="T114"/>
  <c r="R114"/>
  <c r="P114"/>
  <c r="BI112"/>
  <c r="BH112"/>
  <c r="BG112"/>
  <c r="BF112"/>
  <c r="T112"/>
  <c r="R112"/>
  <c r="P112"/>
  <c r="BI109"/>
  <c r="BH109"/>
  <c r="BG109"/>
  <c r="BF109"/>
  <c r="T109"/>
  <c r="R109"/>
  <c r="P109"/>
  <c r="BI108"/>
  <c r="BH108"/>
  <c r="BG108"/>
  <c r="BF108"/>
  <c r="T108"/>
  <c r="R108"/>
  <c r="P108"/>
  <c r="BI106"/>
  <c r="BH106"/>
  <c r="BG106"/>
  <c r="BF106"/>
  <c r="T106"/>
  <c r="R106"/>
  <c r="P106"/>
  <c r="BI104"/>
  <c r="BH104"/>
  <c r="BG104"/>
  <c r="BF104"/>
  <c r="T104"/>
  <c r="R104"/>
  <c r="P104"/>
  <c r="BI102"/>
  <c r="BH102"/>
  <c r="BG102"/>
  <c r="BF102"/>
  <c r="T102"/>
  <c r="R102"/>
  <c r="P102"/>
  <c r="BI100"/>
  <c r="BH100"/>
  <c r="BG100"/>
  <c r="BF100"/>
  <c r="T100"/>
  <c r="R100"/>
  <c r="P100"/>
  <c r="BI98"/>
  <c r="BH98"/>
  <c r="BG98"/>
  <c r="BF98"/>
  <c r="T98"/>
  <c r="R98"/>
  <c r="P98"/>
  <c r="BI96"/>
  <c r="BH96"/>
  <c r="BG96"/>
  <c r="BF96"/>
  <c r="T96"/>
  <c r="R96"/>
  <c r="P96"/>
  <c r="BI94"/>
  <c r="BH94"/>
  <c r="BG94"/>
  <c r="BF94"/>
  <c r="T94"/>
  <c r="R94"/>
  <c r="P94"/>
  <c r="BI92"/>
  <c r="BH92"/>
  <c r="BG92"/>
  <c r="BF92"/>
  <c r="T92"/>
  <c r="R92"/>
  <c r="P92"/>
  <c r="J86"/>
  <c r="F86"/>
  <c r="F84"/>
  <c r="E82"/>
  <c r="J58"/>
  <c r="F58"/>
  <c r="F56"/>
  <c r="E54"/>
  <c r="J26"/>
  <c r="E26"/>
  <c r="J87"/>
  <c r="J25"/>
  <c r="J20"/>
  <c r="E20"/>
  <c r="F87"/>
  <c r="J19"/>
  <c r="J14"/>
  <c r="J56"/>
  <c r="E7"/>
  <c r="E78"/>
  <c i="3" r="J39"/>
  <c r="J38"/>
  <c i="1" r="AY57"/>
  <c i="3" r="J37"/>
  <c i="1" r="AX57"/>
  <c i="3" r="BI1584"/>
  <c r="BH1584"/>
  <c r="BG1584"/>
  <c r="BF1584"/>
  <c r="T1584"/>
  <c r="R1584"/>
  <c r="P1584"/>
  <c r="BI1580"/>
  <c r="BH1580"/>
  <c r="BG1580"/>
  <c r="BF1580"/>
  <c r="T1580"/>
  <c r="R1580"/>
  <c r="P1580"/>
  <c r="BI1575"/>
  <c r="BH1575"/>
  <c r="BG1575"/>
  <c r="BF1575"/>
  <c r="T1575"/>
  <c r="R1575"/>
  <c r="P1575"/>
  <c r="BI1571"/>
  <c r="BH1571"/>
  <c r="BG1571"/>
  <c r="BF1571"/>
  <c r="T1571"/>
  <c r="R1571"/>
  <c r="P1571"/>
  <c r="BI1567"/>
  <c r="BH1567"/>
  <c r="BG1567"/>
  <c r="BF1567"/>
  <c r="T1567"/>
  <c r="R1567"/>
  <c r="P1567"/>
  <c r="BI1563"/>
  <c r="BH1563"/>
  <c r="BG1563"/>
  <c r="BF1563"/>
  <c r="T1563"/>
  <c r="R1563"/>
  <c r="P1563"/>
  <c r="BI1560"/>
  <c r="BH1560"/>
  <c r="BG1560"/>
  <c r="BF1560"/>
  <c r="T1560"/>
  <c r="R1560"/>
  <c r="P1560"/>
  <c r="BI1549"/>
  <c r="BH1549"/>
  <c r="BG1549"/>
  <c r="BF1549"/>
  <c r="T1549"/>
  <c r="R1549"/>
  <c r="P1549"/>
  <c r="BI1539"/>
  <c r="BH1539"/>
  <c r="BG1539"/>
  <c r="BF1539"/>
  <c r="T1539"/>
  <c r="R1539"/>
  <c r="P1539"/>
  <c r="BI1526"/>
  <c r="BH1526"/>
  <c r="BG1526"/>
  <c r="BF1526"/>
  <c r="T1526"/>
  <c r="R1526"/>
  <c r="P1526"/>
  <c r="BI1524"/>
  <c r="BH1524"/>
  <c r="BG1524"/>
  <c r="BF1524"/>
  <c r="T1524"/>
  <c r="R1524"/>
  <c r="P1524"/>
  <c r="BI1514"/>
  <c r="BH1514"/>
  <c r="BG1514"/>
  <c r="BF1514"/>
  <c r="T1514"/>
  <c r="R1514"/>
  <c r="P1514"/>
  <c r="BI1506"/>
  <c r="BH1506"/>
  <c r="BG1506"/>
  <c r="BF1506"/>
  <c r="T1506"/>
  <c r="T1498"/>
  <c r="R1506"/>
  <c r="R1498"/>
  <c r="P1506"/>
  <c r="P1498"/>
  <c r="BI1499"/>
  <c r="BH1499"/>
  <c r="BG1499"/>
  <c r="BF1499"/>
  <c r="T1499"/>
  <c r="R1499"/>
  <c r="P1499"/>
  <c r="BI1496"/>
  <c r="BH1496"/>
  <c r="BG1496"/>
  <c r="BF1496"/>
  <c r="T1496"/>
  <c r="R1496"/>
  <c r="P1496"/>
  <c r="BI1493"/>
  <c r="BH1493"/>
  <c r="BG1493"/>
  <c r="BF1493"/>
  <c r="T1493"/>
  <c r="R1493"/>
  <c r="P1493"/>
  <c r="BI1483"/>
  <c r="BH1483"/>
  <c r="BG1483"/>
  <c r="BF1483"/>
  <c r="T1483"/>
  <c r="R1483"/>
  <c r="P1483"/>
  <c r="BI1478"/>
  <c r="BH1478"/>
  <c r="BG1478"/>
  <c r="BF1478"/>
  <c r="T1478"/>
  <c r="R1478"/>
  <c r="P1478"/>
  <c r="BI1474"/>
  <c r="BH1474"/>
  <c r="BG1474"/>
  <c r="BF1474"/>
  <c r="T1474"/>
  <c r="R1474"/>
  <c r="P1474"/>
  <c r="BI1469"/>
  <c r="BH1469"/>
  <c r="BG1469"/>
  <c r="BF1469"/>
  <c r="T1469"/>
  <c r="R1469"/>
  <c r="P1469"/>
  <c r="BI1464"/>
  <c r="BH1464"/>
  <c r="BG1464"/>
  <c r="BF1464"/>
  <c r="T1464"/>
  <c r="R1464"/>
  <c r="P1464"/>
  <c r="BI1462"/>
  <c r="BH1462"/>
  <c r="BG1462"/>
  <c r="BF1462"/>
  <c r="T1462"/>
  <c r="R1462"/>
  <c r="P1462"/>
  <c r="BI1454"/>
  <c r="BH1454"/>
  <c r="BG1454"/>
  <c r="BF1454"/>
  <c r="T1454"/>
  <c r="R1454"/>
  <c r="P1454"/>
  <c r="BI1450"/>
  <c r="BH1450"/>
  <c r="BG1450"/>
  <c r="BF1450"/>
  <c r="T1450"/>
  <c r="R1450"/>
  <c r="P1450"/>
  <c r="BI1439"/>
  <c r="BH1439"/>
  <c r="BG1439"/>
  <c r="BF1439"/>
  <c r="T1439"/>
  <c r="R1439"/>
  <c r="P1439"/>
  <c r="BI1434"/>
  <c r="BH1434"/>
  <c r="BG1434"/>
  <c r="BF1434"/>
  <c r="T1434"/>
  <c r="R1434"/>
  <c r="P1434"/>
  <c r="BI1431"/>
  <c r="BH1431"/>
  <c r="BG1431"/>
  <c r="BF1431"/>
  <c r="T1431"/>
  <c r="R1431"/>
  <c r="P1431"/>
  <c r="BI1428"/>
  <c r="BH1428"/>
  <c r="BG1428"/>
  <c r="BF1428"/>
  <c r="T1428"/>
  <c r="R1428"/>
  <c r="P1428"/>
  <c r="BI1425"/>
  <c r="BH1425"/>
  <c r="BG1425"/>
  <c r="BF1425"/>
  <c r="T1425"/>
  <c r="R1425"/>
  <c r="P1425"/>
  <c r="BI1423"/>
  <c r="BH1423"/>
  <c r="BG1423"/>
  <c r="BF1423"/>
  <c r="T1423"/>
  <c r="R1423"/>
  <c r="P1423"/>
  <c r="BI1418"/>
  <c r="BH1418"/>
  <c r="BG1418"/>
  <c r="BF1418"/>
  <c r="T1418"/>
  <c r="R1418"/>
  <c r="P1418"/>
  <c r="BI1416"/>
  <c r="BH1416"/>
  <c r="BG1416"/>
  <c r="BF1416"/>
  <c r="T1416"/>
  <c r="R1416"/>
  <c r="P1416"/>
  <c r="BI1410"/>
  <c r="BH1410"/>
  <c r="BG1410"/>
  <c r="BF1410"/>
  <c r="T1410"/>
  <c r="R1410"/>
  <c r="P1410"/>
  <c r="BI1403"/>
  <c r="BH1403"/>
  <c r="BG1403"/>
  <c r="BF1403"/>
  <c r="T1403"/>
  <c r="R1403"/>
  <c r="P1403"/>
  <c r="BI1395"/>
  <c r="BH1395"/>
  <c r="BG1395"/>
  <c r="BF1395"/>
  <c r="T1395"/>
  <c r="R1395"/>
  <c r="P1395"/>
  <c r="BI1392"/>
  <c r="BH1392"/>
  <c r="BG1392"/>
  <c r="BF1392"/>
  <c r="T1392"/>
  <c r="R1392"/>
  <c r="P1392"/>
  <c r="BI1382"/>
  <c r="BH1382"/>
  <c r="BG1382"/>
  <c r="BF1382"/>
  <c r="T1382"/>
  <c r="R1382"/>
  <c r="P1382"/>
  <c r="BI1375"/>
  <c r="BH1375"/>
  <c r="BG1375"/>
  <c r="BF1375"/>
  <c r="T1375"/>
  <c r="R1375"/>
  <c r="P1375"/>
  <c r="BI1365"/>
  <c r="BH1365"/>
  <c r="BG1365"/>
  <c r="BF1365"/>
  <c r="T1365"/>
  <c r="R1365"/>
  <c r="P1365"/>
  <c r="BI1361"/>
  <c r="BH1361"/>
  <c r="BG1361"/>
  <c r="BF1361"/>
  <c r="T1361"/>
  <c r="R1361"/>
  <c r="P1361"/>
  <c r="BI1358"/>
  <c r="BH1358"/>
  <c r="BG1358"/>
  <c r="BF1358"/>
  <c r="T1358"/>
  <c r="R1358"/>
  <c r="P1358"/>
  <c r="BI1354"/>
  <c r="BH1354"/>
  <c r="BG1354"/>
  <c r="BF1354"/>
  <c r="T1354"/>
  <c r="R1354"/>
  <c r="P1354"/>
  <c r="BI1351"/>
  <c r="BH1351"/>
  <c r="BG1351"/>
  <c r="BF1351"/>
  <c r="T1351"/>
  <c r="R1351"/>
  <c r="P1351"/>
  <c r="BI1343"/>
  <c r="BH1343"/>
  <c r="BG1343"/>
  <c r="BF1343"/>
  <c r="T1343"/>
  <c r="R1343"/>
  <c r="P1343"/>
  <c r="BI1341"/>
  <c r="BH1341"/>
  <c r="BG1341"/>
  <c r="BF1341"/>
  <c r="T1341"/>
  <c r="R1341"/>
  <c r="P1341"/>
  <c r="BI1330"/>
  <c r="BH1330"/>
  <c r="BG1330"/>
  <c r="BF1330"/>
  <c r="T1330"/>
  <c r="R1330"/>
  <c r="P1330"/>
  <c r="BI1326"/>
  <c r="BH1326"/>
  <c r="BG1326"/>
  <c r="BF1326"/>
  <c r="T1326"/>
  <c r="R1326"/>
  <c r="P1326"/>
  <c r="BI1322"/>
  <c r="BH1322"/>
  <c r="BG1322"/>
  <c r="BF1322"/>
  <c r="T1322"/>
  <c r="R1322"/>
  <c r="P1322"/>
  <c r="BI1319"/>
  <c r="BH1319"/>
  <c r="BG1319"/>
  <c r="BF1319"/>
  <c r="T1319"/>
  <c r="R1319"/>
  <c r="P1319"/>
  <c r="BI1317"/>
  <c r="BH1317"/>
  <c r="BG1317"/>
  <c r="BF1317"/>
  <c r="T1317"/>
  <c r="R1317"/>
  <c r="P1317"/>
  <c r="BI1315"/>
  <c r="BH1315"/>
  <c r="BG1315"/>
  <c r="BF1315"/>
  <c r="T1315"/>
  <c r="R1315"/>
  <c r="P1315"/>
  <c r="BI1313"/>
  <c r="BH1313"/>
  <c r="BG1313"/>
  <c r="BF1313"/>
  <c r="T1313"/>
  <c r="R1313"/>
  <c r="P1313"/>
  <c r="BI1311"/>
  <c r="BH1311"/>
  <c r="BG1311"/>
  <c r="BF1311"/>
  <c r="T1311"/>
  <c r="R1311"/>
  <c r="P1311"/>
  <c r="BI1309"/>
  <c r="BH1309"/>
  <c r="BG1309"/>
  <c r="BF1309"/>
  <c r="T1309"/>
  <c r="R1309"/>
  <c r="P1309"/>
  <c r="BI1307"/>
  <c r="BH1307"/>
  <c r="BG1307"/>
  <c r="BF1307"/>
  <c r="T1307"/>
  <c r="R1307"/>
  <c r="P1307"/>
  <c r="BI1305"/>
  <c r="BH1305"/>
  <c r="BG1305"/>
  <c r="BF1305"/>
  <c r="T1305"/>
  <c r="R1305"/>
  <c r="P1305"/>
  <c r="BI1303"/>
  <c r="BH1303"/>
  <c r="BG1303"/>
  <c r="BF1303"/>
  <c r="T1303"/>
  <c r="R1303"/>
  <c r="P1303"/>
  <c r="BI1301"/>
  <c r="BH1301"/>
  <c r="BG1301"/>
  <c r="BF1301"/>
  <c r="T1301"/>
  <c r="R1301"/>
  <c r="P1301"/>
  <c r="BI1299"/>
  <c r="BH1299"/>
  <c r="BG1299"/>
  <c r="BF1299"/>
  <c r="T1299"/>
  <c r="R1299"/>
  <c r="P1299"/>
  <c r="BI1297"/>
  <c r="BH1297"/>
  <c r="BG1297"/>
  <c r="BF1297"/>
  <c r="T1297"/>
  <c r="R1297"/>
  <c r="P1297"/>
  <c r="BI1294"/>
  <c r="BH1294"/>
  <c r="BG1294"/>
  <c r="BF1294"/>
  <c r="T1294"/>
  <c r="R1294"/>
  <c r="P1294"/>
  <c r="BI1289"/>
  <c r="BH1289"/>
  <c r="BG1289"/>
  <c r="BF1289"/>
  <c r="T1289"/>
  <c r="R1289"/>
  <c r="P1289"/>
  <c r="BI1285"/>
  <c r="BH1285"/>
  <c r="BG1285"/>
  <c r="BF1285"/>
  <c r="T1285"/>
  <c r="R1285"/>
  <c r="P1285"/>
  <c r="BI1283"/>
  <c r="BH1283"/>
  <c r="BG1283"/>
  <c r="BF1283"/>
  <c r="T1283"/>
  <c r="R1283"/>
  <c r="P1283"/>
  <c r="BI1280"/>
  <c r="BH1280"/>
  <c r="BG1280"/>
  <c r="BF1280"/>
  <c r="T1280"/>
  <c r="R1280"/>
  <c r="P1280"/>
  <c r="BI1278"/>
  <c r="BH1278"/>
  <c r="BG1278"/>
  <c r="BF1278"/>
  <c r="T1278"/>
  <c r="R1278"/>
  <c r="P1278"/>
  <c r="BI1276"/>
  <c r="BH1276"/>
  <c r="BG1276"/>
  <c r="BF1276"/>
  <c r="T1276"/>
  <c r="R1276"/>
  <c r="P1276"/>
  <c r="BI1274"/>
  <c r="BH1274"/>
  <c r="BG1274"/>
  <c r="BF1274"/>
  <c r="T1274"/>
  <c r="R1274"/>
  <c r="P1274"/>
  <c r="BI1273"/>
  <c r="BH1273"/>
  <c r="BG1273"/>
  <c r="BF1273"/>
  <c r="T1273"/>
  <c r="R1273"/>
  <c r="P1273"/>
  <c r="BI1268"/>
  <c r="BH1268"/>
  <c r="BG1268"/>
  <c r="BF1268"/>
  <c r="T1268"/>
  <c r="R1268"/>
  <c r="P1268"/>
  <c r="BI1263"/>
  <c r="BH1263"/>
  <c r="BG1263"/>
  <c r="BF1263"/>
  <c r="T1263"/>
  <c r="R1263"/>
  <c r="P1263"/>
  <c r="BI1258"/>
  <c r="BH1258"/>
  <c r="BG1258"/>
  <c r="BF1258"/>
  <c r="T1258"/>
  <c r="R1258"/>
  <c r="P1258"/>
  <c r="BI1257"/>
  <c r="BH1257"/>
  <c r="BG1257"/>
  <c r="BF1257"/>
  <c r="T1257"/>
  <c r="R1257"/>
  <c r="P1257"/>
  <c r="BI1256"/>
  <c r="BH1256"/>
  <c r="BG1256"/>
  <c r="BF1256"/>
  <c r="T1256"/>
  <c r="R1256"/>
  <c r="P1256"/>
  <c r="BI1255"/>
  <c r="BH1255"/>
  <c r="BG1255"/>
  <c r="BF1255"/>
  <c r="T1255"/>
  <c r="R1255"/>
  <c r="P1255"/>
  <c r="BI1249"/>
  <c r="BH1249"/>
  <c r="BG1249"/>
  <c r="BF1249"/>
  <c r="T1249"/>
  <c r="R1249"/>
  <c r="P1249"/>
  <c r="BI1245"/>
  <c r="BH1245"/>
  <c r="BG1245"/>
  <c r="BF1245"/>
  <c r="T1245"/>
  <c r="R1245"/>
  <c r="P1245"/>
  <c r="BI1240"/>
  <c r="BH1240"/>
  <c r="BG1240"/>
  <c r="BF1240"/>
  <c r="T1240"/>
  <c r="R1240"/>
  <c r="P1240"/>
  <c r="BI1235"/>
  <c r="BH1235"/>
  <c r="BG1235"/>
  <c r="BF1235"/>
  <c r="T1235"/>
  <c r="R1235"/>
  <c r="P1235"/>
  <c r="BI1226"/>
  <c r="BH1226"/>
  <c r="BG1226"/>
  <c r="BF1226"/>
  <c r="T1226"/>
  <c r="R1226"/>
  <c r="P1226"/>
  <c r="BI1220"/>
  <c r="BH1220"/>
  <c r="BG1220"/>
  <c r="BF1220"/>
  <c r="T1220"/>
  <c r="R1220"/>
  <c r="P1220"/>
  <c r="BI1213"/>
  <c r="BH1213"/>
  <c r="BG1213"/>
  <c r="BF1213"/>
  <c r="T1213"/>
  <c r="R1213"/>
  <c r="P1213"/>
  <c r="BI1209"/>
  <c r="BH1209"/>
  <c r="BG1209"/>
  <c r="BF1209"/>
  <c r="T1209"/>
  <c r="R1209"/>
  <c r="P1209"/>
  <c r="BI1205"/>
  <c r="BH1205"/>
  <c r="BG1205"/>
  <c r="BF1205"/>
  <c r="T1205"/>
  <c r="R1205"/>
  <c r="P1205"/>
  <c r="BI1198"/>
  <c r="BH1198"/>
  <c r="BG1198"/>
  <c r="BF1198"/>
  <c r="T1198"/>
  <c r="R1198"/>
  <c r="P1198"/>
  <c r="BI1193"/>
  <c r="BH1193"/>
  <c r="BG1193"/>
  <c r="BF1193"/>
  <c r="T1193"/>
  <c r="R1193"/>
  <c r="P1193"/>
  <c r="BI1188"/>
  <c r="BH1188"/>
  <c r="BG1188"/>
  <c r="BF1188"/>
  <c r="T1188"/>
  <c r="R1188"/>
  <c r="P1188"/>
  <c r="BI1183"/>
  <c r="BH1183"/>
  <c r="BG1183"/>
  <c r="BF1183"/>
  <c r="T1183"/>
  <c r="R1183"/>
  <c r="P1183"/>
  <c r="BI1179"/>
  <c r="BH1179"/>
  <c r="BG1179"/>
  <c r="BF1179"/>
  <c r="T1179"/>
  <c r="R1179"/>
  <c r="P1179"/>
  <c r="BI1176"/>
  <c r="BH1176"/>
  <c r="BG1176"/>
  <c r="BF1176"/>
  <c r="T1176"/>
  <c r="R1176"/>
  <c r="P1176"/>
  <c r="BI1172"/>
  <c r="BH1172"/>
  <c r="BG1172"/>
  <c r="BF1172"/>
  <c r="T1172"/>
  <c r="R1172"/>
  <c r="P1172"/>
  <c r="BI1168"/>
  <c r="BH1168"/>
  <c r="BG1168"/>
  <c r="BF1168"/>
  <c r="T1168"/>
  <c r="R1168"/>
  <c r="P1168"/>
  <c r="BI1164"/>
  <c r="BH1164"/>
  <c r="BG1164"/>
  <c r="BF1164"/>
  <c r="T1164"/>
  <c r="R1164"/>
  <c r="P1164"/>
  <c r="BI1160"/>
  <c r="BH1160"/>
  <c r="BG1160"/>
  <c r="BF1160"/>
  <c r="T1160"/>
  <c r="R1160"/>
  <c r="P1160"/>
  <c r="BI1149"/>
  <c r="BH1149"/>
  <c r="BG1149"/>
  <c r="BF1149"/>
  <c r="T1149"/>
  <c r="R1149"/>
  <c r="P1149"/>
  <c r="BI1148"/>
  <c r="BH1148"/>
  <c r="BG1148"/>
  <c r="BF1148"/>
  <c r="T1148"/>
  <c r="R1148"/>
  <c r="P1148"/>
  <c r="BI1143"/>
  <c r="BH1143"/>
  <c r="BG1143"/>
  <c r="BF1143"/>
  <c r="T1143"/>
  <c r="R1143"/>
  <c r="P1143"/>
  <c r="BI1140"/>
  <c r="BH1140"/>
  <c r="BG1140"/>
  <c r="BF1140"/>
  <c r="T1140"/>
  <c r="R1140"/>
  <c r="P1140"/>
  <c r="BI1135"/>
  <c r="BH1135"/>
  <c r="BG1135"/>
  <c r="BF1135"/>
  <c r="T1135"/>
  <c r="R1135"/>
  <c r="P1135"/>
  <c r="BI1131"/>
  <c r="BH1131"/>
  <c r="BG1131"/>
  <c r="BF1131"/>
  <c r="T1131"/>
  <c r="R1131"/>
  <c r="P1131"/>
  <c r="BI1126"/>
  <c r="BH1126"/>
  <c r="BG1126"/>
  <c r="BF1126"/>
  <c r="T1126"/>
  <c r="R1126"/>
  <c r="P1126"/>
  <c r="BI1121"/>
  <c r="BH1121"/>
  <c r="BG1121"/>
  <c r="BF1121"/>
  <c r="T1121"/>
  <c r="R1121"/>
  <c r="P1121"/>
  <c r="BI1116"/>
  <c r="BH1116"/>
  <c r="BG1116"/>
  <c r="BF1116"/>
  <c r="T1116"/>
  <c r="R1116"/>
  <c r="P1116"/>
  <c r="BI1112"/>
  <c r="BH1112"/>
  <c r="BG1112"/>
  <c r="BF1112"/>
  <c r="T1112"/>
  <c r="R1112"/>
  <c r="P1112"/>
  <c r="BI1105"/>
  <c r="BH1105"/>
  <c r="BG1105"/>
  <c r="BF1105"/>
  <c r="T1105"/>
  <c r="R1105"/>
  <c r="P1105"/>
  <c r="BI1100"/>
  <c r="BH1100"/>
  <c r="BG1100"/>
  <c r="BF1100"/>
  <c r="T1100"/>
  <c r="R1100"/>
  <c r="P1100"/>
  <c r="BI1097"/>
  <c r="BH1097"/>
  <c r="BG1097"/>
  <c r="BF1097"/>
  <c r="T1097"/>
  <c r="R1097"/>
  <c r="P1097"/>
  <c r="BI1096"/>
  <c r="BH1096"/>
  <c r="BG1096"/>
  <c r="BF1096"/>
  <c r="T1096"/>
  <c r="R1096"/>
  <c r="P1096"/>
  <c r="BI1091"/>
  <c r="BH1091"/>
  <c r="BG1091"/>
  <c r="BF1091"/>
  <c r="T1091"/>
  <c r="R1091"/>
  <c r="P1091"/>
  <c r="BI1086"/>
  <c r="BH1086"/>
  <c r="BG1086"/>
  <c r="BF1086"/>
  <c r="T1086"/>
  <c r="R1086"/>
  <c r="P1086"/>
  <c r="BI1079"/>
  <c r="BH1079"/>
  <c r="BG1079"/>
  <c r="BF1079"/>
  <c r="T1079"/>
  <c r="R1079"/>
  <c r="P1079"/>
  <c r="BI1074"/>
  <c r="BH1074"/>
  <c r="BG1074"/>
  <c r="BF1074"/>
  <c r="T1074"/>
  <c r="R1074"/>
  <c r="P1074"/>
  <c r="BI1067"/>
  <c r="BH1067"/>
  <c r="BG1067"/>
  <c r="BF1067"/>
  <c r="T1067"/>
  <c r="R1067"/>
  <c r="P1067"/>
  <c r="BI1060"/>
  <c r="BH1060"/>
  <c r="BG1060"/>
  <c r="BF1060"/>
  <c r="T1060"/>
  <c r="R1060"/>
  <c r="P1060"/>
  <c r="BI1057"/>
  <c r="BH1057"/>
  <c r="BG1057"/>
  <c r="BF1057"/>
  <c r="T1057"/>
  <c r="R1057"/>
  <c r="P1057"/>
  <c r="BI1054"/>
  <c r="BH1054"/>
  <c r="BG1054"/>
  <c r="BF1054"/>
  <c r="T1054"/>
  <c r="R1054"/>
  <c r="P1054"/>
  <c r="BI1050"/>
  <c r="BH1050"/>
  <c r="BG1050"/>
  <c r="BF1050"/>
  <c r="T1050"/>
  <c r="R1050"/>
  <c r="P1050"/>
  <c r="BI1047"/>
  <c r="BH1047"/>
  <c r="BG1047"/>
  <c r="BF1047"/>
  <c r="T1047"/>
  <c r="R1047"/>
  <c r="P1047"/>
  <c r="BI1041"/>
  <c r="BH1041"/>
  <c r="BG1041"/>
  <c r="BF1041"/>
  <c r="T1041"/>
  <c r="R1041"/>
  <c r="P1041"/>
  <c r="BI1038"/>
  <c r="BH1038"/>
  <c r="BG1038"/>
  <c r="BF1038"/>
  <c r="T1038"/>
  <c r="R1038"/>
  <c r="P1038"/>
  <c r="BI1031"/>
  <c r="BH1031"/>
  <c r="BG1031"/>
  <c r="BF1031"/>
  <c r="T1031"/>
  <c r="R1031"/>
  <c r="P1031"/>
  <c r="BI1029"/>
  <c r="BH1029"/>
  <c r="BG1029"/>
  <c r="BF1029"/>
  <c r="T1029"/>
  <c r="R1029"/>
  <c r="P1029"/>
  <c r="BI1020"/>
  <c r="BH1020"/>
  <c r="BG1020"/>
  <c r="BF1020"/>
  <c r="T1020"/>
  <c r="R1020"/>
  <c r="P1020"/>
  <c r="BI1017"/>
  <c r="BH1017"/>
  <c r="BG1017"/>
  <c r="BF1017"/>
  <c r="T1017"/>
  <c r="R1017"/>
  <c r="P1017"/>
  <c r="BI1014"/>
  <c r="BH1014"/>
  <c r="BG1014"/>
  <c r="BF1014"/>
  <c r="T1014"/>
  <c r="R1014"/>
  <c r="P1014"/>
  <c r="BI1010"/>
  <c r="BH1010"/>
  <c r="BG1010"/>
  <c r="BF1010"/>
  <c r="T1010"/>
  <c r="R1010"/>
  <c r="P1010"/>
  <c r="BI1008"/>
  <c r="BH1008"/>
  <c r="BG1008"/>
  <c r="BF1008"/>
  <c r="T1008"/>
  <c r="R1008"/>
  <c r="P1008"/>
  <c r="BI1000"/>
  <c r="BH1000"/>
  <c r="BG1000"/>
  <c r="BF1000"/>
  <c r="T1000"/>
  <c r="R1000"/>
  <c r="P1000"/>
  <c r="BI997"/>
  <c r="BH997"/>
  <c r="BG997"/>
  <c r="BF997"/>
  <c r="T997"/>
  <c r="R997"/>
  <c r="P997"/>
  <c r="BI989"/>
  <c r="BH989"/>
  <c r="BG989"/>
  <c r="BF989"/>
  <c r="T989"/>
  <c r="R989"/>
  <c r="P989"/>
  <c r="BI985"/>
  <c r="BH985"/>
  <c r="BG985"/>
  <c r="BF985"/>
  <c r="T985"/>
  <c r="R985"/>
  <c r="P985"/>
  <c r="BI980"/>
  <c r="BH980"/>
  <c r="BG980"/>
  <c r="BF980"/>
  <c r="T980"/>
  <c r="R980"/>
  <c r="P980"/>
  <c r="BI970"/>
  <c r="BH970"/>
  <c r="BG970"/>
  <c r="BF970"/>
  <c r="T970"/>
  <c r="R970"/>
  <c r="P970"/>
  <c r="BI967"/>
  <c r="BH967"/>
  <c r="BG967"/>
  <c r="BF967"/>
  <c r="T967"/>
  <c r="R967"/>
  <c r="P967"/>
  <c r="BI955"/>
  <c r="BH955"/>
  <c r="BG955"/>
  <c r="BF955"/>
  <c r="T955"/>
  <c r="R955"/>
  <c r="P955"/>
  <c r="BI952"/>
  <c r="BH952"/>
  <c r="BG952"/>
  <c r="BF952"/>
  <c r="T952"/>
  <c r="R952"/>
  <c r="P952"/>
  <c r="BI949"/>
  <c r="BH949"/>
  <c r="BG949"/>
  <c r="BF949"/>
  <c r="T949"/>
  <c r="R949"/>
  <c r="P949"/>
  <c r="BI946"/>
  <c r="BH946"/>
  <c r="BG946"/>
  <c r="BF946"/>
  <c r="T946"/>
  <c r="R946"/>
  <c r="P946"/>
  <c r="BI943"/>
  <c r="BH943"/>
  <c r="BG943"/>
  <c r="BF943"/>
  <c r="T943"/>
  <c r="R943"/>
  <c r="P943"/>
  <c r="BI935"/>
  <c r="BH935"/>
  <c r="BG935"/>
  <c r="BF935"/>
  <c r="T935"/>
  <c r="R935"/>
  <c r="P935"/>
  <c r="BI933"/>
  <c r="BH933"/>
  <c r="BG933"/>
  <c r="BF933"/>
  <c r="T933"/>
  <c r="R933"/>
  <c r="P933"/>
  <c r="BI928"/>
  <c r="BH928"/>
  <c r="BG928"/>
  <c r="BF928"/>
  <c r="T928"/>
  <c r="R928"/>
  <c r="P928"/>
  <c r="BI926"/>
  <c r="BH926"/>
  <c r="BG926"/>
  <c r="BF926"/>
  <c r="T926"/>
  <c r="R926"/>
  <c r="P926"/>
  <c r="BI914"/>
  <c r="BH914"/>
  <c r="BG914"/>
  <c r="BF914"/>
  <c r="T914"/>
  <c r="R914"/>
  <c r="P914"/>
  <c r="BI909"/>
  <c r="BH909"/>
  <c r="BG909"/>
  <c r="BF909"/>
  <c r="T909"/>
  <c r="R909"/>
  <c r="P909"/>
  <c r="BI904"/>
  <c r="BH904"/>
  <c r="BG904"/>
  <c r="BF904"/>
  <c r="T904"/>
  <c r="R904"/>
  <c r="P904"/>
  <c r="BI900"/>
  <c r="BH900"/>
  <c r="BG900"/>
  <c r="BF900"/>
  <c r="T900"/>
  <c r="R900"/>
  <c r="P900"/>
  <c r="BI899"/>
  <c r="BH899"/>
  <c r="BG899"/>
  <c r="BF899"/>
  <c r="T899"/>
  <c r="R899"/>
  <c r="P899"/>
  <c r="BI898"/>
  <c r="BH898"/>
  <c r="BG898"/>
  <c r="BF898"/>
  <c r="T898"/>
  <c r="R898"/>
  <c r="P898"/>
  <c r="BI897"/>
  <c r="BH897"/>
  <c r="BG897"/>
  <c r="BF897"/>
  <c r="T897"/>
  <c r="R897"/>
  <c r="P897"/>
  <c r="BI894"/>
  <c r="BH894"/>
  <c r="BG894"/>
  <c r="BF894"/>
  <c r="T894"/>
  <c r="R894"/>
  <c r="P894"/>
  <c r="BI892"/>
  <c r="BH892"/>
  <c r="BG892"/>
  <c r="BF892"/>
  <c r="T892"/>
  <c r="R892"/>
  <c r="P892"/>
  <c r="BI887"/>
  <c r="BH887"/>
  <c r="BG887"/>
  <c r="BF887"/>
  <c r="T887"/>
  <c r="R887"/>
  <c r="P887"/>
  <c r="BI884"/>
  <c r="BH884"/>
  <c r="BG884"/>
  <c r="BF884"/>
  <c r="T884"/>
  <c r="R884"/>
  <c r="P884"/>
  <c r="BI881"/>
  <c r="BH881"/>
  <c r="BG881"/>
  <c r="BF881"/>
  <c r="T881"/>
  <c r="R881"/>
  <c r="P881"/>
  <c r="BI878"/>
  <c r="BH878"/>
  <c r="BG878"/>
  <c r="BF878"/>
  <c r="T878"/>
  <c r="R878"/>
  <c r="P878"/>
  <c r="BI868"/>
  <c r="BH868"/>
  <c r="BG868"/>
  <c r="BF868"/>
  <c r="T868"/>
  <c r="R868"/>
  <c r="P868"/>
  <c r="BI865"/>
  <c r="BH865"/>
  <c r="BG865"/>
  <c r="BF865"/>
  <c r="T865"/>
  <c r="R865"/>
  <c r="P865"/>
  <c r="BI860"/>
  <c r="BH860"/>
  <c r="BG860"/>
  <c r="BF860"/>
  <c r="T860"/>
  <c r="R860"/>
  <c r="P860"/>
  <c r="BI857"/>
  <c r="BH857"/>
  <c r="BG857"/>
  <c r="BF857"/>
  <c r="T857"/>
  <c r="R857"/>
  <c r="P857"/>
  <c r="BI854"/>
  <c r="BH854"/>
  <c r="BG854"/>
  <c r="BF854"/>
  <c r="T854"/>
  <c r="R854"/>
  <c r="P854"/>
  <c r="BI850"/>
  <c r="BH850"/>
  <c r="BG850"/>
  <c r="BF850"/>
  <c r="T850"/>
  <c r="R850"/>
  <c r="P850"/>
  <c r="BI843"/>
  <c r="BH843"/>
  <c r="BG843"/>
  <c r="BF843"/>
  <c r="T843"/>
  <c r="R843"/>
  <c r="P843"/>
  <c r="BI837"/>
  <c r="BH837"/>
  <c r="BG837"/>
  <c r="BF837"/>
  <c r="T837"/>
  <c r="R837"/>
  <c r="P837"/>
  <c r="BI833"/>
  <c r="BH833"/>
  <c r="BG833"/>
  <c r="BF833"/>
  <c r="T833"/>
  <c r="T832"/>
  <c r="R833"/>
  <c r="R832"/>
  <c r="P833"/>
  <c r="P832"/>
  <c r="BI829"/>
  <c r="BH829"/>
  <c r="BG829"/>
  <c r="BF829"/>
  <c r="T829"/>
  <c r="R829"/>
  <c r="P829"/>
  <c r="BI825"/>
  <c r="BH825"/>
  <c r="BG825"/>
  <c r="BF825"/>
  <c r="T825"/>
  <c r="R825"/>
  <c r="P825"/>
  <c r="BI821"/>
  <c r="BH821"/>
  <c r="BG821"/>
  <c r="BF821"/>
  <c r="T821"/>
  <c r="R821"/>
  <c r="P821"/>
  <c r="BI816"/>
  <c r="BH816"/>
  <c r="BG816"/>
  <c r="BF816"/>
  <c r="T816"/>
  <c r="R816"/>
  <c r="P816"/>
  <c r="BI811"/>
  <c r="BH811"/>
  <c r="BG811"/>
  <c r="BF811"/>
  <c r="T811"/>
  <c r="R811"/>
  <c r="P811"/>
  <c r="BI806"/>
  <c r="BH806"/>
  <c r="BG806"/>
  <c r="BF806"/>
  <c r="T806"/>
  <c r="R806"/>
  <c r="P806"/>
  <c r="BI805"/>
  <c r="BH805"/>
  <c r="BG805"/>
  <c r="BF805"/>
  <c r="T805"/>
  <c r="R805"/>
  <c r="P805"/>
  <c r="BI802"/>
  <c r="BH802"/>
  <c r="BG802"/>
  <c r="BF802"/>
  <c r="T802"/>
  <c r="R802"/>
  <c r="P802"/>
  <c r="BI799"/>
  <c r="BH799"/>
  <c r="BG799"/>
  <c r="BF799"/>
  <c r="T799"/>
  <c r="R799"/>
  <c r="P799"/>
  <c r="BI788"/>
  <c r="BH788"/>
  <c r="BG788"/>
  <c r="BF788"/>
  <c r="T788"/>
  <c r="R788"/>
  <c r="P788"/>
  <c r="BI773"/>
  <c r="BH773"/>
  <c r="BG773"/>
  <c r="BF773"/>
  <c r="T773"/>
  <c r="R773"/>
  <c r="P773"/>
  <c r="BI767"/>
  <c r="BH767"/>
  <c r="BG767"/>
  <c r="BF767"/>
  <c r="T767"/>
  <c r="R767"/>
  <c r="P767"/>
  <c r="BI757"/>
  <c r="BH757"/>
  <c r="BG757"/>
  <c r="BF757"/>
  <c r="T757"/>
  <c r="R757"/>
  <c r="P757"/>
  <c r="BI755"/>
  <c r="BH755"/>
  <c r="BG755"/>
  <c r="BF755"/>
  <c r="T755"/>
  <c r="R755"/>
  <c r="P755"/>
  <c r="BI751"/>
  <c r="BH751"/>
  <c r="BG751"/>
  <c r="BF751"/>
  <c r="T751"/>
  <c r="R751"/>
  <c r="P751"/>
  <c r="BI749"/>
  <c r="BH749"/>
  <c r="BG749"/>
  <c r="BF749"/>
  <c r="T749"/>
  <c r="R749"/>
  <c r="P749"/>
  <c r="BI744"/>
  <c r="BH744"/>
  <c r="BG744"/>
  <c r="BF744"/>
  <c r="T744"/>
  <c r="R744"/>
  <c r="P744"/>
  <c r="BI742"/>
  <c r="BH742"/>
  <c r="BG742"/>
  <c r="BF742"/>
  <c r="T742"/>
  <c r="R742"/>
  <c r="P742"/>
  <c r="BI737"/>
  <c r="BH737"/>
  <c r="BG737"/>
  <c r="BF737"/>
  <c r="T737"/>
  <c r="R737"/>
  <c r="P737"/>
  <c r="BI733"/>
  <c r="BH733"/>
  <c r="BG733"/>
  <c r="BF733"/>
  <c r="T733"/>
  <c r="R733"/>
  <c r="P733"/>
  <c r="BI729"/>
  <c r="BH729"/>
  <c r="BG729"/>
  <c r="BF729"/>
  <c r="T729"/>
  <c r="R729"/>
  <c r="P729"/>
  <c r="BI725"/>
  <c r="BH725"/>
  <c r="BG725"/>
  <c r="BF725"/>
  <c r="T725"/>
  <c r="R725"/>
  <c r="P725"/>
  <c r="BI716"/>
  <c r="BH716"/>
  <c r="BG716"/>
  <c r="BF716"/>
  <c r="T716"/>
  <c r="R716"/>
  <c r="P716"/>
  <c r="BI706"/>
  <c r="BH706"/>
  <c r="BG706"/>
  <c r="BF706"/>
  <c r="T706"/>
  <c r="R706"/>
  <c r="P706"/>
  <c r="BI700"/>
  <c r="BH700"/>
  <c r="BG700"/>
  <c r="BF700"/>
  <c r="T700"/>
  <c r="R700"/>
  <c r="P700"/>
  <c r="BI694"/>
  <c r="BH694"/>
  <c r="BG694"/>
  <c r="BF694"/>
  <c r="T694"/>
  <c r="R694"/>
  <c r="P694"/>
  <c r="BI688"/>
  <c r="BH688"/>
  <c r="BG688"/>
  <c r="BF688"/>
  <c r="T688"/>
  <c r="R688"/>
  <c r="P688"/>
  <c r="BI682"/>
  <c r="BH682"/>
  <c r="BG682"/>
  <c r="BF682"/>
  <c r="T682"/>
  <c r="R682"/>
  <c r="P682"/>
  <c r="BI673"/>
  <c r="BH673"/>
  <c r="BG673"/>
  <c r="BF673"/>
  <c r="T673"/>
  <c r="R673"/>
  <c r="P673"/>
  <c r="BI667"/>
  <c r="BH667"/>
  <c r="BG667"/>
  <c r="BF667"/>
  <c r="T667"/>
  <c r="R667"/>
  <c r="P667"/>
  <c r="BI663"/>
  <c r="BH663"/>
  <c r="BG663"/>
  <c r="BF663"/>
  <c r="T663"/>
  <c r="R663"/>
  <c r="P663"/>
  <c r="BI658"/>
  <c r="BH658"/>
  <c r="BG658"/>
  <c r="BF658"/>
  <c r="T658"/>
  <c r="R658"/>
  <c r="P658"/>
  <c r="BI653"/>
  <c r="BH653"/>
  <c r="BG653"/>
  <c r="BF653"/>
  <c r="T653"/>
  <c r="R653"/>
  <c r="P653"/>
  <c r="BI649"/>
  <c r="BH649"/>
  <c r="BG649"/>
  <c r="BF649"/>
  <c r="T649"/>
  <c r="R649"/>
  <c r="P649"/>
  <c r="BI631"/>
  <c r="BH631"/>
  <c r="BG631"/>
  <c r="BF631"/>
  <c r="T631"/>
  <c r="R631"/>
  <c r="P631"/>
  <c r="BI625"/>
  <c r="BH625"/>
  <c r="BG625"/>
  <c r="BF625"/>
  <c r="T625"/>
  <c r="R625"/>
  <c r="P625"/>
  <c r="BI622"/>
  <c r="BH622"/>
  <c r="BG622"/>
  <c r="BF622"/>
  <c r="T622"/>
  <c r="R622"/>
  <c r="P622"/>
  <c r="BI618"/>
  <c r="BH618"/>
  <c r="BG618"/>
  <c r="BF618"/>
  <c r="T618"/>
  <c r="R618"/>
  <c r="P618"/>
  <c r="BI611"/>
  <c r="BH611"/>
  <c r="BG611"/>
  <c r="BF611"/>
  <c r="T611"/>
  <c r="R611"/>
  <c r="P611"/>
  <c r="BI601"/>
  <c r="BH601"/>
  <c r="BG601"/>
  <c r="BF601"/>
  <c r="T601"/>
  <c r="R601"/>
  <c r="P601"/>
  <c r="BI585"/>
  <c r="BH585"/>
  <c r="BG585"/>
  <c r="BF585"/>
  <c r="T585"/>
  <c r="R585"/>
  <c r="P585"/>
  <c r="BI573"/>
  <c r="BH573"/>
  <c r="BG573"/>
  <c r="BF573"/>
  <c r="T573"/>
  <c r="R573"/>
  <c r="P573"/>
  <c r="BI565"/>
  <c r="BH565"/>
  <c r="BG565"/>
  <c r="BF565"/>
  <c r="T565"/>
  <c r="R565"/>
  <c r="P565"/>
  <c r="BI560"/>
  <c r="BH560"/>
  <c r="BG560"/>
  <c r="BF560"/>
  <c r="T560"/>
  <c r="R560"/>
  <c r="P560"/>
  <c r="BI552"/>
  <c r="BH552"/>
  <c r="BG552"/>
  <c r="BF552"/>
  <c r="T552"/>
  <c r="R552"/>
  <c r="P552"/>
  <c r="BI548"/>
  <c r="BH548"/>
  <c r="BG548"/>
  <c r="BF548"/>
  <c r="T548"/>
  <c r="R548"/>
  <c r="P548"/>
  <c r="BI545"/>
  <c r="BH545"/>
  <c r="BG545"/>
  <c r="BF545"/>
  <c r="T545"/>
  <c r="R545"/>
  <c r="P545"/>
  <c r="BI540"/>
  <c r="BH540"/>
  <c r="BG540"/>
  <c r="BF540"/>
  <c r="T540"/>
  <c r="R540"/>
  <c r="P540"/>
  <c r="BI536"/>
  <c r="BH536"/>
  <c r="BG536"/>
  <c r="BF536"/>
  <c r="T536"/>
  <c r="R536"/>
  <c r="P536"/>
  <c r="BI529"/>
  <c r="BH529"/>
  <c r="BG529"/>
  <c r="BF529"/>
  <c r="T529"/>
  <c r="R529"/>
  <c r="P529"/>
  <c r="BI526"/>
  <c r="BH526"/>
  <c r="BG526"/>
  <c r="BF526"/>
  <c r="T526"/>
  <c r="R526"/>
  <c r="P526"/>
  <c r="BI515"/>
  <c r="BH515"/>
  <c r="BG515"/>
  <c r="BF515"/>
  <c r="T515"/>
  <c r="R515"/>
  <c r="P515"/>
  <c r="BI511"/>
  <c r="BH511"/>
  <c r="BG511"/>
  <c r="BF511"/>
  <c r="T511"/>
  <c r="R511"/>
  <c r="P511"/>
  <c r="BI500"/>
  <c r="BH500"/>
  <c r="BG500"/>
  <c r="BF500"/>
  <c r="T500"/>
  <c r="R500"/>
  <c r="P500"/>
  <c r="BI496"/>
  <c r="BH496"/>
  <c r="BG496"/>
  <c r="BF496"/>
  <c r="T496"/>
  <c r="R496"/>
  <c r="P496"/>
  <c r="BI494"/>
  <c r="BH494"/>
  <c r="BG494"/>
  <c r="BF494"/>
  <c r="T494"/>
  <c r="R494"/>
  <c r="P494"/>
  <c r="BI485"/>
  <c r="BH485"/>
  <c r="BG485"/>
  <c r="BF485"/>
  <c r="T485"/>
  <c r="R485"/>
  <c r="P485"/>
  <c r="BI474"/>
  <c r="BH474"/>
  <c r="BG474"/>
  <c r="BF474"/>
  <c r="T474"/>
  <c r="R474"/>
  <c r="P474"/>
  <c r="BI472"/>
  <c r="BH472"/>
  <c r="BG472"/>
  <c r="BF472"/>
  <c r="T472"/>
  <c r="R472"/>
  <c r="P472"/>
  <c r="BI467"/>
  <c r="BH467"/>
  <c r="BG467"/>
  <c r="BF467"/>
  <c r="T467"/>
  <c r="R467"/>
  <c r="P467"/>
  <c r="BI465"/>
  <c r="BH465"/>
  <c r="BG465"/>
  <c r="BF465"/>
  <c r="T465"/>
  <c r="R465"/>
  <c r="P465"/>
  <c r="BI458"/>
  <c r="BH458"/>
  <c r="BG458"/>
  <c r="BF458"/>
  <c r="T458"/>
  <c r="R458"/>
  <c r="P458"/>
  <c r="BI452"/>
  <c r="BH452"/>
  <c r="BG452"/>
  <c r="BF452"/>
  <c r="T452"/>
  <c r="R452"/>
  <c r="P452"/>
  <c r="BI449"/>
  <c r="BH449"/>
  <c r="BG449"/>
  <c r="BF449"/>
  <c r="T449"/>
  <c r="R449"/>
  <c r="P449"/>
  <c r="BI447"/>
  <c r="BH447"/>
  <c r="BG447"/>
  <c r="BF447"/>
  <c r="T447"/>
  <c r="R447"/>
  <c r="P447"/>
  <c r="BI445"/>
  <c r="BH445"/>
  <c r="BG445"/>
  <c r="BF445"/>
  <c r="T445"/>
  <c r="R445"/>
  <c r="P445"/>
  <c r="BI440"/>
  <c r="BH440"/>
  <c r="BG440"/>
  <c r="BF440"/>
  <c r="T440"/>
  <c r="R440"/>
  <c r="P440"/>
  <c r="BI435"/>
  <c r="BH435"/>
  <c r="BG435"/>
  <c r="BF435"/>
  <c r="T435"/>
  <c r="R435"/>
  <c r="P435"/>
  <c r="BI433"/>
  <c r="BH433"/>
  <c r="BG433"/>
  <c r="BF433"/>
  <c r="T433"/>
  <c r="R433"/>
  <c r="P433"/>
  <c r="BI428"/>
  <c r="BH428"/>
  <c r="BG428"/>
  <c r="BF428"/>
  <c r="T428"/>
  <c r="R428"/>
  <c r="P428"/>
  <c r="BI423"/>
  <c r="BH423"/>
  <c r="BG423"/>
  <c r="BF423"/>
  <c r="T423"/>
  <c r="R423"/>
  <c r="P423"/>
  <c r="BI418"/>
  <c r="BH418"/>
  <c r="BG418"/>
  <c r="BF418"/>
  <c r="T418"/>
  <c r="R418"/>
  <c r="P418"/>
  <c r="BI414"/>
  <c r="BH414"/>
  <c r="BG414"/>
  <c r="BF414"/>
  <c r="T414"/>
  <c r="R414"/>
  <c r="P414"/>
  <c r="BI409"/>
  <c r="BH409"/>
  <c r="BG409"/>
  <c r="BF409"/>
  <c r="T409"/>
  <c r="R409"/>
  <c r="P409"/>
  <c r="BI404"/>
  <c r="BH404"/>
  <c r="BG404"/>
  <c r="BF404"/>
  <c r="T404"/>
  <c r="R404"/>
  <c r="P404"/>
  <c r="BI399"/>
  <c r="BH399"/>
  <c r="BG399"/>
  <c r="BF399"/>
  <c r="T399"/>
  <c r="R399"/>
  <c r="P399"/>
  <c r="BI395"/>
  <c r="BH395"/>
  <c r="BG395"/>
  <c r="BF395"/>
  <c r="T395"/>
  <c r="R395"/>
  <c r="P395"/>
  <c r="BI390"/>
  <c r="BH390"/>
  <c r="BG390"/>
  <c r="BF390"/>
  <c r="T390"/>
  <c r="R390"/>
  <c r="P390"/>
  <c r="BI385"/>
  <c r="BH385"/>
  <c r="BG385"/>
  <c r="BF385"/>
  <c r="T385"/>
  <c r="R385"/>
  <c r="P385"/>
  <c r="BI378"/>
  <c r="BH378"/>
  <c r="BG378"/>
  <c r="BF378"/>
  <c r="T378"/>
  <c r="R378"/>
  <c r="P378"/>
  <c r="BI373"/>
  <c r="BH373"/>
  <c r="BG373"/>
  <c r="BF373"/>
  <c r="T373"/>
  <c r="R373"/>
  <c r="P373"/>
  <c r="BI368"/>
  <c r="BH368"/>
  <c r="BG368"/>
  <c r="BF368"/>
  <c r="T368"/>
  <c r="R368"/>
  <c r="P368"/>
  <c r="BI361"/>
  <c r="BH361"/>
  <c r="BG361"/>
  <c r="BF361"/>
  <c r="T361"/>
  <c r="R361"/>
  <c r="P361"/>
  <c r="BI356"/>
  <c r="BH356"/>
  <c r="BG356"/>
  <c r="BF356"/>
  <c r="T356"/>
  <c r="R356"/>
  <c r="P356"/>
  <c r="BI347"/>
  <c r="BH347"/>
  <c r="BG347"/>
  <c r="BF347"/>
  <c r="T347"/>
  <c r="R347"/>
  <c r="P347"/>
  <c r="BI340"/>
  <c r="BH340"/>
  <c r="BG340"/>
  <c r="BF340"/>
  <c r="T340"/>
  <c r="R340"/>
  <c r="P340"/>
  <c r="BI335"/>
  <c r="BH335"/>
  <c r="BG335"/>
  <c r="BF335"/>
  <c r="T335"/>
  <c r="R335"/>
  <c r="P335"/>
  <c r="BI327"/>
  <c r="BH327"/>
  <c r="BG327"/>
  <c r="BF327"/>
  <c r="T327"/>
  <c r="R327"/>
  <c r="P327"/>
  <c r="BI312"/>
  <c r="BH312"/>
  <c r="BG312"/>
  <c r="BF312"/>
  <c r="T312"/>
  <c r="R312"/>
  <c r="P312"/>
  <c r="BI306"/>
  <c r="BH306"/>
  <c r="BG306"/>
  <c r="BF306"/>
  <c r="T306"/>
  <c r="R306"/>
  <c r="P306"/>
  <c r="BI299"/>
  <c r="BH299"/>
  <c r="BG299"/>
  <c r="BF299"/>
  <c r="T299"/>
  <c r="R299"/>
  <c r="P299"/>
  <c r="BI292"/>
  <c r="BH292"/>
  <c r="BG292"/>
  <c r="BF292"/>
  <c r="T292"/>
  <c r="R292"/>
  <c r="P292"/>
  <c r="BI287"/>
  <c r="BH287"/>
  <c r="BG287"/>
  <c r="BF287"/>
  <c r="T287"/>
  <c r="R287"/>
  <c r="P287"/>
  <c r="BI274"/>
  <c r="BH274"/>
  <c r="BG274"/>
  <c r="BF274"/>
  <c r="T274"/>
  <c r="R274"/>
  <c r="P274"/>
  <c r="BI263"/>
  <c r="BH263"/>
  <c r="BG263"/>
  <c r="BF263"/>
  <c r="T263"/>
  <c r="R263"/>
  <c r="P263"/>
  <c r="BI258"/>
  <c r="BH258"/>
  <c r="BG258"/>
  <c r="BF258"/>
  <c r="T258"/>
  <c r="R258"/>
  <c r="P258"/>
  <c r="BI252"/>
  <c r="BH252"/>
  <c r="BG252"/>
  <c r="BF252"/>
  <c r="T252"/>
  <c r="R252"/>
  <c r="P252"/>
  <c r="BI247"/>
  <c r="BH247"/>
  <c r="BG247"/>
  <c r="BF247"/>
  <c r="T247"/>
  <c r="R247"/>
  <c r="P247"/>
  <c r="BI232"/>
  <c r="BH232"/>
  <c r="BG232"/>
  <c r="BF232"/>
  <c r="T232"/>
  <c r="R232"/>
  <c r="P232"/>
  <c r="BI216"/>
  <c r="BH216"/>
  <c r="BG216"/>
  <c r="BF216"/>
  <c r="T216"/>
  <c r="R216"/>
  <c r="P216"/>
  <c r="BI212"/>
  <c r="BH212"/>
  <c r="BG212"/>
  <c r="BF212"/>
  <c r="T212"/>
  <c r="R212"/>
  <c r="P212"/>
  <c r="BI210"/>
  <c r="BH210"/>
  <c r="BG210"/>
  <c r="BF210"/>
  <c r="T210"/>
  <c r="R210"/>
  <c r="P210"/>
  <c r="BI206"/>
  <c r="BH206"/>
  <c r="BG206"/>
  <c r="BF206"/>
  <c r="T206"/>
  <c r="R206"/>
  <c r="P206"/>
  <c r="BI202"/>
  <c r="BH202"/>
  <c r="BG202"/>
  <c r="BF202"/>
  <c r="T202"/>
  <c r="R202"/>
  <c r="P202"/>
  <c r="BI193"/>
  <c r="BH193"/>
  <c r="BG193"/>
  <c r="BF193"/>
  <c r="T193"/>
  <c r="R193"/>
  <c r="P193"/>
  <c r="BI190"/>
  <c r="BH190"/>
  <c r="BG190"/>
  <c r="BF190"/>
  <c r="T190"/>
  <c r="R190"/>
  <c r="P190"/>
  <c r="BI186"/>
  <c r="BH186"/>
  <c r="BG186"/>
  <c r="BF186"/>
  <c r="T186"/>
  <c r="R186"/>
  <c r="P186"/>
  <c r="BI182"/>
  <c r="BH182"/>
  <c r="BG182"/>
  <c r="BF182"/>
  <c r="T182"/>
  <c r="R182"/>
  <c r="P182"/>
  <c r="BI178"/>
  <c r="BH178"/>
  <c r="BG178"/>
  <c r="BF178"/>
  <c r="T178"/>
  <c r="R178"/>
  <c r="P178"/>
  <c r="BI175"/>
  <c r="BH175"/>
  <c r="BG175"/>
  <c r="BF175"/>
  <c r="T175"/>
  <c r="R175"/>
  <c r="P175"/>
  <c r="BI157"/>
  <c r="BH157"/>
  <c r="BG157"/>
  <c r="BF157"/>
  <c r="T157"/>
  <c r="R157"/>
  <c r="P157"/>
  <c r="BI153"/>
  <c r="BH153"/>
  <c r="BG153"/>
  <c r="BF153"/>
  <c r="T153"/>
  <c r="R153"/>
  <c r="P153"/>
  <c r="BI148"/>
  <c r="BH148"/>
  <c r="BG148"/>
  <c r="BF148"/>
  <c r="T148"/>
  <c r="R148"/>
  <c r="P148"/>
  <c r="BI144"/>
  <c r="BH144"/>
  <c r="BG144"/>
  <c r="BF144"/>
  <c r="T144"/>
  <c r="R144"/>
  <c r="P144"/>
  <c r="BI139"/>
  <c r="BH139"/>
  <c r="BG139"/>
  <c r="BF139"/>
  <c r="T139"/>
  <c r="R139"/>
  <c r="P139"/>
  <c r="BI127"/>
  <c r="BH127"/>
  <c r="BG127"/>
  <c r="BF127"/>
  <c r="T127"/>
  <c r="R127"/>
  <c r="P127"/>
  <c r="BI119"/>
  <c r="BH119"/>
  <c r="BG119"/>
  <c r="BF119"/>
  <c r="T119"/>
  <c r="R119"/>
  <c r="P119"/>
  <c r="BI114"/>
  <c r="BH114"/>
  <c r="BG114"/>
  <c r="BF114"/>
  <c r="T114"/>
  <c r="R114"/>
  <c r="P114"/>
  <c r="J107"/>
  <c r="F107"/>
  <c r="F105"/>
  <c r="E103"/>
  <c r="J58"/>
  <c r="F58"/>
  <c r="F56"/>
  <c r="E54"/>
  <c r="J26"/>
  <c r="E26"/>
  <c r="J108"/>
  <c r="J25"/>
  <c r="J20"/>
  <c r="E20"/>
  <c r="F59"/>
  <c r="J19"/>
  <c r="J14"/>
  <c r="J56"/>
  <c r="E7"/>
  <c r="E50"/>
  <c i="2" r="J39"/>
  <c r="J38"/>
  <c i="1" r="AY56"/>
  <c i="2" r="J37"/>
  <c i="1" r="AX56"/>
  <c i="2" r="BI494"/>
  <c r="BH494"/>
  <c r="BG494"/>
  <c r="BF494"/>
  <c r="T494"/>
  <c r="T487"/>
  <c r="R494"/>
  <c r="R487"/>
  <c r="P494"/>
  <c r="P487"/>
  <c r="BI488"/>
  <c r="BH488"/>
  <c r="BG488"/>
  <c r="BF488"/>
  <c r="T488"/>
  <c r="R488"/>
  <c r="P488"/>
  <c r="BI480"/>
  <c r="BH480"/>
  <c r="BG480"/>
  <c r="BF480"/>
  <c r="T480"/>
  <c r="R480"/>
  <c r="P480"/>
  <c r="BI473"/>
  <c r="BH473"/>
  <c r="BG473"/>
  <c r="BF473"/>
  <c r="T473"/>
  <c r="R473"/>
  <c r="P473"/>
  <c r="BI467"/>
  <c r="BH467"/>
  <c r="BG467"/>
  <c r="BF467"/>
  <c r="T467"/>
  <c r="R467"/>
  <c r="P467"/>
  <c r="BI462"/>
  <c r="BH462"/>
  <c r="BG462"/>
  <c r="BF462"/>
  <c r="T462"/>
  <c r="R462"/>
  <c r="P462"/>
  <c r="BI458"/>
  <c r="BH458"/>
  <c r="BG458"/>
  <c r="BF458"/>
  <c r="T458"/>
  <c r="R458"/>
  <c r="P458"/>
  <c r="BI453"/>
  <c r="BH453"/>
  <c r="BG453"/>
  <c r="BF453"/>
  <c r="T453"/>
  <c r="R453"/>
  <c r="P453"/>
  <c r="BI447"/>
  <c r="BH447"/>
  <c r="BG447"/>
  <c r="BF447"/>
  <c r="T447"/>
  <c r="R447"/>
  <c r="P447"/>
  <c r="BI442"/>
  <c r="BH442"/>
  <c r="BG442"/>
  <c r="BF442"/>
  <c r="T442"/>
  <c r="R442"/>
  <c r="P442"/>
  <c r="BI435"/>
  <c r="BH435"/>
  <c r="BG435"/>
  <c r="BF435"/>
  <c r="T435"/>
  <c r="T434"/>
  <c r="R435"/>
  <c r="R434"/>
  <c r="P435"/>
  <c r="P434"/>
  <c r="BI430"/>
  <c r="BH430"/>
  <c r="BG430"/>
  <c r="BF430"/>
  <c r="T430"/>
  <c r="R430"/>
  <c r="P430"/>
  <c r="BI426"/>
  <c r="BH426"/>
  <c r="BG426"/>
  <c r="BF426"/>
  <c r="T426"/>
  <c r="R426"/>
  <c r="P426"/>
  <c r="BI422"/>
  <c r="BH422"/>
  <c r="BG422"/>
  <c r="BF422"/>
  <c r="T422"/>
  <c r="R422"/>
  <c r="P422"/>
  <c r="BI417"/>
  <c r="BH417"/>
  <c r="BG417"/>
  <c r="BF417"/>
  <c r="T417"/>
  <c r="R417"/>
  <c r="P417"/>
  <c r="BI411"/>
  <c r="BH411"/>
  <c r="BG411"/>
  <c r="BF411"/>
  <c r="T411"/>
  <c r="R411"/>
  <c r="P411"/>
  <c r="BI405"/>
  <c r="BH405"/>
  <c r="BG405"/>
  <c r="BF405"/>
  <c r="T405"/>
  <c r="R405"/>
  <c r="P405"/>
  <c r="BI399"/>
  <c r="BH399"/>
  <c r="BG399"/>
  <c r="BF399"/>
  <c r="T399"/>
  <c r="R399"/>
  <c r="P399"/>
  <c r="BI392"/>
  <c r="BH392"/>
  <c r="BG392"/>
  <c r="BF392"/>
  <c r="T392"/>
  <c r="R392"/>
  <c r="P392"/>
  <c r="BI386"/>
  <c r="BH386"/>
  <c r="BG386"/>
  <c r="BF386"/>
  <c r="T386"/>
  <c r="R386"/>
  <c r="P386"/>
  <c r="BI378"/>
  <c r="BH378"/>
  <c r="BG378"/>
  <c r="BF378"/>
  <c r="T378"/>
  <c r="R378"/>
  <c r="P378"/>
  <c r="BI370"/>
  <c r="BH370"/>
  <c r="BG370"/>
  <c r="BF370"/>
  <c r="T370"/>
  <c r="T369"/>
  <c r="R370"/>
  <c r="R369"/>
  <c r="P370"/>
  <c r="P369"/>
  <c r="BI363"/>
  <c r="BH363"/>
  <c r="BG363"/>
  <c r="BF363"/>
  <c r="T363"/>
  <c r="R363"/>
  <c r="P363"/>
  <c r="BI358"/>
  <c r="BH358"/>
  <c r="BG358"/>
  <c r="BF358"/>
  <c r="T358"/>
  <c r="R358"/>
  <c r="P358"/>
  <c r="BI348"/>
  <c r="BH348"/>
  <c r="BG348"/>
  <c r="BF348"/>
  <c r="T348"/>
  <c r="R348"/>
  <c r="P348"/>
  <c r="BI343"/>
  <c r="BH343"/>
  <c r="BG343"/>
  <c r="BF343"/>
  <c r="T343"/>
  <c r="R343"/>
  <c r="P343"/>
  <c r="BI338"/>
  <c r="BH338"/>
  <c r="BG338"/>
  <c r="BF338"/>
  <c r="T338"/>
  <c r="R338"/>
  <c r="P338"/>
  <c r="BI332"/>
  <c r="BH332"/>
  <c r="BG332"/>
  <c r="BF332"/>
  <c r="T332"/>
  <c r="R332"/>
  <c r="P332"/>
  <c r="BI327"/>
  <c r="BH327"/>
  <c r="BG327"/>
  <c r="BF327"/>
  <c r="T327"/>
  <c r="R327"/>
  <c r="P327"/>
  <c r="BI325"/>
  <c r="BH325"/>
  <c r="BG325"/>
  <c r="BF325"/>
  <c r="T325"/>
  <c r="R325"/>
  <c r="P325"/>
  <c r="BI323"/>
  <c r="BH323"/>
  <c r="BG323"/>
  <c r="BF323"/>
  <c r="T323"/>
  <c r="R323"/>
  <c r="P323"/>
  <c r="BI318"/>
  <c r="BH318"/>
  <c r="BG318"/>
  <c r="BF318"/>
  <c r="T318"/>
  <c r="R318"/>
  <c r="P318"/>
  <c r="BI314"/>
  <c r="BH314"/>
  <c r="BG314"/>
  <c r="BF314"/>
  <c r="T314"/>
  <c r="R314"/>
  <c r="P314"/>
  <c r="BI310"/>
  <c r="BH310"/>
  <c r="BG310"/>
  <c r="BF310"/>
  <c r="T310"/>
  <c r="R310"/>
  <c r="P310"/>
  <c r="BI307"/>
  <c r="BH307"/>
  <c r="BG307"/>
  <c r="BF307"/>
  <c r="T307"/>
  <c r="R307"/>
  <c r="P307"/>
  <c r="BI299"/>
  <c r="BH299"/>
  <c r="BG299"/>
  <c r="BF299"/>
  <c r="T299"/>
  <c r="R299"/>
  <c r="P299"/>
  <c r="BI291"/>
  <c r="BH291"/>
  <c r="BG291"/>
  <c r="BF291"/>
  <c r="T291"/>
  <c r="R291"/>
  <c r="P291"/>
  <c r="BI285"/>
  <c r="BH285"/>
  <c r="BG285"/>
  <c r="BF285"/>
  <c r="T285"/>
  <c r="R285"/>
  <c r="P285"/>
  <c r="BI277"/>
  <c r="BH277"/>
  <c r="BG277"/>
  <c r="BF277"/>
  <c r="T277"/>
  <c r="R277"/>
  <c r="P277"/>
  <c r="BI270"/>
  <c r="BH270"/>
  <c r="BG270"/>
  <c r="BF270"/>
  <c r="T270"/>
  <c r="R270"/>
  <c r="P270"/>
  <c r="BI264"/>
  <c r="BH264"/>
  <c r="BG264"/>
  <c r="BF264"/>
  <c r="T264"/>
  <c r="R264"/>
  <c r="P264"/>
  <c r="BI256"/>
  <c r="BH256"/>
  <c r="BG256"/>
  <c r="BF256"/>
  <c r="T256"/>
  <c r="R256"/>
  <c r="P256"/>
  <c r="BI245"/>
  <c r="BH245"/>
  <c r="BG245"/>
  <c r="BF245"/>
  <c r="T245"/>
  <c r="R245"/>
  <c r="P245"/>
  <c r="BI239"/>
  <c r="BH239"/>
  <c r="BG239"/>
  <c r="BF239"/>
  <c r="T239"/>
  <c r="R239"/>
  <c r="P239"/>
  <c r="BI233"/>
  <c r="BH233"/>
  <c r="BG233"/>
  <c r="BF233"/>
  <c r="T233"/>
  <c r="R233"/>
  <c r="P233"/>
  <c r="BI227"/>
  <c r="BH227"/>
  <c r="BG227"/>
  <c r="BF227"/>
  <c r="T227"/>
  <c r="R227"/>
  <c r="P227"/>
  <c r="BI209"/>
  <c r="BH209"/>
  <c r="BG209"/>
  <c r="BF209"/>
  <c r="T209"/>
  <c r="R209"/>
  <c r="P209"/>
  <c r="BI190"/>
  <c r="BH190"/>
  <c r="BG190"/>
  <c r="BF190"/>
  <c r="T190"/>
  <c r="R190"/>
  <c r="P190"/>
  <c r="BI179"/>
  <c r="BH179"/>
  <c r="BG179"/>
  <c r="BF179"/>
  <c r="T179"/>
  <c r="R179"/>
  <c r="P179"/>
  <c r="BI171"/>
  <c r="BH171"/>
  <c r="BG171"/>
  <c r="BF171"/>
  <c r="T171"/>
  <c r="R171"/>
  <c r="P171"/>
  <c r="BI159"/>
  <c r="BH159"/>
  <c r="BG159"/>
  <c r="BF159"/>
  <c r="T159"/>
  <c r="R159"/>
  <c r="P159"/>
  <c r="BI153"/>
  <c r="BH153"/>
  <c r="BG153"/>
  <c r="BF153"/>
  <c r="T153"/>
  <c r="R153"/>
  <c r="P153"/>
  <c r="BI146"/>
  <c r="BH146"/>
  <c r="BG146"/>
  <c r="BF146"/>
  <c r="T146"/>
  <c r="R146"/>
  <c r="P146"/>
  <c r="BI142"/>
  <c r="BH142"/>
  <c r="BG142"/>
  <c r="BF142"/>
  <c r="T142"/>
  <c r="R142"/>
  <c r="P142"/>
  <c r="BI138"/>
  <c r="BH138"/>
  <c r="BG138"/>
  <c r="BF138"/>
  <c r="T138"/>
  <c r="R138"/>
  <c r="P138"/>
  <c r="BI133"/>
  <c r="BH133"/>
  <c r="BG133"/>
  <c r="BF133"/>
  <c r="T133"/>
  <c r="R133"/>
  <c r="P133"/>
  <c r="BI129"/>
  <c r="BH129"/>
  <c r="BG129"/>
  <c r="BF129"/>
  <c r="T129"/>
  <c r="R129"/>
  <c r="P129"/>
  <c r="BI119"/>
  <c r="BH119"/>
  <c r="BG119"/>
  <c r="BF119"/>
  <c r="T119"/>
  <c r="R119"/>
  <c r="P119"/>
  <c r="BI114"/>
  <c r="BH114"/>
  <c r="BG114"/>
  <c r="BF114"/>
  <c r="T114"/>
  <c r="R114"/>
  <c r="P114"/>
  <c r="BI109"/>
  <c r="BH109"/>
  <c r="BG109"/>
  <c r="BF109"/>
  <c r="T109"/>
  <c r="R109"/>
  <c r="P109"/>
  <c r="BI103"/>
  <c r="BH103"/>
  <c r="BG103"/>
  <c r="BF103"/>
  <c r="T103"/>
  <c r="R103"/>
  <c r="P103"/>
  <c r="J96"/>
  <c r="F96"/>
  <c r="F94"/>
  <c r="E92"/>
  <c r="J58"/>
  <c r="F58"/>
  <c r="F56"/>
  <c r="E54"/>
  <c r="J26"/>
  <c r="E26"/>
  <c r="J97"/>
  <c r="J25"/>
  <c r="J20"/>
  <c r="E20"/>
  <c r="F97"/>
  <c r="J19"/>
  <c r="J14"/>
  <c r="J56"/>
  <c r="E7"/>
  <c r="E88"/>
  <c i="1" r="L50"/>
  <c r="AM50"/>
  <c r="AM49"/>
  <c r="L49"/>
  <c r="AM47"/>
  <c r="L47"/>
  <c r="L45"/>
  <c r="L44"/>
  <c i="2" r="J447"/>
  <c r="J129"/>
  <c r="J153"/>
  <c i="3" r="J1183"/>
  <c r="J744"/>
  <c r="J114"/>
  <c r="BK545"/>
  <c r="BK1305"/>
  <c r="J452"/>
  <c r="BK1074"/>
  <c r="J1341"/>
  <c r="J1057"/>
  <c r="J252"/>
  <c i="4" r="BK141"/>
  <c i="10" r="J205"/>
  <c r="BK206"/>
  <c r="J127"/>
  <c i="11" r="BK102"/>
  <c i="12" r="BK106"/>
  <c i="14" r="BK107"/>
  <c i="16" r="J99"/>
  <c i="18" r="BK92"/>
  <c i="2" r="BK426"/>
  <c r="BK233"/>
  <c r="BK270"/>
  <c r="J133"/>
  <c i="3" r="BK1496"/>
  <c r="J1263"/>
  <c r="BK909"/>
  <c r="BK725"/>
  <c r="BK252"/>
  <c r="J1307"/>
  <c r="J733"/>
  <c r="BK1469"/>
  <c r="J1209"/>
  <c r="J899"/>
  <c r="BK573"/>
  <c r="BK247"/>
  <c r="BK1319"/>
  <c r="BK970"/>
  <c r="BK649"/>
  <c r="BK210"/>
  <c r="J1105"/>
  <c r="BK274"/>
  <c r="BK1031"/>
  <c r="BK716"/>
  <c r="J299"/>
  <c i="4" r="BK116"/>
  <c r="J126"/>
  <c i="5" r="BK134"/>
  <c r="BK126"/>
  <c r="J93"/>
  <c i="7" r="J133"/>
  <c r="J138"/>
  <c r="BK121"/>
  <c i="8" r="BK99"/>
  <c i="9" r="J116"/>
  <c i="10" r="BK199"/>
  <c r="BK162"/>
  <c r="BK146"/>
  <c r="J130"/>
  <c r="BK223"/>
  <c r="J184"/>
  <c i="11" r="J136"/>
  <c r="J133"/>
  <c r="J109"/>
  <c i="12" r="J96"/>
  <c i="13" r="BK111"/>
  <c i="14" r="BK106"/>
  <c i="16" r="BK118"/>
  <c i="17" r="BK111"/>
  <c r="J137"/>
  <c i="2" r="J256"/>
  <c r="J142"/>
  <c i="3" r="BK1198"/>
  <c r="J447"/>
  <c r="BK1112"/>
  <c r="J356"/>
  <c r="BK884"/>
  <c r="BK1524"/>
  <c r="J1121"/>
  <c r="J496"/>
  <c r="J1017"/>
  <c r="BK933"/>
  <c i="4" r="J108"/>
  <c r="BK135"/>
  <c i="5" r="BK104"/>
  <c i="7" r="BK103"/>
  <c i="9" r="J110"/>
  <c i="10" r="J171"/>
  <c r="J190"/>
  <c r="BK126"/>
  <c r="J103"/>
  <c i="11" r="BK112"/>
  <c i="13" r="BK107"/>
  <c i="16" r="J95"/>
  <c i="17" r="J128"/>
  <c i="18" r="BK105"/>
  <c i="2" r="BK256"/>
  <c r="BK405"/>
  <c i="3" r="BK1450"/>
  <c r="J1135"/>
  <c r="BK631"/>
  <c r="J1220"/>
  <c r="J653"/>
  <c r="BK1309"/>
  <c r="J515"/>
  <c r="J1303"/>
  <c r="J287"/>
  <c r="BK898"/>
  <c r="J892"/>
  <c i="4" r="BK98"/>
  <c r="J104"/>
  <c i="5" r="J105"/>
  <c i="6" r="J101"/>
  <c i="7" r="J98"/>
  <c i="9" r="J94"/>
  <c i="10" r="BK112"/>
  <c r="J123"/>
  <c r="BK116"/>
  <c i="11" r="BK120"/>
  <c i="13" r="BK106"/>
  <c i="16" r="J115"/>
  <c i="17" r="BK131"/>
  <c i="18" r="J99"/>
  <c i="2" r="J462"/>
  <c r="J307"/>
  <c r="BK370"/>
  <c r="J146"/>
  <c i="3" r="BK1474"/>
  <c r="BK1193"/>
  <c r="J897"/>
  <c i="13" r="J106"/>
  <c i="14" r="J104"/>
  <c i="16" r="BK106"/>
  <c i="17" r="J153"/>
  <c r="J109"/>
  <c r="J122"/>
  <c i="18" r="BK89"/>
  <c i="3" r="J649"/>
  <c r="J157"/>
  <c r="BK1054"/>
  <c r="BK816"/>
  <c r="BK465"/>
  <c r="BK1560"/>
  <c r="J1313"/>
  <c r="BK1091"/>
  <c r="J742"/>
  <c r="J545"/>
  <c r="BK212"/>
  <c r="BK1240"/>
  <c r="BK904"/>
  <c r="J618"/>
  <c i="4" r="BK145"/>
  <c r="J118"/>
  <c r="J157"/>
  <c r="BK120"/>
  <c i="5" r="J144"/>
  <c r="BK117"/>
  <c i="6" r="BK111"/>
  <c r="J113"/>
  <c i="7" r="BK147"/>
  <c r="J141"/>
  <c r="J137"/>
  <c i="9" r="BK119"/>
  <c r="BK106"/>
  <c i="10" r="J206"/>
  <c i="11" r="J137"/>
  <c i="2" r="J442"/>
  <c r="J399"/>
  <c r="J299"/>
  <c i="3" r="J1434"/>
  <c r="BK653"/>
  <c r="J1450"/>
  <c r="BK1255"/>
  <c r="J725"/>
  <c r="BK1434"/>
  <c r="BK897"/>
  <c r="J340"/>
  <c r="BK1245"/>
  <c r="BK458"/>
  <c r="J985"/>
  <c r="J884"/>
  <c i="4" r="J147"/>
  <c r="J102"/>
  <c i="5" r="J142"/>
  <c r="J132"/>
  <c i="7" r="BK138"/>
  <c r="BK118"/>
  <c i="9" r="J100"/>
  <c i="10" r="J137"/>
  <c r="J193"/>
  <c r="J109"/>
  <c i="11" r="J107"/>
  <c r="J123"/>
  <c i="12" r="J107"/>
  <c i="13" r="J95"/>
  <c i="14" r="J106"/>
  <c i="16" r="J108"/>
  <c i="17" r="J101"/>
  <c i="18" r="BK103"/>
  <c i="2" r="BK264"/>
  <c r="J332"/>
  <c i="3" r="J1249"/>
  <c r="J500"/>
  <c r="BK1416"/>
  <c r="J327"/>
  <c r="J997"/>
  <c r="BK1584"/>
  <c r="J850"/>
  <c r="BK1273"/>
  <c r="J1112"/>
  <c r="J399"/>
  <c i="4" r="J149"/>
  <c i="5" r="BK95"/>
  <c i="6" r="J99"/>
  <c i="7" r="BK144"/>
  <c i="8" r="BK96"/>
  <c i="10" r="BK194"/>
  <c r="BK169"/>
  <c r="J112"/>
  <c i="11" r="J125"/>
  <c i="12" r="BK100"/>
  <c i="14" r="BK98"/>
  <c i="16" r="BK115"/>
  <c i="17" r="BK140"/>
  <c i="2" r="BK114"/>
  <c r="BK103"/>
  <c r="J314"/>
  <c r="J103"/>
  <c i="3" r="BK1431"/>
  <c r="J1176"/>
  <c r="BK755"/>
  <c r="BK385"/>
  <c r="BK1403"/>
  <c r="J1193"/>
  <c r="BK843"/>
  <c r="J540"/>
  <c r="BK1382"/>
  <c r="J1038"/>
  <c r="J767"/>
  <c r="BK449"/>
  <c r="BK1549"/>
  <c r="BK1249"/>
  <c r="J757"/>
  <c r="J467"/>
  <c r="BK1354"/>
  <c r="BK997"/>
  <c r="BK157"/>
  <c r="BK837"/>
  <c r="J414"/>
  <c i="4" r="BK106"/>
  <c r="J142"/>
  <c i="5" r="J136"/>
  <c r="BK132"/>
  <c i="6" r="J109"/>
  <c i="7" r="J118"/>
  <c r="J108"/>
  <c r="J114"/>
  <c i="9" r="J112"/>
  <c i="10" r="J219"/>
  <c r="J182"/>
  <c r="J156"/>
  <c r="BK119"/>
  <c r="BK216"/>
  <c r="J165"/>
  <c r="BK125"/>
  <c r="BK209"/>
  <c r="J99"/>
  <c i="11" r="J103"/>
  <c r="J118"/>
  <c i="12" r="BK96"/>
  <c i="13" r="BK112"/>
  <c r="BK100"/>
  <c i="15" r="BK94"/>
  <c i="16" r="J97"/>
  <c i="17" r="BK153"/>
  <c r="BK130"/>
  <c i="18" r="BK88"/>
  <c i="2" r="BK422"/>
  <c r="J453"/>
  <c r="BK171"/>
  <c i="3" r="J1256"/>
  <c r="J526"/>
  <c r="BK1303"/>
  <c r="BK474"/>
  <c i="2" r="J430"/>
  <c i="3" r="J1050"/>
  <c r="J1351"/>
  <c r="BK806"/>
  <c r="J1268"/>
  <c r="BK611"/>
  <c r="BK1183"/>
  <c r="J900"/>
  <c i="4" r="BK157"/>
  <c i="5" r="BK93"/>
  <c i="6" r="BK113"/>
  <c i="7" r="J105"/>
  <c i="9" r="J119"/>
  <c i="10" r="J113"/>
  <c r="J179"/>
  <c r="J117"/>
  <c i="11" r="BK131"/>
  <c r="J112"/>
  <c i="13" r="J113"/>
  <c i="14" r="J97"/>
  <c i="17" r="BK125"/>
  <c i="2" r="BK430"/>
  <c r="BK348"/>
  <c r="J480"/>
  <c r="BK307"/>
  <c r="J119"/>
  <c i="3" r="BK1464"/>
  <c r="J1255"/>
  <c r="J1010"/>
  <c r="BK694"/>
  <c r="BK139"/>
  <c r="J1274"/>
  <c r="J799"/>
  <c r="BK440"/>
  <c r="BK1326"/>
  <c r="J943"/>
  <c r="BK673"/>
  <c r="J1575"/>
  <c r="J1309"/>
  <c r="J816"/>
  <c r="BK500"/>
  <c r="J1278"/>
  <c r="J193"/>
  <c r="BK899"/>
  <c r="J202"/>
  <c i="4" r="J153"/>
  <c r="BK156"/>
  <c r="BK132"/>
  <c i="5" r="J91"/>
  <c r="J99"/>
  <c i="6" r="BK99"/>
  <c i="7" r="BK149"/>
  <c r="J128"/>
  <c i="8" r="J103"/>
  <c i="9" r="BK94"/>
  <c i="10" r="BK207"/>
  <c r="BK160"/>
  <c r="J141"/>
  <c r="J108"/>
  <c r="J200"/>
  <c r="J157"/>
  <c r="BK133"/>
  <c r="BK168"/>
  <c r="BK110"/>
  <c i="11" r="BK118"/>
  <c r="BK124"/>
  <c r="BK101"/>
  <c i="17" r="BK136"/>
  <c r="J106"/>
  <c i="18" r="J88"/>
  <c i="2" r="BK442"/>
  <c r="BK327"/>
  <c i="3" r="J1563"/>
  <c r="J878"/>
  <c r="J186"/>
  <c r="BK1209"/>
  <c r="BK148"/>
  <c r="J955"/>
  <c r="J1580"/>
  <c r="J1205"/>
  <c r="J625"/>
  <c r="J1258"/>
  <c r="BK1014"/>
  <c r="J144"/>
  <c i="4" r="BK126"/>
  <c i="5" r="BK124"/>
  <c i="6" r="BK90"/>
  <c i="9" r="BK116"/>
  <c i="10" r="J197"/>
  <c r="BK109"/>
  <c r="J150"/>
  <c r="J114"/>
  <c i="11" r="J130"/>
  <c i="13" r="BK123"/>
  <c i="14" r="BK94"/>
  <c i="17" r="J151"/>
  <c i="18" r="J91"/>
  <c i="2" r="BK133"/>
  <c r="BK227"/>
  <c i="3" r="J1273"/>
  <c r="J821"/>
  <c r="J153"/>
  <c r="BK445"/>
  <c r="J210"/>
  <c r="BK811"/>
  <c i="4" r="J156"/>
  <c r="BK112"/>
  <c i="6" r="J90"/>
  <c i="8" r="BK98"/>
  <c i="10" r="J226"/>
  <c r="BK218"/>
  <c r="BK154"/>
  <c r="BK113"/>
  <c i="11" r="J131"/>
  <c i="13" r="J123"/>
  <c i="14" r="BK101"/>
  <c i="17" r="J146"/>
  <c i="18" r="BK99"/>
  <c i="2" r="BK119"/>
  <c r="BK338"/>
  <c i="1" r="AS63"/>
  <c i="3" r="J1315"/>
  <c r="J1116"/>
  <c r="J706"/>
  <c i="14" r="J107"/>
  <c i="15" r="J95"/>
  <c i="17" r="BK123"/>
  <c r="J125"/>
  <c i="18" r="J105"/>
  <c r="J106"/>
  <c i="3" r="J967"/>
  <c r="BK452"/>
  <c r="BK1301"/>
  <c r="J865"/>
  <c r="BK1580"/>
  <c r="J1416"/>
  <c r="BK1160"/>
  <c r="J773"/>
  <c r="J440"/>
  <c r="J1326"/>
  <c r="BK1086"/>
  <c r="BK926"/>
  <c r="BK511"/>
  <c r="BK292"/>
  <c i="4" r="BK142"/>
  <c r="BK153"/>
  <c r="BK114"/>
  <c i="5" r="BK119"/>
  <c r="BK101"/>
  <c r="J107"/>
  <c i="6" r="BK92"/>
  <c i="7" r="BK128"/>
  <c r="J145"/>
  <c r="J121"/>
  <c i="8" r="J94"/>
  <c i="9" r="J109"/>
  <c r="J98"/>
  <c i="10" r="BK200"/>
  <c r="BK175"/>
  <c i="2" r="J405"/>
  <c r="J171"/>
  <c r="BK325"/>
  <c i="3" r="J1567"/>
  <c r="BK1276"/>
  <c r="BK435"/>
  <c r="BK1410"/>
  <c r="J946"/>
  <c r="BK1343"/>
  <c r="J548"/>
  <c r="BK1375"/>
  <c r="J749"/>
  <c r="J1375"/>
  <c r="J857"/>
  <c r="J1054"/>
  <c r="BK263"/>
  <c i="4" r="BK147"/>
  <c i="5" r="J140"/>
  <c r="BK138"/>
  <c i="6" r="J106"/>
  <c i="7" r="BK142"/>
  <c i="8" r="BK97"/>
  <c i="10" r="J224"/>
  <c r="BK127"/>
  <c r="BK214"/>
  <c r="J146"/>
  <c r="BK107"/>
  <c i="11" r="BK137"/>
  <c i="2" r="BK323"/>
  <c r="J473"/>
  <c r="J270"/>
  <c i="3" r="J1549"/>
  <c r="J1289"/>
  <c r="J854"/>
  <c r="J361"/>
  <c r="J1317"/>
  <c r="J1160"/>
  <c r="J788"/>
  <c r="BK182"/>
  <c r="J898"/>
  <c r="J729"/>
  <c r="BK1526"/>
  <c r="J1330"/>
  <c r="BK733"/>
  <c r="BK193"/>
  <c r="J894"/>
  <c r="BK985"/>
  <c r="BK340"/>
  <c i="4" r="BK100"/>
  <c i="5" r="BK147"/>
  <c r="BK130"/>
  <c i="6" r="BK101"/>
  <c i="7" r="BK96"/>
  <c i="8" r="BK102"/>
  <c i="9" r="BK110"/>
  <c i="10" r="J135"/>
  <c r="J214"/>
  <c r="BK152"/>
  <c r="J154"/>
  <c i="11" r="BK140"/>
  <c r="BK136"/>
  <c r="J94"/>
  <c i="13" r="BK124"/>
  <c r="J119"/>
  <c i="16" r="J117"/>
  <c i="17" r="J144"/>
  <c r="BK147"/>
  <c i="2" r="J233"/>
  <c r="BK386"/>
  <c r="BK332"/>
  <c r="BK153"/>
  <c r="J378"/>
  <c r="BK209"/>
  <c i="3" r="BK1567"/>
  <c r="J1483"/>
  <c r="BK1311"/>
  <c r="J1131"/>
  <c r="BK850"/>
  <c r="J433"/>
  <c r="BK206"/>
  <c r="J1322"/>
  <c r="J1301"/>
  <c r="BK1135"/>
  <c r="J1079"/>
  <c r="BK625"/>
  <c r="BK287"/>
  <c r="BK1299"/>
  <c r="J1126"/>
  <c r="J494"/>
  <c r="J1506"/>
  <c r="J1354"/>
  <c r="BK1067"/>
  <c r="BK878"/>
  <c r="J428"/>
  <c r="BK114"/>
  <c r="J1179"/>
  <c r="BK935"/>
  <c r="BK216"/>
  <c r="J1060"/>
  <c r="J928"/>
  <c r="BK536"/>
  <c r="J312"/>
  <c i="4" r="BK104"/>
  <c r="BK108"/>
  <c r="J138"/>
  <c r="J130"/>
  <c i="5" r="J128"/>
  <c r="J146"/>
  <c r="BK109"/>
  <c i="6" r="J92"/>
  <c r="BK104"/>
  <c i="7" r="BK93"/>
  <c r="J148"/>
  <c r="BK108"/>
  <c i="8" r="BK95"/>
  <c i="9" r="BK98"/>
  <c r="BK96"/>
  <c i="10" r="BK191"/>
  <c r="BK165"/>
  <c r="BK157"/>
  <c r="J149"/>
  <c r="J138"/>
  <c r="BK103"/>
  <c r="BK213"/>
  <c r="BK196"/>
  <c r="BK172"/>
  <c r="BK144"/>
  <c r="BK124"/>
  <c r="J223"/>
  <c r="J104"/>
  <c r="J105"/>
  <c i="11" r="BK128"/>
  <c r="J100"/>
  <c r="BK135"/>
  <c r="J110"/>
  <c i="12" r="BK102"/>
  <c r="J97"/>
  <c i="13" r="BK96"/>
  <c r="BK104"/>
  <c i="14" r="J96"/>
  <c i="16" r="J111"/>
  <c i="17" r="J149"/>
  <c r="BK101"/>
  <c r="BK121"/>
  <c r="BK106"/>
  <c i="18" r="BK96"/>
  <c r="J90"/>
  <c i="2" r="BK462"/>
  <c r="BK138"/>
  <c r="BK399"/>
  <c i="3" r="J1469"/>
  <c r="BK1000"/>
  <c r="BK1425"/>
  <c r="J825"/>
  <c r="J1143"/>
  <c r="BK127"/>
  <c r="J926"/>
  <c r="J139"/>
  <c r="J449"/>
  <c i="4" r="J148"/>
  <c r="J143"/>
  <c r="J92"/>
  <c i="5" r="J130"/>
  <c r="J115"/>
  <c i="7" r="BK135"/>
  <c i="9" r="BK111"/>
  <c i="10" r="J218"/>
  <c r="J129"/>
  <c r="BK224"/>
  <c r="BK180"/>
  <c r="BK135"/>
  <c r="BK205"/>
  <c i="11" r="BK138"/>
  <c i="12" r="J106"/>
  <c i="13" r="J98"/>
  <c r="J107"/>
  <c i="16" r="J106"/>
  <c i="17" r="BK119"/>
  <c r="J111"/>
  <c i="18" r="J92"/>
  <c i="2" r="BK343"/>
  <c r="J467"/>
  <c r="BK310"/>
  <c r="BK129"/>
  <c i="3" r="BK1220"/>
  <c r="BK742"/>
  <c r="J127"/>
  <c r="BK1289"/>
  <c r="BK833"/>
  <c r="BK299"/>
  <c r="J1403"/>
  <c r="BK928"/>
  <c r="J751"/>
  <c r="BK175"/>
  <c r="BK1351"/>
  <c r="J1097"/>
  <c r="BK529"/>
  <c r="BK1188"/>
  <c r="J802"/>
  <c r="BK943"/>
  <c r="BK356"/>
  <c i="4" r="J132"/>
  <c r="J124"/>
  <c i="5" r="BK129"/>
  <c r="J109"/>
  <c i="6" r="J105"/>
  <c i="7" r="BK148"/>
  <c r="J135"/>
  <c i="9" r="J96"/>
  <c r="J117"/>
  <c i="10" r="J133"/>
  <c r="BK226"/>
  <c r="BK166"/>
  <c r="BK108"/>
  <c r="BK153"/>
  <c i="11" r="BK133"/>
  <c r="BK94"/>
  <c r="J105"/>
  <c i="12" r="J99"/>
  <c i="13" r="J102"/>
  <c i="14" r="BK96"/>
  <c i="16" r="BK108"/>
  <c i="17" r="BK118"/>
  <c i="18" r="BK106"/>
  <c i="2" r="J488"/>
  <c r="BK447"/>
  <c r="J227"/>
  <c r="J343"/>
  <c r="BK285"/>
  <c i="3" r="J1571"/>
  <c r="J1493"/>
  <c r="J1365"/>
  <c r="J1148"/>
  <c r="J1014"/>
  <c r="J829"/>
  <c r="J673"/>
  <c i="13" r="J115"/>
  <c i="14" r="J94"/>
  <c i="16" r="BK112"/>
  <c r="J114"/>
  <c i="17" r="J131"/>
  <c r="BK138"/>
  <c r="J136"/>
  <c i="18" r="J98"/>
  <c r="J89"/>
  <c i="3" r="BK1116"/>
  <c r="J881"/>
  <c r="J700"/>
  <c r="J292"/>
  <c r="J1431"/>
  <c r="J1226"/>
  <c r="J909"/>
  <c i="11" r="BK107"/>
  <c i="13" r="J109"/>
  <c i="14" r="J99"/>
  <c i="16" r="BK95"/>
  <c i="17" r="J121"/>
  <c r="BK142"/>
  <c r="J133"/>
  <c i="18" r="BK90"/>
  <c i="2" r="J363"/>
  <c r="J179"/>
  <c i="3" r="J1454"/>
  <c r="J565"/>
  <c r="J1294"/>
  <c r="BK688"/>
  <c r="J1188"/>
  <c r="BK585"/>
  <c r="J949"/>
  <c r="J418"/>
  <c r="J952"/>
  <c r="J667"/>
  <c i="4" r="J128"/>
  <c i="5" r="BK140"/>
  <c i="7" r="J147"/>
  <c r="BK116"/>
  <c i="9" r="J104"/>
  <c i="10" r="BK123"/>
  <c r="J143"/>
  <c r="BK187"/>
  <c i="11" r="BK110"/>
  <c i="12" r="BK103"/>
  <c i="13" r="J96"/>
  <c i="16" r="BK111"/>
  <c i="17" r="J116"/>
  <c i="2" r="J370"/>
  <c r="J277"/>
  <c r="BK417"/>
  <c r="J264"/>
  <c i="3" r="BK1539"/>
  <c r="J1395"/>
  <c r="BK1057"/>
  <c r="J573"/>
  <c r="BK1428"/>
  <c r="BK1235"/>
  <c r="BK952"/>
  <c r="BK472"/>
  <c r="J1428"/>
  <c r="J1074"/>
  <c r="J737"/>
  <c r="J378"/>
  <c r="J1392"/>
  <c r="BK1143"/>
  <c r="BK663"/>
  <c r="BK404"/>
  <c r="J1198"/>
  <c r="BK881"/>
  <c r="BK1008"/>
  <c r="J622"/>
  <c r="J148"/>
  <c i="4" r="J141"/>
  <c r="BK122"/>
  <c i="5" r="J147"/>
  <c r="BK144"/>
  <c r="BK97"/>
  <c i="6" r="BK105"/>
  <c i="7" r="J146"/>
  <c r="BK114"/>
  <c i="8" r="J99"/>
  <c i="9" r="BK108"/>
  <c i="10" r="BK203"/>
  <c r="BK163"/>
  <c r="BK150"/>
  <c r="J125"/>
  <c r="BK217"/>
  <c r="BK188"/>
  <c r="BK149"/>
  <c r="J110"/>
  <c r="J144"/>
  <c i="11" r="J127"/>
  <c r="J138"/>
  <c r="BK96"/>
  <c i="13" r="J124"/>
  <c r="BK105"/>
  <c i="15" r="J97"/>
  <c i="17" r="J138"/>
  <c r="BK134"/>
  <c r="J118"/>
  <c i="2" r="BK190"/>
  <c i="3" r="BK1418"/>
  <c r="J373"/>
  <c r="BK1017"/>
  <c r="BK1341"/>
  <c r="J601"/>
  <c r="BK1315"/>
  <c r="BK788"/>
  <c r="J1299"/>
  <c r="BK1097"/>
  <c r="BK418"/>
  <c i="4" r="J154"/>
  <c i="5" r="BK107"/>
  <c i="6" r="J95"/>
  <c i="7" r="J143"/>
  <c i="10" r="BK184"/>
  <c r="J215"/>
  <c r="BK159"/>
  <c r="J162"/>
  <c i="11" r="J120"/>
  <c i="12" r="BK99"/>
  <c i="14" r="BK99"/>
  <c i="16" r="J104"/>
  <c i="17" r="J145"/>
  <c i="2" r="BK458"/>
  <c r="J285"/>
  <c r="BK363"/>
  <c i="3" r="J1319"/>
  <c r="BK900"/>
  <c r="BK390"/>
  <c r="J1149"/>
  <c r="BK433"/>
  <c r="BK1213"/>
  <c r="J658"/>
  <c r="J1410"/>
  <c r="J688"/>
  <c r="BK1148"/>
  <c r="J1047"/>
  <c r="J182"/>
  <c i="4" r="BK146"/>
  <c i="5" r="J135"/>
  <c i="7" r="J109"/>
  <c i="8" r="J96"/>
  <c i="10" r="BK202"/>
  <c r="J199"/>
  <c r="BK128"/>
  <c r="BK138"/>
  <c i="11" r="BK105"/>
  <c i="12" r="BK97"/>
  <c i="15" r="J98"/>
  <c i="17" r="J130"/>
  <c r="J134"/>
  <c i="2" r="J422"/>
  <c r="J392"/>
  <c r="BK142"/>
  <c r="BK179"/>
  <c i="3" r="J1539"/>
  <c r="BK1278"/>
  <c r="J935"/>
  <c r="BK749"/>
  <c i="13" r="BK95"/>
  <c i="15" r="BK97"/>
  <c i="16" r="BK104"/>
  <c i="17" r="J140"/>
  <c r="BK109"/>
  <c r="J103"/>
  <c i="18" r="BK94"/>
  <c i="3" r="BK751"/>
  <c r="J423"/>
  <c r="J1464"/>
  <c r="BK1131"/>
  <c r="J663"/>
  <c r="J206"/>
  <c r="BK1365"/>
  <c r="BK1176"/>
  <c r="BK946"/>
  <c r="BK658"/>
  <c r="J178"/>
  <c r="J1172"/>
  <c r="BK868"/>
  <c r="BK428"/>
  <c r="J347"/>
  <c i="4" r="BK154"/>
  <c r="BK148"/>
  <c r="J98"/>
  <c i="5" r="BK135"/>
  <c r="J134"/>
  <c r="J119"/>
  <c i="6" r="J97"/>
  <c i="7" r="J116"/>
  <c r="J107"/>
  <c r="J103"/>
  <c i="8" r="J102"/>
  <c i="9" r="J102"/>
  <c i="10" r="BK225"/>
  <c r="BK190"/>
  <c i="11" r="BK123"/>
  <c i="2" r="J327"/>
  <c r="BK378"/>
  <c r="BK411"/>
  <c i="3" r="BK1322"/>
  <c r="BK378"/>
  <c r="J1311"/>
  <c r="J1091"/>
  <c r="J395"/>
  <c r="BK1079"/>
  <c r="J682"/>
  <c r="BK1514"/>
  <c r="J887"/>
  <c r="BK361"/>
  <c r="BK1060"/>
  <c r="BK1121"/>
  <c r="BK548"/>
  <c i="4" r="J94"/>
  <c i="5" r="J150"/>
  <c r="BK136"/>
  <c i="6" r="BK102"/>
  <c i="7" r="J144"/>
  <c i="8" r="BK94"/>
  <c i="10" r="BK210"/>
  <c r="J202"/>
  <c r="BK156"/>
  <c i="11" r="BK125"/>
  <c r="J140"/>
  <c r="BK100"/>
  <c i="13" r="J121"/>
  <c r="BK113"/>
  <c i="16" r="BK109"/>
  <c i="17" r="J142"/>
  <c r="J97"/>
  <c i="2" r="J323"/>
  <c r="J291"/>
  <c i="3" r="J1499"/>
  <c r="BK1096"/>
  <c r="BK1395"/>
  <c r="J511"/>
  <c r="BK327"/>
  <c r="J474"/>
  <c i="4" r="J96"/>
  <c i="5" r="BK115"/>
  <c i="7" r="BK124"/>
  <c r="J93"/>
  <c i="10" r="J217"/>
  <c r="BK219"/>
  <c r="J163"/>
  <c r="J101"/>
  <c i="11" r="J96"/>
  <c i="13" r="BK115"/>
  <c i="15" r="BK98"/>
  <c i="17" r="BK97"/>
  <c i="2" r="BK435"/>
  <c r="J209"/>
  <c i="1" r="AS72"/>
  <c i="3" r="J1280"/>
  <c r="J811"/>
  <c r="J465"/>
  <c r="J1462"/>
  <c r="J1213"/>
  <c r="J694"/>
  <c r="J212"/>
  <c r="J1164"/>
  <c r="J837"/>
  <c r="BK423"/>
  <c r="BK1478"/>
  <c r="BK1226"/>
  <c r="J716"/>
  <c r="J274"/>
  <c r="J1297"/>
  <c r="J914"/>
  <c r="BK1126"/>
  <c r="BK857"/>
  <c r="J445"/>
  <c i="4" r="J135"/>
  <c r="BK151"/>
  <c r="BK149"/>
  <c i="5" r="J111"/>
  <c r="BK91"/>
  <c i="6" r="BK95"/>
  <c i="7" r="BK146"/>
  <c r="BK100"/>
  <c i="9" r="J118"/>
  <c r="J108"/>
  <c i="10" r="J166"/>
  <c r="BK147"/>
  <c r="BK114"/>
  <c r="J210"/>
  <c r="J168"/>
  <c r="BK104"/>
  <c r="BK143"/>
  <c r="J126"/>
  <c i="11" r="J117"/>
  <c r="J128"/>
  <c r="BK103"/>
  <c i="12" r="J103"/>
  <c i="13" r="BK121"/>
  <c r="J104"/>
  <c i="16" r="BK117"/>
  <c i="17" r="BK122"/>
  <c r="J126"/>
  <c i="18" r="J103"/>
  <c i="2" r="BK291"/>
  <c r="BK314"/>
  <c r="J348"/>
  <c i="3" r="BK1307"/>
  <c r="BK773"/>
  <c r="J1361"/>
  <c r="J611"/>
  <c r="BK1285"/>
  <c r="BK467"/>
  <c r="BK1483"/>
  <c r="J904"/>
  <c r="J216"/>
  <c r="J247"/>
  <c r="BK682"/>
  <c i="4" r="BK140"/>
  <c i="5" r="J145"/>
  <c i="6" r="BK109"/>
  <c i="7" r="BK145"/>
  <c i="9" r="J111"/>
  <c i="10" r="BK197"/>
  <c r="BK105"/>
  <c r="BK129"/>
  <c i="12" r="BK94"/>
  <c i="13" r="J117"/>
  <c i="16" r="J119"/>
  <c i="17" r="J147"/>
  <c r="J119"/>
  <c i="2" r="J417"/>
  <c r="J358"/>
  <c i="1" r="AS55"/>
  <c i="3" r="BK485"/>
  <c r="J1418"/>
  <c r="J1140"/>
  <c r="BK1563"/>
  <c r="J933"/>
  <c r="J1305"/>
  <c r="J1096"/>
  <c r="BK496"/>
  <c i="4" r="BK102"/>
  <c i="5" r="BK146"/>
  <c r="J104"/>
  <c i="7" r="BK137"/>
  <c i="8" r="BK100"/>
  <c i="10" r="J174"/>
  <c r="J185"/>
  <c r="J147"/>
  <c r="J180"/>
  <c i="11" r="J124"/>
  <c r="J98"/>
  <c i="13" r="J111"/>
  <c i="16" r="J102"/>
  <c i="18" r="J96"/>
  <c i="2" r="J338"/>
  <c r="J325"/>
  <c r="J426"/>
  <c r="BK239"/>
  <c i="3" r="J1524"/>
  <c r="J1240"/>
  <c r="BK860"/>
  <c r="J536"/>
  <c i="14" r="J101"/>
  <c i="16" r="J118"/>
  <c i="17" r="BK137"/>
  <c r="BK149"/>
  <c r="J113"/>
  <c i="18" r="J87"/>
  <c i="3" r="J1067"/>
  <c r="J585"/>
  <c r="BK1313"/>
  <c r="J1029"/>
  <c r="BK560"/>
  <c r="BK368"/>
  <c r="J1425"/>
  <c r="BK1294"/>
  <c r="BK892"/>
  <c r="BK618"/>
  <c r="BK335"/>
  <c r="BK1274"/>
  <c r="BK989"/>
  <c r="BK767"/>
  <c r="BK306"/>
  <c i="4" r="J106"/>
  <c r="J140"/>
  <c r="BK96"/>
  <c i="5" r="BK142"/>
  <c r="BK145"/>
  <c r="J95"/>
  <c i="6" r="J98"/>
  <c r="BK97"/>
  <c i="7" r="BK105"/>
  <c r="BK141"/>
  <c r="BK112"/>
  <c i="8" r="J101"/>
  <c i="9" r="BK109"/>
  <c i="10" r="BK215"/>
  <c r="J196"/>
  <c i="11" r="J135"/>
  <c i="2" r="J411"/>
  <c r="J310"/>
  <c i="3" r="J485"/>
  <c r="BK1010"/>
  <c r="BK447"/>
  <c r="J1439"/>
  <c r="BK1038"/>
  <c r="BK565"/>
  <c r="BK1280"/>
  <c r="BK186"/>
  <c r="BK805"/>
  <c i="4" r="BK124"/>
  <c r="BK128"/>
  <c i="5" r="BK148"/>
  <c r="J97"/>
  <c i="7" r="BK98"/>
  <c r="J112"/>
  <c i="9" r="BK100"/>
  <c i="10" r="BK193"/>
  <c r="J221"/>
  <c r="BK174"/>
  <c r="J122"/>
  <c r="J116"/>
  <c i="2" r="BK467"/>
  <c r="BK159"/>
  <c r="J386"/>
  <c r="BK109"/>
  <c i="3" r="BK1361"/>
  <c r="J989"/>
  <c r="J404"/>
  <c r="BK232"/>
  <c r="J1245"/>
  <c r="BK887"/>
  <c r="J458"/>
  <c r="BK1454"/>
  <c r="BK1105"/>
  <c r="BK395"/>
  <c r="BK1493"/>
  <c r="BK1168"/>
  <c r="J306"/>
  <c r="BK1050"/>
  <c r="J175"/>
  <c r="J843"/>
  <c i="4" r="BK138"/>
  <c r="J100"/>
  <c i="5" r="J126"/>
  <c r="J122"/>
  <c i="6" r="J107"/>
  <c i="7" r="J126"/>
  <c r="J100"/>
  <c i="8" r="J100"/>
  <c i="9" r="BK104"/>
  <c i="10" r="BK179"/>
  <c r="BK100"/>
  <c r="J194"/>
  <c r="BK99"/>
  <c r="J100"/>
  <c i="11" r="BK121"/>
  <c r="J121"/>
  <c r="J102"/>
  <c i="13" r="BK102"/>
  <c i="14" r="J98"/>
  <c i="15" r="J94"/>
  <c i="16" r="BK119"/>
  <c i="17" r="BK113"/>
  <c i="2" r="BK494"/>
  <c r="J458"/>
  <c r="BK318"/>
  <c r="J138"/>
  <c r="J239"/>
  <c r="J159"/>
  <c i="3" r="J1526"/>
  <c r="BK1358"/>
  <c r="BK1205"/>
  <c r="BK894"/>
  <c r="J529"/>
  <c r="J335"/>
  <c r="J1382"/>
  <c r="BK1257"/>
  <c r="J1100"/>
  <c r="BK1020"/>
  <c r="BK601"/>
  <c r="J390"/>
  <c r="BK1462"/>
  <c r="J1283"/>
  <c r="BK980"/>
  <c r="J868"/>
  <c r="BK552"/>
  <c r="J1584"/>
  <c r="BK1423"/>
  <c r="BK1283"/>
  <c r="BK1164"/>
  <c r="BK914"/>
  <c r="J552"/>
  <c r="BK153"/>
  <c r="BK1268"/>
  <c r="J1041"/>
  <c r="BK825"/>
  <c r="J119"/>
  <c r="BK955"/>
  <c r="BK802"/>
  <c r="BK347"/>
  <c i="4" r="BK109"/>
  <c r="BK143"/>
  <c r="BK118"/>
  <c r="J116"/>
  <c i="5" r="BK99"/>
  <c r="BK105"/>
  <c r="J138"/>
  <c i="6" r="J111"/>
  <c i="7" r="BK107"/>
  <c r="BK150"/>
  <c r="J130"/>
  <c i="8" r="BK103"/>
  <c i="9" r="BK117"/>
  <c r="BK118"/>
  <c i="10" r="J213"/>
  <c r="J187"/>
  <c r="J159"/>
  <c r="J152"/>
  <c r="J140"/>
  <c r="J128"/>
  <c r="J225"/>
  <c r="J203"/>
  <c r="J191"/>
  <c r="J175"/>
  <c r="J153"/>
  <c r="BK141"/>
  <c r="BK120"/>
  <c r="J169"/>
  <c r="BK130"/>
  <c r="BK137"/>
  <c i="11" r="BK139"/>
  <c r="BK109"/>
  <c r="BK98"/>
  <c r="BK117"/>
  <c i="12" r="BK107"/>
  <c r="J100"/>
  <c i="13" r="J100"/>
  <c r="BK119"/>
  <c r="BK117"/>
  <c i="14" r="BK102"/>
  <c i="16" r="BK102"/>
  <c i="17" r="BK126"/>
  <c r="BK144"/>
  <c r="BK151"/>
  <c i="18" r="J94"/>
  <c r="J93"/>
  <c i="2" r="BK358"/>
  <c r="J494"/>
  <c r="BK277"/>
  <c i="3" r="J1514"/>
  <c r="BK1100"/>
  <c r="BK700"/>
  <c r="BK119"/>
  <c r="BK1256"/>
  <c r="BK706"/>
  <c r="BK1439"/>
  <c r="BK1041"/>
  <c r="J755"/>
  <c r="BK373"/>
  <c r="J1358"/>
  <c r="J980"/>
  <c r="BK737"/>
  <c r="J385"/>
  <c r="J1168"/>
  <c r="BK829"/>
  <c r="BK865"/>
  <c r="J368"/>
  <c i="4" r="J151"/>
  <c r="J114"/>
  <c i="5" r="BK122"/>
  <c r="J117"/>
  <c i="6" r="BK107"/>
  <c i="7" r="BK133"/>
  <c i="8" r="J98"/>
  <c i="10" r="J209"/>
  <c r="J120"/>
  <c r="J207"/>
  <c r="BK171"/>
  <c r="J119"/>
  <c r="J131"/>
  <c i="11" r="J139"/>
  <c i="12" r="J102"/>
  <c i="13" r="J105"/>
  <c i="15" r="BK96"/>
  <c i="16" r="J109"/>
  <c i="17" r="BK128"/>
  <c i="18" r="BK93"/>
  <c i="2" r="BK453"/>
  <c r="J190"/>
  <c r="BK245"/>
  <c i="3" r="J1020"/>
  <c r="BK312"/>
  <c r="BK1330"/>
  <c r="J1031"/>
  <c r="BK526"/>
  <c r="J1474"/>
  <c r="BK1047"/>
  <c r="BK854"/>
  <c r="BK414"/>
  <c r="J1496"/>
  <c r="J1235"/>
  <c r="J806"/>
  <c r="BK190"/>
  <c r="J1008"/>
  <c r="BK1140"/>
  <c r="J631"/>
  <c r="BK144"/>
  <c i="4" r="J146"/>
  <c r="J112"/>
  <c i="5" r="J129"/>
  <c r="BK113"/>
  <c i="7" r="J150"/>
  <c r="BK130"/>
  <c r="BK109"/>
  <c i="9" r="BK113"/>
  <c i="10" r="J188"/>
  <c r="BK122"/>
  <c r="BK212"/>
  <c r="BK177"/>
  <c r="BK221"/>
  <c r="BK101"/>
  <c i="11" r="J114"/>
  <c r="BK114"/>
  <c i="12" r="BK105"/>
  <c i="13" r="J112"/>
  <c i="14" r="BK104"/>
  <c i="16" r="J112"/>
  <c i="17" r="BK146"/>
  <c r="BK103"/>
  <c i="18" r="BK91"/>
  <c i="2" r="BK473"/>
  <c r="J435"/>
  <c r="J245"/>
  <c r="BK392"/>
  <c r="J318"/>
  <c r="J114"/>
  <c i="3" r="J1560"/>
  <c r="J1423"/>
  <c r="BK1258"/>
  <c r="J1086"/>
  <c r="BK799"/>
  <c r="J560"/>
  <c i="13" r="BK98"/>
  <c i="14" r="BK97"/>
  <c i="15" r="J96"/>
  <c i="16" r="BK114"/>
  <c r="BK99"/>
  <c i="17" r="BK116"/>
  <c r="BK145"/>
  <c r="BK99"/>
  <c i="18" r="J102"/>
  <c r="BK87"/>
  <c i="3" r="BK821"/>
  <c r="BK494"/>
  <c r="J232"/>
  <c r="BK1392"/>
  <c r="BK1179"/>
  <c r="J970"/>
  <c r="BK744"/>
  <c r="BK540"/>
  <c r="J435"/>
  <c r="BK1571"/>
  <c r="BK1499"/>
  <c r="J1343"/>
  <c r="BK1263"/>
  <c r="J1000"/>
  <c r="J860"/>
  <c r="BK729"/>
  <c r="J472"/>
  <c r="BK409"/>
  <c r="J1478"/>
  <c r="J1285"/>
  <c r="BK1029"/>
  <c r="BK949"/>
  <c r="J833"/>
  <c r="BK399"/>
  <c r="J258"/>
  <c i="4" r="J122"/>
  <c r="J145"/>
  <c r="J109"/>
  <c r="BK130"/>
  <c r="BK94"/>
  <c i="5" r="J148"/>
  <c r="J124"/>
  <c r="J101"/>
  <c r="BK128"/>
  <c r="J113"/>
  <c i="6" r="BK106"/>
  <c r="J102"/>
  <c i="7" r="BK143"/>
  <c r="J149"/>
  <c r="J124"/>
  <c r="BK126"/>
  <c r="J96"/>
  <c i="8" r="J97"/>
  <c r="BK101"/>
  <c i="9" r="J113"/>
  <c r="BK112"/>
  <c i="10" r="J212"/>
  <c r="BK185"/>
  <c r="J172"/>
  <c i="11" r="BK127"/>
  <c i="2" r="BK480"/>
  <c r="BK299"/>
  <c r="BK488"/>
  <c r="J109"/>
  <c r="BK146"/>
  <c i="3" r="BK1506"/>
  <c r="BK757"/>
  <c r="BK515"/>
  <c r="BK178"/>
  <c r="J1276"/>
  <c r="BK1172"/>
  <c r="BK622"/>
  <c r="J263"/>
  <c r="BK1297"/>
  <c r="J805"/>
  <c r="BK1575"/>
  <c r="BK1317"/>
  <c r="BK1149"/>
  <c r="BK667"/>
  <c r="BK202"/>
  <c r="J1257"/>
  <c r="BK258"/>
  <c r="BK967"/>
  <c r="J409"/>
  <c r="J190"/>
  <c i="4" r="J120"/>
  <c r="BK92"/>
  <c i="5" r="BK150"/>
  <c r="BK111"/>
  <c i="6" r="J104"/>
  <c r="BK98"/>
  <c i="7" r="J142"/>
  <c i="8" r="J95"/>
  <c i="9" r="BK102"/>
  <c r="J106"/>
  <c i="10" r="J177"/>
  <c r="BK117"/>
  <c r="J107"/>
  <c r="BK182"/>
  <c r="J160"/>
  <c r="BK131"/>
  <c r="J216"/>
  <c r="BK140"/>
  <c r="J124"/>
  <c i="11" r="BK116"/>
  <c r="J101"/>
  <c r="BK130"/>
  <c r="J116"/>
  <c i="12" r="J105"/>
  <c r="J94"/>
  <c i="13" r="BK109"/>
  <c i="14" r="J102"/>
  <c i="15" r="BK95"/>
  <c i="16" r="BK97"/>
  <c i="17" r="BK133"/>
  <c r="J99"/>
  <c r="J123"/>
  <c i="18" r="BK102"/>
  <c r="BK98"/>
  <c i="2" l="1" r="R398"/>
  <c r="T398"/>
  <c r="P398"/>
  <c r="BK145"/>
  <c r="J145"/>
  <c r="J66"/>
  <c r="P322"/>
  <c r="P377"/>
  <c r="R410"/>
  <c r="BK452"/>
  <c r="J452"/>
  <c r="J76"/>
  <c i="3" r="T113"/>
  <c r="T286"/>
  <c r="R448"/>
  <c r="R528"/>
  <c r="T743"/>
  <c r="T836"/>
  <c r="T867"/>
  <c r="P1019"/>
  <c r="R1030"/>
  <c r="R1040"/>
  <c r="T1178"/>
  <c r="R1321"/>
  <c r="R1427"/>
  <c r="BK1559"/>
  <c r="J1559"/>
  <c r="J89"/>
  <c i="2" r="BK102"/>
  <c r="J102"/>
  <c r="J65"/>
  <c r="T102"/>
  <c r="R322"/>
  <c r="BK410"/>
  <c r="J410"/>
  <c r="J72"/>
  <c r="T410"/>
  <c r="BK441"/>
  <c r="J441"/>
  <c r="J75"/>
  <c r="P441"/>
  <c r="R441"/>
  <c r="P472"/>
  <c i="3" r="R113"/>
  <c r="R286"/>
  <c r="T448"/>
  <c r="T528"/>
  <c r="R743"/>
  <c r="R836"/>
  <c r="R867"/>
  <c r="BK1019"/>
  <c r="J1019"/>
  <c r="J77"/>
  <c r="R1019"/>
  <c r="T1040"/>
  <c r="R1178"/>
  <c r="T1321"/>
  <c r="T1427"/>
  <c r="T1559"/>
  <c i="4" r="BK99"/>
  <c r="J99"/>
  <c r="J65"/>
  <c i="2" r="P102"/>
  <c r="BK322"/>
  <c r="J322"/>
  <c r="J67"/>
  <c r="P410"/>
  <c r="T441"/>
  <c r="T472"/>
  <c i="4" r="BK111"/>
  <c r="J111"/>
  <c r="J66"/>
  <c r="BK134"/>
  <c r="J134"/>
  <c r="J67"/>
  <c r="BK150"/>
  <c r="J150"/>
  <c r="J68"/>
  <c i="3" r="P286"/>
  <c r="BK547"/>
  <c r="J547"/>
  <c r="J70"/>
  <c r="BK836"/>
  <c r="J836"/>
  <c r="J74"/>
  <c r="T954"/>
  <c r="T1030"/>
  <c r="R1099"/>
  <c r="P1142"/>
  <c r="BK1296"/>
  <c r="J1296"/>
  <c r="J83"/>
  <c r="BK1427"/>
  <c r="J1427"/>
  <c r="J86"/>
  <c r="T1513"/>
  <c i="4" r="R91"/>
  <c r="R111"/>
  <c r="T150"/>
  <c i="5" r="BK103"/>
  <c r="J103"/>
  <c r="J65"/>
  <c r="BK137"/>
  <c r="J137"/>
  <c r="J67"/>
  <c i="6" r="P103"/>
  <c i="2" r="R102"/>
  <c r="T322"/>
  <c r="R377"/>
  <c r="R421"/>
  <c r="R452"/>
  <c r="R472"/>
  <c i="3" r="BK286"/>
  <c r="J286"/>
  <c r="J67"/>
  <c r="P448"/>
  <c r="P528"/>
  <c r="P743"/>
  <c r="R954"/>
  <c r="T1019"/>
  <c r="P1099"/>
  <c r="T1142"/>
  <c r="P1321"/>
  <c r="T1394"/>
  <c r="P1513"/>
  <c i="4" r="T91"/>
  <c r="R99"/>
  <c r="T134"/>
  <c i="5" r="R90"/>
  <c r="P121"/>
  <c i="6" r="BK89"/>
  <c r="T94"/>
  <c i="7" r="T92"/>
  <c r="T102"/>
  <c r="BK140"/>
  <c r="J140"/>
  <c r="J69"/>
  <c i="3" r="P113"/>
  <c r="T185"/>
  <c r="T547"/>
  <c r="P954"/>
  <c r="BK1030"/>
  <c r="J1030"/>
  <c r="J78"/>
  <c r="T1099"/>
  <c r="R1142"/>
  <c r="P1296"/>
  <c r="P1427"/>
  <c r="R1513"/>
  <c i="4" r="BK91"/>
  <c r="BK90"/>
  <c r="J90"/>
  <c r="J63"/>
  <c r="P99"/>
  <c r="P134"/>
  <c i="5" r="T90"/>
  <c r="R121"/>
  <c i="6" r="P89"/>
  <c r="R94"/>
  <c i="7" r="T111"/>
  <c r="R132"/>
  <c i="2" r="T145"/>
  <c r="T377"/>
  <c r="P421"/>
  <c r="P452"/>
  <c i="5" r="P90"/>
  <c r="T103"/>
  <c r="R137"/>
  <c i="6" r="BK94"/>
  <c r="J94"/>
  <c r="J65"/>
  <c r="P94"/>
  <c r="T103"/>
  <c i="7" r="R92"/>
  <c r="BK102"/>
  <c r="J102"/>
  <c r="J65"/>
  <c r="R102"/>
  <c r="BK123"/>
  <c r="J123"/>
  <c r="J67"/>
  <c r="P132"/>
  <c r="T140"/>
  <c i="8" r="R93"/>
  <c r="R92"/>
  <c i="5" r="BK90"/>
  <c r="R103"/>
  <c r="T137"/>
  <c i="2" r="P145"/>
  <c r="T421"/>
  <c r="T452"/>
  <c i="7" r="BK92"/>
  <c r="J92"/>
  <c r="J64"/>
  <c r="P102"/>
  <c r="R111"/>
  <c r="P123"/>
  <c r="BK132"/>
  <c r="J132"/>
  <c r="J68"/>
  <c r="T132"/>
  <c i="8" r="P93"/>
  <c r="P92"/>
  <c i="1" r="AU64"/>
  <c i="9" r="BK93"/>
  <c r="J93"/>
  <c r="J68"/>
  <c i="10" r="BK98"/>
  <c r="J98"/>
  <c r="J68"/>
  <c r="BK134"/>
  <c r="J134"/>
  <c r="J70"/>
  <c r="BK181"/>
  <c r="J181"/>
  <c r="J72"/>
  <c r="BK220"/>
  <c r="J220"/>
  <c r="J73"/>
  <c i="11" r="BK93"/>
  <c r="BK92"/>
  <c r="J92"/>
  <c i="12" r="T93"/>
  <c r="T92"/>
  <c i="13" r="BK108"/>
  <c r="J108"/>
  <c r="J69"/>
  <c i="14" r="R93"/>
  <c r="R92"/>
  <c i="16" r="P101"/>
  <c i="17" r="T96"/>
  <c r="BK115"/>
  <c r="J115"/>
  <c r="J70"/>
  <c r="BK148"/>
  <c r="J148"/>
  <c r="J71"/>
  <c i="18" r="P86"/>
  <c i="2" r="R145"/>
  <c r="BK377"/>
  <c r="J377"/>
  <c r="J70"/>
  <c r="BK421"/>
  <c r="J421"/>
  <c r="J73"/>
  <c r="BK472"/>
  <c r="J472"/>
  <c r="J77"/>
  <c i="3" r="R185"/>
  <c r="P547"/>
  <c r="BK867"/>
  <c r="J867"/>
  <c r="J75"/>
  <c r="BK1040"/>
  <c r="J1040"/>
  <c r="J79"/>
  <c r="BK1178"/>
  <c r="J1178"/>
  <c r="J82"/>
  <c r="T1296"/>
  <c r="BK1394"/>
  <c r="J1394"/>
  <c r="J85"/>
  <c r="R1559"/>
  <c i="4" r="P91"/>
  <c r="P111"/>
  <c r="R150"/>
  <c i="5" r="T121"/>
  <c i="9" r="R93"/>
  <c r="R92"/>
  <c i="10" r="R98"/>
  <c r="P134"/>
  <c r="BK178"/>
  <c r="J178"/>
  <c r="J71"/>
  <c r="T178"/>
  <c r="T181"/>
  <c r="R220"/>
  <c i="11" r="R93"/>
  <c r="R92"/>
  <c i="12" r="R93"/>
  <c r="R92"/>
  <c i="13" r="P94"/>
  <c r="R94"/>
  <c r="R108"/>
  <c i="14" r="T93"/>
  <c r="T92"/>
  <c i="15" r="BK93"/>
  <c r="BK92"/>
  <c r="J92"/>
  <c r="J67"/>
  <c r="R93"/>
  <c r="R92"/>
  <c i="16" r="P94"/>
  <c r="P93"/>
  <c i="1" r="AU73"/>
  <c i="16" r="BK101"/>
  <c r="J101"/>
  <c r="J69"/>
  <c r="R101"/>
  <c i="17" r="BK96"/>
  <c r="J96"/>
  <c r="J68"/>
  <c r="R96"/>
  <c r="BK105"/>
  <c r="J105"/>
  <c r="J69"/>
  <c r="R105"/>
  <c r="R115"/>
  <c r="P148"/>
  <c i="18" r="R86"/>
  <c r="P95"/>
  <c r="BK101"/>
  <c r="J101"/>
  <c r="J63"/>
  <c r="P104"/>
  <c i="3" r="BK185"/>
  <c r="J185"/>
  <c r="J66"/>
  <c r="BK448"/>
  <c r="J448"/>
  <c r="J68"/>
  <c r="BK528"/>
  <c r="J528"/>
  <c r="J69"/>
  <c r="BK743"/>
  <c r="J743"/>
  <c r="J71"/>
  <c r="P867"/>
  <c r="P1040"/>
  <c r="P1178"/>
  <c r="R1296"/>
  <c r="P1394"/>
  <c r="BK1513"/>
  <c r="J1513"/>
  <c r="J88"/>
  <c i="4" r="T99"/>
  <c r="R134"/>
  <c i="5" r="BK121"/>
  <c r="J121"/>
  <c r="J66"/>
  <c i="6" r="R89"/>
  <c r="BK103"/>
  <c r="J103"/>
  <c r="J66"/>
  <c i="7" r="P92"/>
  <c r="P111"/>
  <c r="T123"/>
  <c r="R140"/>
  <c i="8" r="BK93"/>
  <c r="BK92"/>
  <c r="J92"/>
  <c r="J67"/>
  <c i="9" r="P93"/>
  <c r="P92"/>
  <c i="1" r="AU65"/>
  <c i="10" r="T98"/>
  <c r="T134"/>
  <c r="P178"/>
  <c r="R178"/>
  <c r="R181"/>
  <c r="T220"/>
  <c i="11" r="T93"/>
  <c r="T92"/>
  <c i="12" r="P93"/>
  <c r="P92"/>
  <c i="1" r="AU68"/>
  <c i="13" r="BK94"/>
  <c r="J94"/>
  <c r="J68"/>
  <c r="T94"/>
  <c r="T108"/>
  <c i="14" r="P93"/>
  <c r="P92"/>
  <c i="1" r="AU70"/>
  <c i="15" r="P93"/>
  <c r="P92"/>
  <c i="1" r="AU71"/>
  <c i="15" r="T93"/>
  <c r="T92"/>
  <c i="16" r="BK94"/>
  <c r="J94"/>
  <c r="J68"/>
  <c r="R94"/>
  <c r="R93"/>
  <c r="T94"/>
  <c r="T101"/>
  <c i="17" r="T105"/>
  <c r="T115"/>
  <c r="R148"/>
  <c i="18" r="BK86"/>
  <c r="J86"/>
  <c r="J61"/>
  <c r="BK95"/>
  <c r="J95"/>
  <c r="J62"/>
  <c r="T95"/>
  <c r="P101"/>
  <c r="T101"/>
  <c r="R104"/>
  <c i="3" r="BK113"/>
  <c r="P185"/>
  <c r="R547"/>
  <c r="P836"/>
  <c r="P835"/>
  <c r="BK954"/>
  <c r="J954"/>
  <c r="J76"/>
  <c r="P1030"/>
  <c r="BK1099"/>
  <c r="J1099"/>
  <c r="J80"/>
  <c r="BK1142"/>
  <c r="J1142"/>
  <c r="J81"/>
  <c r="BK1321"/>
  <c r="J1321"/>
  <c r="J84"/>
  <c r="R1394"/>
  <c r="P1559"/>
  <c i="4" r="T111"/>
  <c r="P150"/>
  <c i="5" r="P103"/>
  <c r="P89"/>
  <c i="1" r="AU60"/>
  <c i="5" r="P137"/>
  <c i="6" r="T89"/>
  <c r="T88"/>
  <c r="R103"/>
  <c i="7" r="BK111"/>
  <c r="J111"/>
  <c r="J66"/>
  <c r="R123"/>
  <c r="P140"/>
  <c i="8" r="T93"/>
  <c r="T92"/>
  <c i="9" r="T93"/>
  <c r="T92"/>
  <c i="10" r="P98"/>
  <c r="P97"/>
  <c i="1" r="AU66"/>
  <c i="10" r="R134"/>
  <c r="P181"/>
  <c r="P220"/>
  <c i="11" r="P93"/>
  <c r="P92"/>
  <c i="1" r="AU67"/>
  <c i="12" r="BK93"/>
  <c r="BK92"/>
  <c r="J92"/>
  <c r="J67"/>
  <c i="13" r="P108"/>
  <c i="14" r="BK93"/>
  <c r="J93"/>
  <c r="J68"/>
  <c i="17" r="P96"/>
  <c r="P105"/>
  <c r="P115"/>
  <c r="T148"/>
  <c i="18" r="T86"/>
  <c r="T85"/>
  <c r="T84"/>
  <c r="R95"/>
  <c r="R101"/>
  <c r="BK104"/>
  <c r="J104"/>
  <c r="J64"/>
  <c r="T104"/>
  <c i="2" r="BK434"/>
  <c r="J434"/>
  <c r="J74"/>
  <c r="BK398"/>
  <c r="J398"/>
  <c r="J71"/>
  <c i="3" r="BK832"/>
  <c r="J832"/>
  <c r="J72"/>
  <c i="2" r="BK487"/>
  <c r="J487"/>
  <c r="J78"/>
  <c r="BK369"/>
  <c r="J369"/>
  <c r="J69"/>
  <c i="10" r="BK132"/>
  <c r="J132"/>
  <c r="J69"/>
  <c i="3" r="BK1498"/>
  <c r="J1498"/>
  <c r="J87"/>
  <c i="17" r="BK95"/>
  <c r="J95"/>
  <c r="J67"/>
  <c i="18" r="J78"/>
  <c r="J55"/>
  <c r="F81"/>
  <c r="BE88"/>
  <c r="BE87"/>
  <c r="E48"/>
  <c r="BE89"/>
  <c r="BE96"/>
  <c r="BE102"/>
  <c r="BE103"/>
  <c r="BE99"/>
  <c r="BE91"/>
  <c r="BE93"/>
  <c r="BE98"/>
  <c r="BE105"/>
  <c r="BE94"/>
  <c r="BE90"/>
  <c r="BE92"/>
  <c r="BE106"/>
  <c i="17" r="BE99"/>
  <c r="BE111"/>
  <c r="BE116"/>
  <c r="BE121"/>
  <c r="BE131"/>
  <c r="BE138"/>
  <c r="BE144"/>
  <c r="E52"/>
  <c r="J60"/>
  <c r="F63"/>
  <c r="BE103"/>
  <c r="BE109"/>
  <c r="BE122"/>
  <c r="BE123"/>
  <c r="BE125"/>
  <c r="BE133"/>
  <c r="BE136"/>
  <c r="BE146"/>
  <c r="BE147"/>
  <c r="J63"/>
  <c r="BE97"/>
  <c r="BE101"/>
  <c r="BE106"/>
  <c r="BE113"/>
  <c r="BE118"/>
  <c r="BE119"/>
  <c r="BE126"/>
  <c r="BE128"/>
  <c r="BE130"/>
  <c r="BE134"/>
  <c r="BE137"/>
  <c r="BE140"/>
  <c r="BE142"/>
  <c r="BE145"/>
  <c r="BE149"/>
  <c r="BE151"/>
  <c r="BE153"/>
  <c i="16" r="J90"/>
  <c r="F63"/>
  <c r="BE95"/>
  <c r="BE104"/>
  <c r="J60"/>
  <c r="BE115"/>
  <c r="BE99"/>
  <c r="BE106"/>
  <c r="BE108"/>
  <c r="BE111"/>
  <c r="BE112"/>
  <c i="15" r="J93"/>
  <c r="J68"/>
  <c i="16" r="E52"/>
  <c r="BE97"/>
  <c r="BE102"/>
  <c r="BE109"/>
  <c r="BE114"/>
  <c r="BE117"/>
  <c r="BE118"/>
  <c r="BE119"/>
  <c i="15" r="J63"/>
  <c r="F89"/>
  <c r="BE94"/>
  <c r="E52"/>
  <c r="J60"/>
  <c r="BE95"/>
  <c r="BE96"/>
  <c r="BE97"/>
  <c r="BE98"/>
  <c i="14" r="F63"/>
  <c r="J86"/>
  <c r="J89"/>
  <c r="BE94"/>
  <c r="BE97"/>
  <c r="BE99"/>
  <c r="BE101"/>
  <c r="BE102"/>
  <c r="BE104"/>
  <c r="BE107"/>
  <c r="E52"/>
  <c r="BE96"/>
  <c r="BE98"/>
  <c r="BE106"/>
  <c i="12" r="J93"/>
  <c r="J68"/>
  <c i="13" r="E52"/>
  <c r="J87"/>
  <c r="BE102"/>
  <c r="BE112"/>
  <c r="J63"/>
  <c r="BE96"/>
  <c r="BE106"/>
  <c r="BE107"/>
  <c r="BE119"/>
  <c r="BE95"/>
  <c r="BE98"/>
  <c r="BE100"/>
  <c r="BE104"/>
  <c r="BE109"/>
  <c r="BE111"/>
  <c r="BE115"/>
  <c r="BE117"/>
  <c r="BE121"/>
  <c r="BE123"/>
  <c r="BE124"/>
  <c r="F63"/>
  <c r="BE105"/>
  <c r="BE113"/>
  <c i="11" r="J93"/>
  <c r="J68"/>
  <c i="12" r="E78"/>
  <c r="J89"/>
  <c r="BE105"/>
  <c r="BE103"/>
  <c i="11" r="J67"/>
  <c i="12" r="J60"/>
  <c r="F63"/>
  <c r="BE96"/>
  <c r="BE97"/>
  <c r="BE99"/>
  <c r="BE106"/>
  <c r="BE107"/>
  <c r="BE94"/>
  <c r="BE100"/>
  <c r="BE102"/>
  <c i="11" r="E52"/>
  <c r="F63"/>
  <c r="J86"/>
  <c r="J89"/>
  <c r="BE94"/>
  <c r="BE98"/>
  <c r="BE100"/>
  <c r="BE102"/>
  <c r="BE105"/>
  <c r="BE109"/>
  <c r="BE114"/>
  <c r="BE116"/>
  <c r="BE118"/>
  <c r="BE120"/>
  <c r="BE121"/>
  <c r="BE123"/>
  <c r="BE125"/>
  <c r="BE127"/>
  <c r="BE128"/>
  <c r="BE131"/>
  <c r="BE136"/>
  <c r="BE139"/>
  <c r="BE140"/>
  <c r="BE96"/>
  <c r="BE101"/>
  <c r="BE103"/>
  <c r="BE107"/>
  <c r="BE110"/>
  <c r="BE112"/>
  <c r="BE117"/>
  <c r="BE124"/>
  <c r="BE130"/>
  <c r="BE133"/>
  <c r="BE135"/>
  <c r="BE137"/>
  <c r="BE138"/>
  <c i="10" r="J63"/>
  <c r="F94"/>
  <c r="BE103"/>
  <c r="BE109"/>
  <c r="J91"/>
  <c r="BE99"/>
  <c r="BE100"/>
  <c r="BE108"/>
  <c r="BE117"/>
  <c r="BE105"/>
  <c r="BE113"/>
  <c r="BE116"/>
  <c r="BE120"/>
  <c r="BE125"/>
  <c r="BE127"/>
  <c r="BE130"/>
  <c r="E52"/>
  <c r="BE114"/>
  <c r="BE119"/>
  <c r="BE128"/>
  <c i="9" r="BK92"/>
  <c r="J92"/>
  <c r="J67"/>
  <c i="10" r="BE112"/>
  <c r="BE122"/>
  <c r="BE123"/>
  <c r="BE133"/>
  <c r="BE137"/>
  <c r="BE146"/>
  <c r="BE149"/>
  <c r="BE163"/>
  <c r="BE165"/>
  <c r="BE166"/>
  <c r="BE185"/>
  <c r="BE188"/>
  <c r="BE203"/>
  <c r="BE207"/>
  <c r="BE218"/>
  <c r="BE219"/>
  <c r="BE104"/>
  <c r="BE126"/>
  <c r="BE129"/>
  <c r="BE135"/>
  <c r="BE138"/>
  <c r="BE140"/>
  <c r="BE141"/>
  <c r="BE144"/>
  <c r="BE147"/>
  <c r="BE152"/>
  <c r="BE154"/>
  <c r="BE157"/>
  <c r="BE159"/>
  <c r="BE160"/>
  <c r="BE171"/>
  <c r="BE177"/>
  <c r="BE184"/>
  <c r="BE187"/>
  <c r="BE190"/>
  <c r="BE191"/>
  <c r="BE193"/>
  <c r="BE194"/>
  <c r="BE197"/>
  <c r="BE199"/>
  <c r="BE200"/>
  <c r="BE202"/>
  <c r="BE206"/>
  <c r="BE212"/>
  <c r="BE213"/>
  <c r="BE214"/>
  <c r="BE215"/>
  <c r="BE224"/>
  <c r="BE226"/>
  <c r="BE101"/>
  <c r="BE107"/>
  <c r="BE110"/>
  <c r="BE124"/>
  <c r="BE131"/>
  <c r="BE143"/>
  <c r="BE150"/>
  <c r="BE153"/>
  <c r="BE156"/>
  <c r="BE162"/>
  <c r="BE168"/>
  <c r="BE169"/>
  <c r="BE172"/>
  <c r="BE174"/>
  <c r="BE175"/>
  <c r="BE179"/>
  <c r="BE180"/>
  <c r="BE182"/>
  <c r="BE196"/>
  <c r="BE205"/>
  <c r="BE209"/>
  <c r="BE210"/>
  <c r="BE216"/>
  <c r="BE217"/>
  <c r="BE221"/>
  <c r="BE223"/>
  <c r="BE225"/>
  <c i="8" r="J93"/>
  <c r="J68"/>
  <c i="9" r="F63"/>
  <c r="BE98"/>
  <c r="BE100"/>
  <c r="BE104"/>
  <c r="BE106"/>
  <c r="BE118"/>
  <c r="BE119"/>
  <c r="E52"/>
  <c r="BE102"/>
  <c r="J60"/>
  <c r="J63"/>
  <c r="BE108"/>
  <c r="BE116"/>
  <c r="BE94"/>
  <c r="BE96"/>
  <c r="BE109"/>
  <c r="BE111"/>
  <c r="BE112"/>
  <c r="BE113"/>
  <c r="BE117"/>
  <c r="BE110"/>
  <c i="8" r="J89"/>
  <c r="BE98"/>
  <c r="BE102"/>
  <c r="F63"/>
  <c i="7" r="BK91"/>
  <c r="J91"/>
  <c r="J63"/>
  <c i="8" r="BE100"/>
  <c r="BE101"/>
  <c r="BE103"/>
  <c r="J60"/>
  <c r="E78"/>
  <c r="BE94"/>
  <c r="BE95"/>
  <c r="BE96"/>
  <c r="BE97"/>
  <c r="BE99"/>
  <c i="6" r="J89"/>
  <c r="J64"/>
  <c i="7" r="F59"/>
  <c r="BE100"/>
  <c r="BE128"/>
  <c r="E79"/>
  <c r="J88"/>
  <c r="BE147"/>
  <c r="J85"/>
  <c r="BE112"/>
  <c r="BE116"/>
  <c r="BE121"/>
  <c r="BE124"/>
  <c r="BE135"/>
  <c r="BE141"/>
  <c r="BE142"/>
  <c r="BE144"/>
  <c r="BE146"/>
  <c r="BE149"/>
  <c r="BE103"/>
  <c r="BE105"/>
  <c r="BE108"/>
  <c r="BE114"/>
  <c r="BE138"/>
  <c r="BE143"/>
  <c r="BE148"/>
  <c r="BE118"/>
  <c r="BE137"/>
  <c r="BE150"/>
  <c r="BE93"/>
  <c r="BE96"/>
  <c r="BE98"/>
  <c r="BE107"/>
  <c r="BE109"/>
  <c r="BE126"/>
  <c r="BE130"/>
  <c r="BE133"/>
  <c r="BE145"/>
  <c i="6" r="E76"/>
  <c r="F85"/>
  <c i="5" r="J90"/>
  <c r="J64"/>
  <c i="6" r="BE111"/>
  <c r="J56"/>
  <c r="J59"/>
  <c r="BE98"/>
  <c r="BE105"/>
  <c r="BE97"/>
  <c r="BE99"/>
  <c r="BE101"/>
  <c r="BE102"/>
  <c r="BE107"/>
  <c r="BE113"/>
  <c r="BE104"/>
  <c r="BE106"/>
  <c r="BE109"/>
  <c r="BE90"/>
  <c r="BE92"/>
  <c r="BE95"/>
  <c i="4" r="J91"/>
  <c r="J64"/>
  <c i="5" r="J59"/>
  <c r="E50"/>
  <c r="J56"/>
  <c r="BE104"/>
  <c r="BE95"/>
  <c r="BE99"/>
  <c r="BE124"/>
  <c r="BE144"/>
  <c r="BE101"/>
  <c r="BE105"/>
  <c r="BE109"/>
  <c r="BE117"/>
  <c r="BE134"/>
  <c r="BE91"/>
  <c r="BE132"/>
  <c r="BE97"/>
  <c r="BE115"/>
  <c r="BE122"/>
  <c r="BE130"/>
  <c r="BE135"/>
  <c r="BE93"/>
  <c r="BE113"/>
  <c r="BE119"/>
  <c r="BE129"/>
  <c r="BE126"/>
  <c r="BE128"/>
  <c r="BE140"/>
  <c r="BE145"/>
  <c r="F59"/>
  <c r="BE142"/>
  <c r="BE107"/>
  <c r="BE111"/>
  <c r="BE136"/>
  <c r="BE148"/>
  <c r="BE150"/>
  <c r="BE138"/>
  <c r="BE146"/>
  <c r="BE147"/>
  <c i="4" r="E50"/>
  <c r="J84"/>
  <c r="BE100"/>
  <c i="3" r="J113"/>
  <c r="J65"/>
  <c i="4" r="BE92"/>
  <c r="BE106"/>
  <c r="F59"/>
  <c r="BE104"/>
  <c r="BE118"/>
  <c r="BE124"/>
  <c r="BE132"/>
  <c r="BE128"/>
  <c r="BE142"/>
  <c r="BE145"/>
  <c r="BE146"/>
  <c r="BE94"/>
  <c r="BE109"/>
  <c r="BE116"/>
  <c r="BE120"/>
  <c r="BE122"/>
  <c r="BE126"/>
  <c r="BE140"/>
  <c r="BE156"/>
  <c i="3" r="BK835"/>
  <c r="J835"/>
  <c r="J73"/>
  <c i="4" r="BE98"/>
  <c r="BE112"/>
  <c r="BE147"/>
  <c r="BE153"/>
  <c r="BE102"/>
  <c r="BE114"/>
  <c r="BE135"/>
  <c r="BE138"/>
  <c r="BE148"/>
  <c r="BE154"/>
  <c r="BE157"/>
  <c r="BE149"/>
  <c r="BE151"/>
  <c r="J59"/>
  <c r="BE96"/>
  <c r="BE108"/>
  <c r="BE130"/>
  <c r="BE141"/>
  <c r="BE143"/>
  <c i="3" r="BE114"/>
  <c r="BE153"/>
  <c r="BE157"/>
  <c r="BE175"/>
  <c r="BE210"/>
  <c r="BE252"/>
  <c r="BE258"/>
  <c r="BE263"/>
  <c r="BE335"/>
  <c r="BE404"/>
  <c r="BE526"/>
  <c i="2" r="BK101"/>
  <c r="J101"/>
  <c r="J64"/>
  <c i="3" r="BE312"/>
  <c r="BE361"/>
  <c r="BE395"/>
  <c r="BE423"/>
  <c r="BE433"/>
  <c r="BE435"/>
  <c r="BE440"/>
  <c r="BE447"/>
  <c r="BE472"/>
  <c r="BE500"/>
  <c r="BE585"/>
  <c r="BE611"/>
  <c r="BE618"/>
  <c r="BE625"/>
  <c r="BE658"/>
  <c r="BE673"/>
  <c r="BE700"/>
  <c r="BE742"/>
  <c r="BE744"/>
  <c r="BE755"/>
  <c r="BE799"/>
  <c r="BE806"/>
  <c r="BE865"/>
  <c r="BE881"/>
  <c r="BE887"/>
  <c r="BE898"/>
  <c r="BE914"/>
  <c r="BE935"/>
  <c r="BE1010"/>
  <c r="BE1017"/>
  <c r="BE1029"/>
  <c r="BE1050"/>
  <c r="BE1067"/>
  <c r="BE1091"/>
  <c i="2" r="BK368"/>
  <c r="J368"/>
  <c r="J68"/>
  <c i="3" r="BE182"/>
  <c r="BE206"/>
  <c r="BE212"/>
  <c r="BE232"/>
  <c r="BE287"/>
  <c r="BE299"/>
  <c r="BE306"/>
  <c r="BE821"/>
  <c r="BE878"/>
  <c r="BE892"/>
  <c r="BE897"/>
  <c r="BE900"/>
  <c r="BE909"/>
  <c r="BE933"/>
  <c r="BE980"/>
  <c r="BE1000"/>
  <c r="BE1038"/>
  <c r="BE1047"/>
  <c r="BE1057"/>
  <c r="BE1100"/>
  <c r="BE1131"/>
  <c r="BE1135"/>
  <c r="BE1149"/>
  <c r="BE1164"/>
  <c r="BE1193"/>
  <c r="BE1213"/>
  <c r="BE1226"/>
  <c r="BE1256"/>
  <c r="BE1263"/>
  <c r="BE1276"/>
  <c r="BE1283"/>
  <c r="BE1294"/>
  <c r="BE1303"/>
  <c r="BE1309"/>
  <c r="BE1322"/>
  <c r="BE1330"/>
  <c r="BE1351"/>
  <c r="BE1382"/>
  <c r="BE1392"/>
  <c r="J105"/>
  <c r="BE1478"/>
  <c r="BE1483"/>
  <c r="BE1499"/>
  <c r="J59"/>
  <c r="BE186"/>
  <c r="BE356"/>
  <c r="BE378"/>
  <c r="BE390"/>
  <c r="BE399"/>
  <c r="BE452"/>
  <c r="BE465"/>
  <c r="BE485"/>
  <c r="BE494"/>
  <c r="BE540"/>
  <c r="BE548"/>
  <c r="BE601"/>
  <c r="BE622"/>
  <c r="BE682"/>
  <c r="BE706"/>
  <c r="BE725"/>
  <c r="BE805"/>
  <c r="BE811"/>
  <c r="BE829"/>
  <c r="BE833"/>
  <c r="BE884"/>
  <c r="BE928"/>
  <c r="BE943"/>
  <c r="BE955"/>
  <c r="BE967"/>
  <c r="BE1020"/>
  <c r="BE1041"/>
  <c r="BE1060"/>
  <c r="BE1086"/>
  <c r="BE1096"/>
  <c r="BE1140"/>
  <c r="BE1172"/>
  <c r="BE1183"/>
  <c r="BE1198"/>
  <c r="BE1209"/>
  <c r="BE1255"/>
  <c r="BE1258"/>
  <c r="BE1274"/>
  <c r="BE1297"/>
  <c r="BE1301"/>
  <c r="BE1307"/>
  <c r="BE1311"/>
  <c r="BE1326"/>
  <c r="BE1341"/>
  <c r="BE1361"/>
  <c r="BE1418"/>
  <c r="BE1428"/>
  <c r="BE1450"/>
  <c r="BE1514"/>
  <c r="BE1539"/>
  <c r="BE1560"/>
  <c r="BE1563"/>
  <c r="BE1567"/>
  <c r="BE1571"/>
  <c r="BE1575"/>
  <c r="BE1580"/>
  <c r="BE1584"/>
  <c r="F108"/>
  <c r="BE144"/>
  <c r="BE148"/>
  <c r="BE178"/>
  <c r="BE292"/>
  <c r="BE409"/>
  <c r="BE458"/>
  <c r="BE536"/>
  <c r="BE545"/>
  <c r="BE565"/>
  <c r="BE653"/>
  <c r="BE667"/>
  <c r="BE694"/>
  <c r="BE733"/>
  <c r="BE757"/>
  <c r="BE788"/>
  <c r="BE802"/>
  <c r="BE860"/>
  <c r="BE894"/>
  <c r="BE904"/>
  <c r="BE926"/>
  <c r="BE946"/>
  <c r="BE952"/>
  <c r="BE989"/>
  <c r="BE1008"/>
  <c r="BE1031"/>
  <c r="BE1116"/>
  <c r="BE1160"/>
  <c r="BE1176"/>
  <c r="BE1205"/>
  <c r="BE1220"/>
  <c r="BE1240"/>
  <c r="BE1280"/>
  <c r="BE1289"/>
  <c r="BE1365"/>
  <c r="BE1375"/>
  <c r="BE1410"/>
  <c r="BE1416"/>
  <c r="BE1423"/>
  <c r="BE1464"/>
  <c r="E99"/>
  <c r="BE119"/>
  <c r="BE127"/>
  <c r="BE139"/>
  <c r="BE190"/>
  <c r="BE274"/>
  <c r="BE347"/>
  <c r="BE373"/>
  <c r="BE385"/>
  <c r="BE418"/>
  <c r="BE428"/>
  <c r="BE449"/>
  <c r="BE467"/>
  <c r="BE515"/>
  <c r="BE552"/>
  <c r="BE560"/>
  <c r="BE573"/>
  <c r="BE631"/>
  <c r="BE663"/>
  <c r="BE716"/>
  <c r="BE729"/>
  <c r="BE749"/>
  <c r="BE767"/>
  <c r="BE773"/>
  <c r="BE850"/>
  <c r="BE854"/>
  <c r="BE949"/>
  <c r="BE970"/>
  <c r="BE1014"/>
  <c r="BE1074"/>
  <c r="BE1097"/>
  <c r="BE1121"/>
  <c r="BE1148"/>
  <c r="BE1168"/>
  <c r="BE1188"/>
  <c r="BE1249"/>
  <c r="BE1273"/>
  <c r="BE1278"/>
  <c r="BE1299"/>
  <c r="BE1305"/>
  <c r="BE1315"/>
  <c r="BE1319"/>
  <c r="BE1343"/>
  <c r="BE1358"/>
  <c r="BE1431"/>
  <c r="BE1434"/>
  <c r="BE1439"/>
  <c r="BE1454"/>
  <c r="BE193"/>
  <c r="BE202"/>
  <c r="BE216"/>
  <c r="BE247"/>
  <c r="BE327"/>
  <c r="BE340"/>
  <c r="BE368"/>
  <c r="BE414"/>
  <c r="BE445"/>
  <c r="BE474"/>
  <c r="BE496"/>
  <c r="BE511"/>
  <c r="BE529"/>
  <c r="BE649"/>
  <c r="BE688"/>
  <c r="BE737"/>
  <c r="BE751"/>
  <c r="BE816"/>
  <c r="BE825"/>
  <c r="BE837"/>
  <c r="BE843"/>
  <c r="BE857"/>
  <c r="BE868"/>
  <c r="BE899"/>
  <c r="BE985"/>
  <c r="BE997"/>
  <c r="BE1054"/>
  <c r="BE1079"/>
  <c r="BE1105"/>
  <c r="BE1112"/>
  <c r="BE1126"/>
  <c r="BE1143"/>
  <c r="BE1179"/>
  <c r="BE1235"/>
  <c r="BE1245"/>
  <c r="BE1257"/>
  <c r="BE1268"/>
  <c r="BE1285"/>
  <c r="BE1313"/>
  <c r="BE1317"/>
  <c r="BE1354"/>
  <c r="BE1395"/>
  <c r="BE1403"/>
  <c r="BE1425"/>
  <c r="BE1462"/>
  <c r="BE1469"/>
  <c r="BE1474"/>
  <c r="BE1493"/>
  <c r="BE1496"/>
  <c r="BE1506"/>
  <c r="BE1524"/>
  <c r="BE1526"/>
  <c r="BE1549"/>
  <c i="2" r="BE159"/>
  <c r="BE171"/>
  <c r="BE190"/>
  <c r="BE239"/>
  <c r="F59"/>
  <c r="BE119"/>
  <c r="BE129"/>
  <c r="BE179"/>
  <c r="BE209"/>
  <c r="BE245"/>
  <c r="BE264"/>
  <c r="BE270"/>
  <c r="BE299"/>
  <c r="BE307"/>
  <c r="BE310"/>
  <c r="BE343"/>
  <c r="BE348"/>
  <c r="BE358"/>
  <c r="BE378"/>
  <c r="BE386"/>
  <c r="BE399"/>
  <c r="BE405"/>
  <c r="BE411"/>
  <c r="BE422"/>
  <c r="E50"/>
  <c r="BE133"/>
  <c r="BE142"/>
  <c r="BE227"/>
  <c r="BE233"/>
  <c r="BE370"/>
  <c r="BE392"/>
  <c r="BE426"/>
  <c r="BE442"/>
  <c r="BE447"/>
  <c r="BE458"/>
  <c r="BE494"/>
  <c r="J59"/>
  <c r="J94"/>
  <c r="BE103"/>
  <c r="BE114"/>
  <c r="BE153"/>
  <c r="BE256"/>
  <c r="BE277"/>
  <c r="BE291"/>
  <c r="BE314"/>
  <c r="BE318"/>
  <c r="BE323"/>
  <c r="BE325"/>
  <c r="BE327"/>
  <c r="BE332"/>
  <c r="BE338"/>
  <c r="BE417"/>
  <c r="BE430"/>
  <c r="BE453"/>
  <c r="BE462"/>
  <c r="BE480"/>
  <c r="BE488"/>
  <c r="BE109"/>
  <c r="BE138"/>
  <c r="BE146"/>
  <c r="BE285"/>
  <c r="BE363"/>
  <c r="BE435"/>
  <c r="BE467"/>
  <c r="BE473"/>
  <c i="16" r="J38"/>
  <c i="1" r="AW73"/>
  <c i="7" r="F39"/>
  <c i="1" r="BD62"/>
  <c i="2" r="J36"/>
  <c i="1" r="AW56"/>
  <c i="15" r="F38"/>
  <c i="1" r="BA71"/>
  <c i="16" r="F41"/>
  <c i="1" r="BD73"/>
  <c i="13" r="F41"/>
  <c i="1" r="BD69"/>
  <c i="17" r="F41"/>
  <c i="1" r="BD74"/>
  <c i="18" r="J34"/>
  <c i="1" r="AW75"/>
  <c i="5" r="F37"/>
  <c i="1" r="BB60"/>
  <c i="8" r="F38"/>
  <c i="1" r="BA64"/>
  <c i="17" r="F39"/>
  <c i="1" r="BB74"/>
  <c i="2" r="F36"/>
  <c i="1" r="BA56"/>
  <c i="17" r="F38"/>
  <c i="1" r="BA74"/>
  <c i="18" r="F35"/>
  <c i="1" r="BB75"/>
  <c i="12" r="F40"/>
  <c i="1" r="BC68"/>
  <c i="15" r="F39"/>
  <c i="1" r="BB71"/>
  <c i="11" r="F39"/>
  <c i="1" r="BB67"/>
  <c i="4" r="J32"/>
  <c i="6" r="F37"/>
  <c i="1" r="BB61"/>
  <c i="9" r="J38"/>
  <c i="1" r="AW65"/>
  <c i="11" r="F41"/>
  <c i="1" r="BD67"/>
  <c i="18" r="F36"/>
  <c i="1" r="BC75"/>
  <c i="5" r="F38"/>
  <c i="1" r="BC60"/>
  <c i="4" r="J36"/>
  <c i="1" r="AW59"/>
  <c i="6" r="F39"/>
  <c i="1" r="BD61"/>
  <c i="8" r="F41"/>
  <c i="1" r="BD64"/>
  <c i="9" r="F40"/>
  <c i="1" r="BC65"/>
  <c i="10" r="F41"/>
  <c i="1" r="BD66"/>
  <c i="16" r="F40"/>
  <c i="1" r="BC73"/>
  <c i="5" r="F36"/>
  <c i="1" r="BA60"/>
  <c i="6" r="F36"/>
  <c i="1" r="BA61"/>
  <c i="7" r="F37"/>
  <c i="1" r="BB62"/>
  <c i="18" r="F37"/>
  <c i="1" r="BD75"/>
  <c i="6" r="J36"/>
  <c i="1" r="AW61"/>
  <c i="12" r="J34"/>
  <c i="17" r="F40"/>
  <c i="1" r="BC74"/>
  <c i="7" r="F38"/>
  <c i="1" r="BC62"/>
  <c i="11" r="F38"/>
  <c i="1" r="BA67"/>
  <c i="10" r="J38"/>
  <c i="1" r="AW66"/>
  <c i="14" r="F41"/>
  <c i="1" r="BD70"/>
  <c i="2" r="F37"/>
  <c i="1" r="BB56"/>
  <c i="13" r="J38"/>
  <c i="1" r="AW69"/>
  <c i="18" r="F34"/>
  <c i="1" r="BA75"/>
  <c i="6" r="F38"/>
  <c i="1" r="BC61"/>
  <c i="8" r="J34"/>
  <c i="12" r="F38"/>
  <c i="1" r="BA68"/>
  <c i="4" r="F37"/>
  <c i="1" r="BB59"/>
  <c i="14" r="F39"/>
  <c i="1" r="BB70"/>
  <c i="14" r="F38"/>
  <c i="1" r="BA70"/>
  <c i="9" r="F41"/>
  <c i="1" r="BD65"/>
  <c i="16" r="F38"/>
  <c i="1" r="BA73"/>
  <c i="12" r="J38"/>
  <c i="1" r="AW68"/>
  <c i="13" r="F40"/>
  <c i="1" r="BC69"/>
  <c i="4" r="F38"/>
  <c i="1" r="BC59"/>
  <c i="8" r="J38"/>
  <c i="1" r="AW64"/>
  <c i="15" r="F41"/>
  <c i="1" r="BD71"/>
  <c i="13" r="F38"/>
  <c i="1" r="BA69"/>
  <c i="8" r="F40"/>
  <c i="1" r="BC64"/>
  <c i="9" r="F38"/>
  <c i="1" r="BA65"/>
  <c i="5" r="F39"/>
  <c i="1" r="BD60"/>
  <c i="12" r="F41"/>
  <c i="1" r="BD68"/>
  <c i="15" r="J34"/>
  <c i="11" r="J34"/>
  <c i="2" r="F38"/>
  <c i="1" r="BC56"/>
  <c i="7" r="F36"/>
  <c i="1" r="BA62"/>
  <c i="10" r="F39"/>
  <c i="1" r="BB66"/>
  <c r="AS58"/>
  <c i="4" r="F36"/>
  <c i="1" r="BA59"/>
  <c i="14" r="J38"/>
  <c i="1" r="AW70"/>
  <c i="5" r="J36"/>
  <c i="1" r="AW60"/>
  <c i="9" r="F39"/>
  <c i="1" r="BB65"/>
  <c i="13" r="F39"/>
  <c i="1" r="BB69"/>
  <c i="11" r="F40"/>
  <c i="1" r="BC67"/>
  <c i="3" r="F39"/>
  <c i="1" r="BD57"/>
  <c i="15" r="F40"/>
  <c i="1" r="BC71"/>
  <c i="3" r="F38"/>
  <c i="1" r="BC57"/>
  <c i="17" r="J38"/>
  <c i="1" r="AW74"/>
  <c i="3" r="J36"/>
  <c i="1" r="AW57"/>
  <c i="3" r="F36"/>
  <c i="1" r="BA57"/>
  <c i="11" r="J38"/>
  <c i="1" r="AW67"/>
  <c i="8" r="F39"/>
  <c i="1" r="BB64"/>
  <c i="10" r="F38"/>
  <c i="1" r="BA66"/>
  <c i="12" r="F39"/>
  <c i="1" r="BB68"/>
  <c i="3" r="F37"/>
  <c i="1" r="BB57"/>
  <c i="14" r="F40"/>
  <c i="1" r="BC70"/>
  <c i="4" r="F39"/>
  <c i="1" r="BD59"/>
  <c i="16" r="F39"/>
  <c i="1" r="BB73"/>
  <c i="7" r="J36"/>
  <c i="1" r="AW62"/>
  <c i="10" r="F40"/>
  <c i="1" r="BC66"/>
  <c i="15" r="J38"/>
  <c i="1" r="AW71"/>
  <c i="2" r="F39"/>
  <c i="1" r="BD56"/>
  <c i="2" l="1" r="T368"/>
  <c r="R368"/>
  <c i="13" r="T93"/>
  <c i="2" r="P368"/>
  <c i="17" r="R95"/>
  <c i="3" r="P112"/>
  <c r="P111"/>
  <c i="1" r="AU57"/>
  <c i="6" r="R88"/>
  <c i="16" r="T93"/>
  <c i="10" r="T97"/>
  <c i="7" r="P91"/>
  <c i="1" r="AU62"/>
  <c i="17" r="T95"/>
  <c i="10" r="R97"/>
  <c i="13" r="R93"/>
  <c i="5" r="BK89"/>
  <c r="J89"/>
  <c i="18" r="P85"/>
  <c r="P84"/>
  <c i="1" r="AU75"/>
  <c i="5" r="T89"/>
  <c i="4" r="R90"/>
  <c i="3" r="R835"/>
  <c i="2" r="T101"/>
  <c r="T100"/>
  <c i="18" r="R85"/>
  <c r="R84"/>
  <c i="4" r="T90"/>
  <c i="13" r="P93"/>
  <c i="1" r="AU69"/>
  <c i="4" r="P90"/>
  <c i="1" r="AU59"/>
  <c i="7" r="R91"/>
  <c r="T91"/>
  <c i="2" r="R101"/>
  <c r="R100"/>
  <c i="6" r="BK88"/>
  <c r="J88"/>
  <c r="J63"/>
  <c i="3" r="T112"/>
  <c r="BK112"/>
  <c r="J112"/>
  <c r="J64"/>
  <c i="17" r="P95"/>
  <c i="1" r="AU74"/>
  <c i="6" r="P88"/>
  <c i="1" r="AU61"/>
  <c i="5" r="R89"/>
  <c i="2" r="P101"/>
  <c r="P100"/>
  <c i="1" r="AU56"/>
  <c i="3" r="R112"/>
  <c r="R111"/>
  <c r="T835"/>
  <c i="1" r="AG67"/>
  <c i="10" r="BK97"/>
  <c r="J97"/>
  <c r="J67"/>
  <c i="13" r="BK93"/>
  <c r="J93"/>
  <c r="J67"/>
  <c i="14" r="BK92"/>
  <c r="J92"/>
  <c r="J67"/>
  <c i="16" r="BK93"/>
  <c r="J93"/>
  <c r="J67"/>
  <c i="18" r="BK85"/>
  <c r="J85"/>
  <c r="J60"/>
  <c i="1" r="AG71"/>
  <c r="AG68"/>
  <c r="AG64"/>
  <c r="AG59"/>
  <c i="3" r="BK111"/>
  <c r="J111"/>
  <c i="2" r="BK100"/>
  <c r="J100"/>
  <c i="6" r="F35"/>
  <c i="1" r="AZ61"/>
  <c r="BA55"/>
  <c r="AW55"/>
  <c i="14" r="F37"/>
  <c i="1" r="AZ70"/>
  <c i="3" r="F35"/>
  <c i="1" r="AZ57"/>
  <c r="BD55"/>
  <c i="3" r="J35"/>
  <c i="1" r="AV57"/>
  <c r="AT57"/>
  <c i="7" r="J35"/>
  <c i="1" r="AV62"/>
  <c r="AT62"/>
  <c r="BC72"/>
  <c r="AY72"/>
  <c i="2" r="J32"/>
  <c i="1" r="AG56"/>
  <c i="10" r="J37"/>
  <c i="1" r="AV66"/>
  <c r="AT66"/>
  <c r="BC55"/>
  <c r="AY55"/>
  <c r="BA63"/>
  <c r="AW63"/>
  <c r="BA72"/>
  <c r="AW72"/>
  <c i="16" r="J37"/>
  <c i="1" r="AV73"/>
  <c r="AT73"/>
  <c i="4" r="J35"/>
  <c i="1" r="AV59"/>
  <c r="AT59"/>
  <c r="AN59"/>
  <c r="BD72"/>
  <c r="BB72"/>
  <c r="AX72"/>
  <c r="BD63"/>
  <c i="7" r="F35"/>
  <c i="1" r="AZ62"/>
  <c i="11" r="F37"/>
  <c i="1" r="AZ67"/>
  <c i="12" r="F37"/>
  <c i="1" r="AZ68"/>
  <c i="8" r="F37"/>
  <c i="1" r="AZ64"/>
  <c i="15" r="J37"/>
  <c i="1" r="AV71"/>
  <c r="AT71"/>
  <c r="AN71"/>
  <c i="18" r="F33"/>
  <c i="1" r="AZ75"/>
  <c i="6" r="J35"/>
  <c i="1" r="AV61"/>
  <c r="AT61"/>
  <c i="12" r="J37"/>
  <c i="1" r="AV68"/>
  <c r="AT68"/>
  <c r="AN68"/>
  <c i="3" r="J32"/>
  <c i="1" r="AG57"/>
  <c r="AU63"/>
  <c i="10" r="F37"/>
  <c i="1" r="AZ66"/>
  <c i="11" r="J37"/>
  <c i="1" r="AV67"/>
  <c r="AT67"/>
  <c r="AN67"/>
  <c i="16" r="F37"/>
  <c i="1" r="AZ73"/>
  <c i="5" r="J32"/>
  <c i="1" r="AG60"/>
  <c r="AS54"/>
  <c i="5" r="J35"/>
  <c i="1" r="AV60"/>
  <c r="AT60"/>
  <c r="AN60"/>
  <c i="5" r="F35"/>
  <c i="1" r="AZ60"/>
  <c i="13" r="F37"/>
  <c i="1" r="AZ69"/>
  <c r="BB55"/>
  <c r="BC63"/>
  <c r="AY63"/>
  <c i="13" r="J37"/>
  <c i="1" r="AV69"/>
  <c r="AT69"/>
  <c i="14" r="J37"/>
  <c i="1" r="AV70"/>
  <c r="AT70"/>
  <c i="15" r="F37"/>
  <c i="1" r="AZ71"/>
  <c i="9" r="J34"/>
  <c i="1" r="AG65"/>
  <c i="2" r="F35"/>
  <c i="1" r="AZ56"/>
  <c i="17" r="F37"/>
  <c i="1" r="AZ74"/>
  <c i="8" r="J37"/>
  <c i="1" r="AV64"/>
  <c r="AT64"/>
  <c r="AN64"/>
  <c i="17" r="J37"/>
  <c i="1" r="AV74"/>
  <c r="AT74"/>
  <c i="9" r="F37"/>
  <c i="1" r="AZ65"/>
  <c r="BB63"/>
  <c r="AX63"/>
  <c i="7" r="J32"/>
  <c i="1" r="AG62"/>
  <c i="2" r="J35"/>
  <c i="1" r="AV56"/>
  <c r="AT56"/>
  <c i="17" r="J34"/>
  <c i="1" r="AG74"/>
  <c r="AU72"/>
  <c i="18" r="J33"/>
  <c i="1" r="AV75"/>
  <c r="AT75"/>
  <c i="4" r="F35"/>
  <c i="1" r="AZ59"/>
  <c i="9" r="J37"/>
  <c i="1" r="AV65"/>
  <c r="AT65"/>
  <c i="3" l="1" r="T111"/>
  <c i="5" r="J63"/>
  <c i="18" r="BK84"/>
  <c r="J84"/>
  <c r="J59"/>
  <c i="1" r="AN74"/>
  <c i="17" r="J43"/>
  <c i="15" r="J43"/>
  <c i="12" r="J43"/>
  <c i="11" r="J43"/>
  <c i="1" r="AN65"/>
  <c i="9" r="J43"/>
  <c i="1" r="AN62"/>
  <c i="8" r="J43"/>
  <c i="7" r="J41"/>
  <c i="5" r="J41"/>
  <c i="1" r="AN57"/>
  <c i="3" r="J63"/>
  <c i="4" r="J41"/>
  <c i="1" r="AN56"/>
  <c i="2" r="J63"/>
  <c i="3" r="J41"/>
  <c i="2" r="J41"/>
  <c i="1" r="AU58"/>
  <c i="6" r="J32"/>
  <c i="1" r="AG61"/>
  <c r="BB58"/>
  <c r="AX58"/>
  <c r="AZ63"/>
  <c r="AV63"/>
  <c r="AT63"/>
  <c r="AZ55"/>
  <c r="AX55"/>
  <c i="16" r="J34"/>
  <c i="1" r="AG73"/>
  <c i="13" r="J34"/>
  <c i="1" r="AG69"/>
  <c i="10" r="J34"/>
  <c i="1" r="AG66"/>
  <c r="BC58"/>
  <c r="AY58"/>
  <c i="14" r="J34"/>
  <c i="1" r="AG70"/>
  <c r="AU55"/>
  <c r="AU54"/>
  <c r="BD58"/>
  <c r="AG55"/>
  <c r="AZ72"/>
  <c r="AV72"/>
  <c r="AT72"/>
  <c r="BA58"/>
  <c r="AW58"/>
  <c i="6" l="1" r="J41"/>
  <c i="13" r="J43"/>
  <c i="16" r="J43"/>
  <c i="14" r="J43"/>
  <c i="10" r="J43"/>
  <c i="1" r="AN73"/>
  <c r="AN66"/>
  <c r="AN61"/>
  <c r="AN69"/>
  <c r="AN70"/>
  <c r="AG72"/>
  <c i="18" r="J30"/>
  <c i="1" r="AG75"/>
  <c r="AG63"/>
  <c r="AG58"/>
  <c r="AG54"/>
  <c r="AK26"/>
  <c r="AZ58"/>
  <c r="AV58"/>
  <c r="AT58"/>
  <c r="AN58"/>
  <c r="BC54"/>
  <c r="W32"/>
  <c r="AV55"/>
  <c r="AT55"/>
  <c r="AN55"/>
  <c r="BA54"/>
  <c r="AW54"/>
  <c r="AK30"/>
  <c r="BB54"/>
  <c r="AX54"/>
  <c r="BD54"/>
  <c r="W33"/>
  <c l="1" r="AN72"/>
  <c i="18" r="J39"/>
  <c i="1" r="AN75"/>
  <c r="AN63"/>
  <c r="W30"/>
  <c r="W31"/>
  <c r="AZ54"/>
  <c r="AV54"/>
  <c r="AK29"/>
  <c r="AK35"/>
  <c r="AY54"/>
  <c l="1" r="W29"/>
  <c r="AT54"/>
  <c l="1"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<sst xmlns="http://schemas.openxmlformats.org/spreadsheetml/2006/main">
  <si>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</si>
  <si>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</si>
  <si>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</si>
  <si>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</si>
  <si>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</si>
  <si>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{2826c3e1-586d-4895-a6a8-1ad11b371192}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</si>
  <si>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</si>
  <si>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</si>
  <si>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</si>
  <si>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</si>
  <si>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</si>
  <si>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</si>
  <si>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</si>
  <si>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</si>
  <si>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25-11-68R01a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</si>
  <si>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</si>
  <si>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</si>
  <si>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MODERNIZACE DOMOVA sv. VÁCLAVA, rekonstrukce domova pro seniory a modernizace zázemí služby</t>
  </si>
  <si>
    <t>KSO:</t>
  </si>
  <si>
    <t>801 91 12</t>
  </si>
  <si>
    <t>CC-CZ:</t>
  </si>
  <si>
    <t/>
  </si>
  <si>
    <t>Místo:</t>
  </si>
  <si>
    <t>Brandýs nad Labem-Stará Boleslav</t>
  </si>
  <si>
    <t>Datum:</t>
  </si>
  <si>
    <t>11. 12. 2025</t>
  </si>
  <si>
    <t>Zadavatel:</t>
  </si>
  <si>
    <t>IČ:</t>
  </si>
  <si>
    <t>ARCIDIECÉZNÍ CHARITA PRAHA</t>
  </si>
  <si>
    <t>DIČ:</t>
  </si>
  <si>
    <t>Účastník:</t>
  </si>
  <si>
    <t>Vyplň údaj</t>
  </si>
  <si>
    <t>Projektant:</t>
  </si>
  <si>
    <t>JIRSA - ARCHITEKTI, s.r.o.</t>
  </si>
  <si>
    <t>True</t>
  </si>
  <si>
    <t>Zpracovatel:</t>
  </si>
  <si>
    <t xml:space="preserve"> 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</si>
  <si>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</si>
  <si>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</si>
  <si>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</si>
  <si>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</si>
  <si>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</si>
  <si>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</si>
  <si>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</si>
  <si>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</si>
  <si>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</si>
  <si>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</si>
  <si>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</si>
  <si>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</si>
  <si>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</si>
  <si>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</si>
  <si>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</si>
  <si>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</si>
  <si>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</si>
  <si>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</si>
  <si>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</si>
  <si>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</si>
  <si>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</si>
  <si>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</si>
  <si>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</si>
  <si>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</si>
  <si>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</si>
  <si>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</si>
  <si>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</si>
  <si>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</si>
  <si>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</si>
  <si>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</si>
  <si>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</si>
  <si>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</si>
  <si>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</si>
  <si>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</si>
  <si>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</si>
  <si>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</si>
  <si>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</si>
  <si>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</si>
  <si>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</si>
  <si>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</si>
  <si>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1</t>
  </si>
  <si>
    <t>Architektonicko stavební část</t>
  </si>
  <si>
    <t>STA</t>
  </si>
  <si>
    <t>{b0e788d3-97a8-4235-9d57-349ab56e22d5}</t>
  </si>
  <si>
    <t>2</t>
  </si>
  <si>
    <t>/</t>
  </si>
  <si>
    <t>1.1</t>
  </si>
  <si>
    <t>Bourací a demontážní práce</t>
  </si>
  <si>
    <t>Soupis</t>
  </si>
  <si>
    <t>{41956465-e9a8-4acf-959a-b530d858f2a8}</t>
  </si>
  <si>
    <t>1.2</t>
  </si>
  <si>
    <t>Nové konstrukce a práce</t>
  </si>
  <si>
    <t>{654a895e-0252-473f-b689-2baa4b129b0b}</t>
  </si>
  <si>
    <t>Specialisté TZB</t>
  </si>
  <si>
    <t>{f76da125-7c71-4ff2-8472-d51d9e50bf09}</t>
  </si>
  <si>
    <t>SO01</t>
  </si>
  <si>
    <t>Vnitřní kanalizace</t>
  </si>
  <si>
    <t>{7dfab855-1de3-457f-baf9-bb9755966f68}</t>
  </si>
  <si>
    <t>SO02</t>
  </si>
  <si>
    <t>Vnitřní vodovod</t>
  </si>
  <si>
    <t>{40024fe0-4601-4915-a62a-e21e3943f80c}</t>
  </si>
  <si>
    <t>SO03</t>
  </si>
  <si>
    <t>Plynovodní přípojka</t>
  </si>
  <si>
    <t>{18c08513-b6ff-4f74-8791-d674deb48c5e}</t>
  </si>
  <si>
    <t>SO04</t>
  </si>
  <si>
    <t>Vytápění</t>
  </si>
  <si>
    <t>{f0fc34a5-5ffe-43c6-9750-b1dab9a325dd}</t>
  </si>
  <si>
    <t>SO05</t>
  </si>
  <si>
    <t>Elektroinstalace</t>
  </si>
  <si>
    <t>{e2039b01-9231-4ce6-b20d-b34cd321f837}</t>
  </si>
  <si>
    <t>SO05_1</t>
  </si>
  <si>
    <t>Elektroinstalace - Nouzové osvětlení</t>
  </si>
  <si>
    <t>3</t>
  </si>
  <si>
    <t>{12e71419-9db4-4ce9-9164-0b33af8b4d7b}</t>
  </si>
  <si>
    <t>SO05_2</t>
  </si>
  <si>
    <t>Elektroinstalace - Osvětlení</t>
  </si>
  <si>
    <t>{a5cc00f6-7652-4395-bb3f-35a23a9b0c2d}</t>
  </si>
  <si>
    <t>SO05_3</t>
  </si>
  <si>
    <t>Elektroinstalace - Silnoproud</t>
  </si>
  <si>
    <t>{6991fd29-95a7-4775-99b6-7d251619e0fd}</t>
  </si>
  <si>
    <t>SO05_4</t>
  </si>
  <si>
    <t>Elektroinstalace - Slaboproud</t>
  </si>
  <si>
    <t>{9c111192-4fd7-4565-90a6-719cb92e0f4a}</t>
  </si>
  <si>
    <t>SO05_5</t>
  </si>
  <si>
    <t>Elektroinstalace - Uzemnění</t>
  </si>
  <si>
    <t>{4c047ba4-3318-464b-9f53-459ddde5d196}</t>
  </si>
  <si>
    <t>SO05_6</t>
  </si>
  <si>
    <t>Elektroinstalace - Elektronická požární signalizace</t>
  </si>
  <si>
    <t>{310d2ebd-69d9-45d1-8b97-f0eab5a7b6c2}</t>
  </si>
  <si>
    <t>SO05_7</t>
  </si>
  <si>
    <t>Elektroinstalace - Evakuační rozhlas</t>
  </si>
  <si>
    <t>{1d0fe805-0e6d-40b6-bdae-1b7c26c0f03e}</t>
  </si>
  <si>
    <t>SO05_8</t>
  </si>
  <si>
    <t>Elektroinstalace - Demontáž elektroinstalace</t>
  </si>
  <si>
    <t>{12cfc5f2-efc2-4f50-baad-afc13a0bcd85}</t>
  </si>
  <si>
    <t>SO06</t>
  </si>
  <si>
    <t>Vzduchotechnika</t>
  </si>
  <si>
    <t>{b3788fc9-823a-4219-9573-823892d2f378}</t>
  </si>
  <si>
    <t>SO06_1</t>
  </si>
  <si>
    <t>Vzduchotechnika - Odtah soc. zázemí</t>
  </si>
  <si>
    <t>{a04d525a-c7dc-4737-8e6b-c0c244a001fa}</t>
  </si>
  <si>
    <t>SO06_2</t>
  </si>
  <si>
    <t>Vzduchotechnika - Gastro</t>
  </si>
  <si>
    <t>{298449af-2cf7-40dc-9b4f-ae52dd4fe1a8}</t>
  </si>
  <si>
    <t>VRN</t>
  </si>
  <si>
    <t>Vedlejší rozpočtové náklady</t>
  </si>
  <si>
    <t>{a0df6427-23e0-4e55-b369-044489de61d2}</t>
  </si>
  <si>
    <t>asfalt</t>
  </si>
  <si>
    <t>2,103</t>
  </si>
  <si>
    <t>poplatdrevo</t>
  </si>
  <si>
    <t>0,57</t>
  </si>
  <si>
    <t>KRYCÍ LIST SOUPISU PRACÍ</t>
  </si>
  <si>
    <t>poplatizol</t>
  </si>
  <si>
    <t>3,916</t>
  </si>
  <si>
    <t>poplatzelez</t>
  </si>
  <si>
    <t>1,096</t>
  </si>
  <si>
    <t>skladbs206vrchni</t>
  </si>
  <si>
    <t>118,872</t>
  </si>
  <si>
    <t>Objekt:</t>
  </si>
  <si>
    <t>1 - Architektonicko stavební část</t>
  </si>
  <si>
    <t>Soupis:</t>
  </si>
  <si>
    <t>1.1 - Bourací a demontážní práce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</si>
  <si>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</si>
  <si>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</si>
  <si>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</si>
  <si>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</si>
  <si>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</si>
  <si>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</si>
  <si>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9 - Ostatní konstrukce a práce, bourání</t>
  </si>
  <si>
    <t xml:space="preserve">    997 - Přesun sutě</t>
  </si>
  <si>
    <t>PSV - Práce a dodávky PSV</t>
  </si>
  <si>
    <t xml:space="preserve">    711 - Izolace proti vodě, vlhkosti a plynům</t>
  </si>
  <si>
    <t xml:space="preserve">    712 - Povlakové krytiny</t>
  </si>
  <si>
    <t xml:space="preserve">    713 - Izolace tepelné</t>
  </si>
  <si>
    <t xml:space="preserve">    721 - Zdravotechnika - vnitřní kanalizace</t>
  </si>
  <si>
    <t xml:space="preserve">    725 - Zdravotechnika - zařizovací předměty</t>
  </si>
  <si>
    <t xml:space="preserve">    763 - Konstrukce suché výstavby</t>
  </si>
  <si>
    <t xml:space="preserve">    764 - Konstrukce klempířské</t>
  </si>
  <si>
    <t xml:space="preserve">    766 - Konstrukce truhlářské</t>
  </si>
  <si>
    <t xml:space="preserve">    767 - Konstrukce zámečnické</t>
  </si>
  <si>
    <t xml:space="preserve">    776 - Podlahy povlakové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</si>
  <si>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</si>
  <si>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</si>
  <si>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</si>
  <si>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</si>
  <si>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</si>
  <si>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</si>
  <si>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</si>
  <si>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</si>
  <si>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</si>
  <si>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</si>
  <si>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</si>
  <si>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</si>
  <si>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</si>
  <si>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</si>
  <si>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</si>
  <si>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</si>
  <si>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</si>
  <si>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</si>
  <si>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113106121</t>
  </si>
  <si>
    <t>Rozebrání dlažeb komunikací pro pěší s přemístěním hmot na skládku na vzdálenost do 3 m nebo s naložením na dopravní prostředek s ložem z kameniva nebo živice a s jakoukoliv výplní spár ručně z betonových nebo kameninových dlaždic, desek nebo tvarovek</t>
  </si>
  <si>
    <t>m2</t>
  </si>
  <si>
    <t>CS ÚRS 2025 02</t>
  </si>
  <si>
    <t>4</t>
  </si>
  <si>
    <t>-1642762697</t>
  </si>
  <si>
    <t>Online PSC</t>
  </si>
  <si>
    <t>https://podminky.urs.cz/item/CS_URS_2025_02/113106121</t>
  </si>
  <si>
    <t>VV</t>
  </si>
  <si>
    <t>Chodník ve vnitrobloku</t>
  </si>
  <si>
    <t>Plocha dle dm</t>
  </si>
  <si>
    <t>25,0</t>
  </si>
  <si>
    <t>Součet</t>
  </si>
  <si>
    <t>113201111</t>
  </si>
  <si>
    <t>Vytrhání obrub s vybouráním lože, s přemístěním hmot na skládku na vzdálenost do 3 m nebo s naložením na dopravní prostředek chodníkových ležatých</t>
  </si>
  <si>
    <t>m</t>
  </si>
  <si>
    <t>-2131770925</t>
  </si>
  <si>
    <t>https://podminky.urs.cz/item/CS_URS_2025_02/113201111</t>
  </si>
  <si>
    <t>chodník do ulice</t>
  </si>
  <si>
    <t>31,0</t>
  </si>
  <si>
    <t>113202111</t>
  </si>
  <si>
    <t>Vytrhání obrub s vybouráním lože, s přemístěním hmot na skládku na vzdálenost do 3 m nebo s naložením na dopravní prostředek z krajníků nebo obrubníků stojatých</t>
  </si>
  <si>
    <t>-208448518</t>
  </si>
  <si>
    <t>https://podminky.urs.cz/item/CS_URS_2025_02/113202111</t>
  </si>
  <si>
    <t>Chodník + okapový chodník</t>
  </si>
  <si>
    <t>13,85+2,45</t>
  </si>
  <si>
    <t>131251103</t>
  </si>
  <si>
    <t>Hloubení nezapažených jam a zářezů strojně s urovnáním dna do předepsaného profilu a spádu v hornině třídy těžitelnosti I skupiny 3 přes 50 do 100 m3</t>
  </si>
  <si>
    <t>m3</t>
  </si>
  <si>
    <t>1737995965</t>
  </si>
  <si>
    <t>https://podminky.urs.cz/item/CS_URS_2025_02/131251103</t>
  </si>
  <si>
    <t>Odstranění podkladních vrstev pod základovou deskou</t>
  </si>
  <si>
    <t>Skladba S1.09</t>
  </si>
  <si>
    <t>Plocha dle dm x průměrná výška</t>
  </si>
  <si>
    <t>103,50*0,53</t>
  </si>
  <si>
    <t>Odstranění zeminy pro nové venkovní schodiště - venku</t>
  </si>
  <si>
    <t>Předpoklad</t>
  </si>
  <si>
    <t>5,0</t>
  </si>
  <si>
    <t>5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</si>
  <si>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</si>
  <si>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</si>
  <si>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1950747780</t>
  </si>
  <si>
    <t>https://podminky.urs.cz/item/CS_URS_2025_02/162751117</t>
  </si>
  <si>
    <t>59,855</t>
  </si>
  <si>
    <t>6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</si>
  <si>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</si>
  <si>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</si>
  <si>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-2078416704</t>
  </si>
  <si>
    <t>https://podminky.urs.cz/item/CS_URS_2025_02/162751119</t>
  </si>
  <si>
    <t>předpoklad celkem 15km</t>
  </si>
  <si>
    <t>59,855*14</t>
  </si>
  <si>
    <t>7</t>
  </si>
  <si>
    <t>171201231</t>
  </si>
  <si>
    <t>Poplatek za uložení stavebního odpadu na recyklační skládce (skládkovné) zeminy a kamení zatříděného do Katalogu odpadů pod kódem 17 05 04</t>
  </si>
  <si>
    <t>t</t>
  </si>
  <si>
    <t>1578136200</t>
  </si>
  <si>
    <t>https://podminky.urs.cz/item/CS_URS_2025_02/171201231</t>
  </si>
  <si>
    <t>59,855*1,8</t>
  </si>
  <si>
    <t>8</t>
  </si>
  <si>
    <t>99911.100</t>
  </si>
  <si>
    <t>Odstranění kačírkového lože okapového chodníku - ručně</t>
  </si>
  <si>
    <t>-769605230</t>
  </si>
  <si>
    <t>13,90+1,70</t>
  </si>
  <si>
    <t>9</t>
  </si>
  <si>
    <t>Ostatní konstrukce a práce, bourání</t>
  </si>
  <si>
    <t>961022311</t>
  </si>
  <si>
    <t>Bourání základů ze zdiva smíšeného na jakoukoli maltu</t>
  </si>
  <si>
    <t>-860180359</t>
  </si>
  <si>
    <t>https://podminky.urs.cz/item/CS_URS_2025_02/961022311</t>
  </si>
  <si>
    <t>Řez K</t>
  </si>
  <si>
    <t>Základové pásy z pískovce</t>
  </si>
  <si>
    <t>(4,29+10,61+11,29)*0,60*1,2</t>
  </si>
  <si>
    <t>(14,01+3,72)*0,67*1,2</t>
  </si>
  <si>
    <t>10</t>
  </si>
  <si>
    <t>962022391</t>
  </si>
  <si>
    <t>Bourání zdiva nadzákladového kamenného na maltu vápennou nebo vápenocementovou, objemu přes 1 m3</t>
  </si>
  <si>
    <t>1567519710</t>
  </si>
  <si>
    <t>https://podminky.urs.cz/item/CS_URS_2025_02/962022391</t>
  </si>
  <si>
    <t>Odbourání části kamenné zídky pro nové schodiště - venku</t>
  </si>
  <si>
    <t>3,50</t>
  </si>
  <si>
    <t>11</t>
  </si>
  <si>
    <t>962023391</t>
  </si>
  <si>
    <t>Bourání zdiva nadzákladového smíšeného na maltu vápennou nebo vápenocementovou, objemu přes 1 m3</t>
  </si>
  <si>
    <t>772556365</t>
  </si>
  <si>
    <t>https://podminky.urs.cz/item/CS_URS_2025_02/962023391</t>
  </si>
  <si>
    <t>Pod úrovní základové desky - řez K</t>
  </si>
  <si>
    <t>(4,29+10,61+11,29)*0,32*0,54</t>
  </si>
  <si>
    <t>Na obvodu</t>
  </si>
  <si>
    <t>Tl. 620mm</t>
  </si>
  <si>
    <t>3,85*0,62*3,11</t>
  </si>
  <si>
    <t>-1,06*0,62*2,10</t>
  </si>
  <si>
    <t>Vnitřní dělící stěna</t>
  </si>
  <si>
    <t>Tl. 330mm</t>
  </si>
  <si>
    <t>3,82*0,33*3,11</t>
  </si>
  <si>
    <t>962031011</t>
  </si>
  <si>
    <t>Bourání příček nebo přizdívek z cihel děrovaných, tl. do 100 mm</t>
  </si>
  <si>
    <t>-1862377955</t>
  </si>
  <si>
    <t>https://podminky.urs.cz/item/CS_URS_2025_02/962031011</t>
  </si>
  <si>
    <t>Tl. 100mm</t>
  </si>
  <si>
    <t>1,14*3,11</t>
  </si>
  <si>
    <t>1,49*3,11</t>
  </si>
  <si>
    <t>0,85*3,11</t>
  </si>
  <si>
    <t>-0,60*1,97*3</t>
  </si>
  <si>
    <t>13</t>
  </si>
  <si>
    <t>962031013</t>
  </si>
  <si>
    <t>Bourání příček nebo přizdívek z cihel děrovaných, tl. přes 100 do 150 mm</t>
  </si>
  <si>
    <t>1583697506</t>
  </si>
  <si>
    <t>https://podminky.urs.cz/item/CS_URS_2025_02/962031013</t>
  </si>
  <si>
    <t>Tl. 130mm</t>
  </si>
  <si>
    <t>1,75*3,11</t>
  </si>
  <si>
    <t>(1,84+1,11+1,09)*3,11</t>
  </si>
  <si>
    <t>Tl 145mm</t>
  </si>
  <si>
    <t>(1,09+1,82)*3,11</t>
  </si>
  <si>
    <t>Tl. 150mm</t>
  </si>
  <si>
    <t>0,79*3,11</t>
  </si>
  <si>
    <t>(1,15+1,60)*3,11</t>
  </si>
  <si>
    <t>14</t>
  </si>
  <si>
    <t>962032112</t>
  </si>
  <si>
    <t>Bourání zdiva nadzákladového z cihel keramických děrovaných na maltu vápenocementovou, objemu přes 1 m3</t>
  </si>
  <si>
    <t>-1338625306</t>
  </si>
  <si>
    <t>https://podminky.urs.cz/item/CS_URS_2025_02/962032112</t>
  </si>
  <si>
    <t xml:space="preserve">Vnitřní zeď </t>
  </si>
  <si>
    <t>Tl. 200mm</t>
  </si>
  <si>
    <t>2,94*0,20*3,11</t>
  </si>
  <si>
    <t>Tl. 190mm</t>
  </si>
  <si>
    <t>3,65*0,19*3,11</t>
  </si>
  <si>
    <t>-0,90*0,19*2,06</t>
  </si>
  <si>
    <t>Zesílení stěny v m.č. B.1.06</t>
  </si>
  <si>
    <t>0,33*0,24*3,11</t>
  </si>
  <si>
    <t>Tl. 180mm</t>
  </si>
  <si>
    <t>4,03*0,18*3,11</t>
  </si>
  <si>
    <t>-0,60*0,18*1,97*3</t>
  </si>
  <si>
    <t>Tl. 175mm</t>
  </si>
  <si>
    <t>1,94*0,175*3,11</t>
  </si>
  <si>
    <t>Tl. 170mm</t>
  </si>
  <si>
    <t>(3,55+7,36)*0,17*3,11</t>
  </si>
  <si>
    <t>-0,80*0,17*1,97*2</t>
  </si>
  <si>
    <t>15</t>
  </si>
  <si>
    <t>962032182</t>
  </si>
  <si>
    <t>Bourání zdiva nadzákladového z tvárnic nebo bloků pórobetonových na tenkovrstvou maltu, objemu přes 1 m3</t>
  </si>
  <si>
    <t>-1534759661</t>
  </si>
  <si>
    <t>https://podminky.urs.cz/item/CS_URS_2025_02/962032182</t>
  </si>
  <si>
    <t>Obvodové zdivo</t>
  </si>
  <si>
    <t>Tl. 470mm</t>
  </si>
  <si>
    <t>(4,29+10,61+7,52)*0,47*3,27</t>
  </si>
  <si>
    <t>-1,27*0,47*2,12*3</t>
  </si>
  <si>
    <t>-1,26*0,47*2,12*2</t>
  </si>
  <si>
    <t>-1,00*0,47*2,46</t>
  </si>
  <si>
    <t>(14,01+3,72)*0,47*3,27</t>
  </si>
  <si>
    <t>-1,28*0,47*2,12*2</t>
  </si>
  <si>
    <t>-1,15*0,47*2,10</t>
  </si>
  <si>
    <t>-0,90*0,47*1,97</t>
  </si>
  <si>
    <t>Atikové zdivo</t>
  </si>
  <si>
    <t>Tl. 350mm</t>
  </si>
  <si>
    <t>(4,29+10,61+11,29)*0,35*1,09</t>
  </si>
  <si>
    <t>(14,01+3,72)*0,35*1,09</t>
  </si>
  <si>
    <t>16</t>
  </si>
  <si>
    <t>962032231</t>
  </si>
  <si>
    <t>Bourání zdiva nadzákladového z cihel pálených plných nebo lícových nebo vápenopískových na maltu vápennou nebo vápenocementovou, objemu přes 1 m3</t>
  </si>
  <si>
    <t>-1291496642</t>
  </si>
  <si>
    <t>https://podminky.urs.cz/item/CS_URS_2025_02/962032231</t>
  </si>
  <si>
    <t>Odbourání části skladby OP</t>
  </si>
  <si>
    <t>Lícové zdivo</t>
  </si>
  <si>
    <t>2,47*0,15*3,20</t>
  </si>
  <si>
    <t>17</t>
  </si>
  <si>
    <t>962052211</t>
  </si>
  <si>
    <t>Bourání zdiva železobetonového nadzákladového, objemu přes 1 m3</t>
  </si>
  <si>
    <t>1608080065</t>
  </si>
  <si>
    <t>https://podminky.urs.cz/item/CS_URS_2025_02/962052211</t>
  </si>
  <si>
    <t>Betonový základ - řez K</t>
  </si>
  <si>
    <t>Délka x průřez dle dm</t>
  </si>
  <si>
    <t>(4,29+10,61+11,29)*0,29</t>
  </si>
  <si>
    <t>18</t>
  </si>
  <si>
    <t>963013530</t>
  </si>
  <si>
    <t>Bourání stropů s keramickou výplní včetně vybourání nosníků a jejich odklizení jakékoliv tloušťky</t>
  </si>
  <si>
    <t>-962848752</t>
  </si>
  <si>
    <t>https://podminky.urs.cz/item/CS_URS_2025_02/963013530</t>
  </si>
  <si>
    <t>Skladba S2.06</t>
  </si>
  <si>
    <t>Plocha dle dm x výška</t>
  </si>
  <si>
    <t>108,50*0,08</t>
  </si>
  <si>
    <t>19</t>
  </si>
  <si>
    <t>963051110</t>
  </si>
  <si>
    <t>Bourání železobetonových stropů deskových, tl. do 80 mm</t>
  </si>
  <si>
    <t>89286120</t>
  </si>
  <si>
    <t>https://podminky.urs.cz/item/CS_URS_2025_02/963051110</t>
  </si>
  <si>
    <t>Předpoklad - vyztužená</t>
  </si>
  <si>
    <t>Betonová mazanin tl. 30mm</t>
  </si>
  <si>
    <t>Plocha dle dm x tl.</t>
  </si>
  <si>
    <t>108,50*0,03</t>
  </si>
  <si>
    <t>Betonová mazanina tl. 80mm</t>
  </si>
  <si>
    <t>20</t>
  </si>
  <si>
    <t>965042241</t>
  </si>
  <si>
    <t>Bourání mazanin betonových nebo z litého asfaltu tl. přes 100 mm, plochy přes 4 m2</t>
  </si>
  <si>
    <t>-1290763994</t>
  </si>
  <si>
    <t>https://podminky.urs.cz/item/CS_URS_2025_02/965042241</t>
  </si>
  <si>
    <t>Betonová mazanina</t>
  </si>
  <si>
    <t>2 vrstvy ve skladbě - tl. průměrná</t>
  </si>
  <si>
    <t>103,50*(0,15+0,2)</t>
  </si>
  <si>
    <t>965081113</t>
  </si>
  <si>
    <t>Bourání podlah z dlaždic bez podkladního lože nebo mazaniny, s jakoukoliv výplní spár půdních, plochy přes 1 m2</t>
  </si>
  <si>
    <t>41570202</t>
  </si>
  <si>
    <t>https://podminky.urs.cz/item/CS_URS_2025_02/965081113</t>
  </si>
  <si>
    <t>Plochy dle tbm</t>
  </si>
  <si>
    <t>37,10+1,90+1,20+1,40+3,60+1,30+2,70+1,40+3,10</t>
  </si>
  <si>
    <t>22</t>
  </si>
  <si>
    <t>965082923</t>
  </si>
  <si>
    <t>Odstranění násypu pod podlahami nebo ochranného násypu na střechách tl. do 100 mm, plochy přes 2 m2</t>
  </si>
  <si>
    <t>423864027</t>
  </si>
  <si>
    <t>https://podminky.urs.cz/item/CS_URS_2025_02/965082923</t>
  </si>
  <si>
    <t>Ve střešní konstrukci</t>
  </si>
  <si>
    <t>108,50*0,036</t>
  </si>
  <si>
    <t>23</t>
  </si>
  <si>
    <t>968072455</t>
  </si>
  <si>
    <t>Vybourání kovových rámů oken s křídly, dveřních zárubní, vrat, stěn, ostění nebo obkladů dveřních zárubní, plochy do 2 m2</t>
  </si>
  <si>
    <t>-697470763</t>
  </si>
  <si>
    <t>https://podminky.urs.cz/item/CS_URS_2025_02/968072455</t>
  </si>
  <si>
    <t>Dveřní zárubně</t>
  </si>
  <si>
    <t>0,60*1,97*5</t>
  </si>
  <si>
    <t>0,70*1,97</t>
  </si>
  <si>
    <t>0,80*1,97*2</t>
  </si>
  <si>
    <t>0,90*1,97</t>
  </si>
  <si>
    <t>24</t>
  </si>
  <si>
    <t>968082016</t>
  </si>
  <si>
    <t>Vybourání plastových rámů oken s křídly, dveřních zárubní, vrat rámu oken s křídly, plochy přes 1 do 2 m2</t>
  </si>
  <si>
    <t>-1355118754</t>
  </si>
  <si>
    <t>https://podminky.urs.cz/item/CS_URS_2025_02/968082016</t>
  </si>
  <si>
    <t>SO 03</t>
  </si>
  <si>
    <t>1,1*1,7</t>
  </si>
  <si>
    <t>25</t>
  </si>
  <si>
    <t>968082017</t>
  </si>
  <si>
    <t>Vybourání plastových rámů oken s křídly, dveřních zárubní, vrat rámu oken s křídly, plochy přes 2 do 4 m2</t>
  </si>
  <si>
    <t>-373348779</t>
  </si>
  <si>
    <t>https://podminky.urs.cz/item/CS_URS_2025_02/968082017</t>
  </si>
  <si>
    <t>1,00*2,46*2</t>
  </si>
  <si>
    <t>1,27*2,12*3</t>
  </si>
  <si>
    <t>1,26*2,12*2</t>
  </si>
  <si>
    <t>1,40*2,10</t>
  </si>
  <si>
    <t>1,28*2,12*3</t>
  </si>
  <si>
    <t>26</t>
  </si>
  <si>
    <t>978013191</t>
  </si>
  <si>
    <t>Otlučení vápenných nebo vápenocementových omítek vnitřních ploch stěn s vyškrabáním spar, s očištěním zdiva, v rozsahu přes 50 do 100 %</t>
  </si>
  <si>
    <t>38483626</t>
  </si>
  <si>
    <t>https://podminky.urs.cz/item/CS_URS_2025_02/978013191</t>
  </si>
  <si>
    <t>stávající steny vedlejší objektu</t>
  </si>
  <si>
    <t>(4,65+5,76)*3,5</t>
  </si>
  <si>
    <t>-0,9*2,2*3</t>
  </si>
  <si>
    <t>1,26*3,0</t>
  </si>
  <si>
    <t>2,05*3,0</t>
  </si>
  <si>
    <t>27</t>
  </si>
  <si>
    <t>999111.512</t>
  </si>
  <si>
    <t>Případné statické zajištění stávajících okolních konstrukce behěm stavebních prací (montáž+demontáž)</t>
  </si>
  <si>
    <t>-434515695</t>
  </si>
  <si>
    <t>9,3+6,0</t>
  </si>
  <si>
    <t>28</t>
  </si>
  <si>
    <t>99994.100</t>
  </si>
  <si>
    <t>Bezpečné odpojení a zajištění jednotlivých rozvodů specialistů před zahájením stavebních prací jinde neuvedených vč. vybourání a likvidace potřebných (realizováno pouze na pokyn investora a účtování dle SD)</t>
  </si>
  <si>
    <t>hod</t>
  </si>
  <si>
    <t>617182459</t>
  </si>
  <si>
    <t>15,0</t>
  </si>
  <si>
    <t>29</t>
  </si>
  <si>
    <t>99995.100</t>
  </si>
  <si>
    <t>Dovyklizení stávajícího mobiliáře (poličky, věšáky, nástěnky, popř. ostatní drobné zařizovací předměty) - realizováno na pokyn investora a účtováno dle záznamu v SD</t>
  </si>
  <si>
    <t>-1492228398</t>
  </si>
  <si>
    <t>20,0</t>
  </si>
  <si>
    <t>30</t>
  </si>
  <si>
    <t>99995.105</t>
  </si>
  <si>
    <t>Demontáž ostatních drobných nefunkčních konstrukcí a prvků jinde neuvedených (např. konzole, výložníky, držáky, kabely atd..) vč. likvidace, manipulace, poplatku na skládce</t>
  </si>
  <si>
    <t>818288520</t>
  </si>
  <si>
    <t>10,0</t>
  </si>
  <si>
    <t>997</t>
  </si>
  <si>
    <t>Přesun sutě</t>
  </si>
  <si>
    <t>31</t>
  </si>
  <si>
    <t>997013111</t>
  </si>
  <si>
    <t>Vnitrostaveništní doprava suti a vybouraných hmot vodorovně do 50 m s naložením základní pro budovy a haly výšky do 6 m</t>
  </si>
  <si>
    <t>-1858395004</t>
  </si>
  <si>
    <t>https://podminky.urs.cz/item/CS_URS_2025_02/997013111</t>
  </si>
  <si>
    <t>32</t>
  </si>
  <si>
    <t>997013501</t>
  </si>
  <si>
    <t>Odvoz suti a vybouraných hmot na skládku nebo meziskládku se složením, na vzdálenost do 1 km</t>
  </si>
  <si>
    <t>446773</t>
  </si>
  <si>
    <t>https://podminky.urs.cz/item/CS_URS_2025_02/997013501</t>
  </si>
  <si>
    <t>33</t>
  </si>
  <si>
    <t>997013509</t>
  </si>
  <si>
    <t>Odvoz suti a vybouraných hmot na skládku nebo meziskládku se složením, na vzdálenost Příplatek k ceně za každý další započatý 1 km přes 1 km</t>
  </si>
  <si>
    <t>-1578200587</t>
  </si>
  <si>
    <t>https://podminky.urs.cz/item/CS_URS_2025_02/997013509</t>
  </si>
  <si>
    <t>Předpoklad - vzdálenost 10Km</t>
  </si>
  <si>
    <t>365,098*9</t>
  </si>
  <si>
    <t>34</t>
  </si>
  <si>
    <t>997013645</t>
  </si>
  <si>
    <t>Poplatek za uložení stavebního odpadu na skládce (skládkovné) asfaltového bez obsahu dehtu zatříděného do Katalogu odpadů pod kódem 17 03 02</t>
  </si>
  <si>
    <t>1293526325</t>
  </si>
  <si>
    <t>https://podminky.urs.cz/item/CS_URS_2025_02/997013645</t>
  </si>
  <si>
    <t>"711" 0,688</t>
  </si>
  <si>
    <t>"712" 1,415</t>
  </si>
  <si>
    <t>Mezisoučet</t>
  </si>
  <si>
    <t>35</t>
  </si>
  <si>
    <t>997013811</t>
  </si>
  <si>
    <t>Poplatek za uložení stavebního odpadu na skládce (skládkovné) dřevěného zatříděného do Katalogu odpadů pod kódem 17 02 01</t>
  </si>
  <si>
    <t>1649049671</t>
  </si>
  <si>
    <t>https://podminky.urs.cz/item/CS_URS_2025_02/997013811</t>
  </si>
  <si>
    <t>"766" 0,570</t>
  </si>
  <si>
    <t>36</t>
  </si>
  <si>
    <t>997013814</t>
  </si>
  <si>
    <t>Poplatek za uložení stavebního odpadu na skládce (skládkovné) z izolačních materiálů zatříděného do Katalogu odpadů pod kódem 17 06 04</t>
  </si>
  <si>
    <t>-2028969978</t>
  </si>
  <si>
    <t>https://podminky.urs.cz/item/CS_URS_2025_02/997013814</t>
  </si>
  <si>
    <t>"713" 3,916</t>
  </si>
  <si>
    <t>37</t>
  </si>
  <si>
    <t>997013869</t>
  </si>
  <si>
    <t>Poplatek za uložení stavebního odpadu na recyklační skládce (skládkovné) ze směsí nebo oddělených frakcí betonu, cihel a keramických výrobků zatříděného do Katalogu odpadů pod kódem 17 01 07</t>
  </si>
  <si>
    <t>1186552516</t>
  </si>
  <si>
    <t>https://podminky.urs.cz/item/CS_URS_2025_02/997013869</t>
  </si>
  <si>
    <t>365,098</t>
  </si>
  <si>
    <t>-poplatzelez</t>
  </si>
  <si>
    <t>-poplatdrevo</t>
  </si>
  <si>
    <t>-poplatizol</t>
  </si>
  <si>
    <t>-asfalt</t>
  </si>
  <si>
    <t>-54,765"smes"</t>
  </si>
  <si>
    <t>38</t>
  </si>
  <si>
    <t>997013832</t>
  </si>
  <si>
    <t>Odpočtový poplatek za kovový šrot</t>
  </si>
  <si>
    <t>563636728</t>
  </si>
  <si>
    <t>"764" 0,102</t>
  </si>
  <si>
    <t>"767" 0,994</t>
  </si>
  <si>
    <t>39</t>
  </si>
  <si>
    <t>997013871</t>
  </si>
  <si>
    <t>Poplatek za uložení stavebního odpadu na recyklační skládce (skládkovné) směsného stavebního a demoličního zatříděného do Katalogu odpadů pod kódem 17 09 04</t>
  </si>
  <si>
    <t>574671770</t>
  </si>
  <si>
    <t>https://podminky.urs.cz/item/CS_URS_2025_02/997013871</t>
  </si>
  <si>
    <t>15% z trídeného odpadu</t>
  </si>
  <si>
    <t>365,098*0,15</t>
  </si>
  <si>
    <t>PSV</t>
  </si>
  <si>
    <t>Práce a dodávky PSV</t>
  </si>
  <si>
    <t>711</t>
  </si>
  <si>
    <t>Izolace proti vodě, vlhkosti a plynům</t>
  </si>
  <si>
    <t>40</t>
  </si>
  <si>
    <t>711141811</t>
  </si>
  <si>
    <t>Odstranění izolace proti vodě, vlhkosti a plynům z přitavených pásů NAIP z plochy vodorovné V jednovrstvé</t>
  </si>
  <si>
    <t>-366104486</t>
  </si>
  <si>
    <t>https://podminky.urs.cz/item/CS_URS_2025_02/711141811</t>
  </si>
  <si>
    <t>Asfaltový pás</t>
  </si>
  <si>
    <t>125,10</t>
  </si>
  <si>
    <t>712</t>
  </si>
  <si>
    <t>Povlakové krytiny</t>
  </si>
  <si>
    <t>41</t>
  </si>
  <si>
    <t>712340831</t>
  </si>
  <si>
    <t>Odstranění povlakové krytiny střech plochých do 10° z přitavených pásů NAIP v plné ploše jednovrstvé</t>
  </si>
  <si>
    <t>653114619</t>
  </si>
  <si>
    <t>https://podminky.urs.cz/item/CS_URS_2025_02/712340831</t>
  </si>
  <si>
    <t>"plocha dle dm" 103,50</t>
  </si>
  <si>
    <t>"vytažení na atiku" (4,29+10,61+11,29+14,01+3,72)*0,35</t>
  </si>
  <si>
    <t>42</t>
  </si>
  <si>
    <t>712361801</t>
  </si>
  <si>
    <t>Odstranění povlakové krytiny střech plochých do 10° z fólií položenou volně se svařovanými nebo lepenými spoji</t>
  </si>
  <si>
    <t>1393875256</t>
  </si>
  <si>
    <t>https://podminky.urs.cz/item/CS_URS_2025_02/712361801</t>
  </si>
  <si>
    <t>Geotextílie</t>
  </si>
  <si>
    <t>43</t>
  </si>
  <si>
    <t>712361802</t>
  </si>
  <si>
    <t>Odstranění povlakové krytiny střech plochých do 10° z fólií přilepenou bodově</t>
  </si>
  <si>
    <t>-189112296</t>
  </si>
  <si>
    <t>https://podminky.urs.cz/item/CS_URS_2025_02/712361802</t>
  </si>
  <si>
    <t>PVC fólie</t>
  </si>
  <si>
    <t>713</t>
  </si>
  <si>
    <t>Izolace tepelné</t>
  </si>
  <si>
    <t>44</t>
  </si>
  <si>
    <t>713130841</t>
  </si>
  <si>
    <t>Odstranění tepelné izolace stěn a příček z rohoží, pásů, dílců, desek, bloků připevněných lepením z vláknitých materiálů, tloušťka izolace do 100 mm</t>
  </si>
  <si>
    <t>-858759656</t>
  </si>
  <si>
    <t>https://podminky.urs.cz/item/CS_URS_2025_02/713130841</t>
  </si>
  <si>
    <t>Tepelná izolace</t>
  </si>
  <si>
    <t>2,47*3,20</t>
  </si>
  <si>
    <t>45</t>
  </si>
  <si>
    <t>713140813</t>
  </si>
  <si>
    <t>Odstranění tepelné izolace střech plochých z rohoží, pásů, dílců, desek, bloků nadstřešních izolací volně položených z vláknitých materiálů suchých, tloušťka izolace přes 100 do 200 mm</t>
  </si>
  <si>
    <t>-1743467519</t>
  </si>
  <si>
    <t>https://podminky.urs.cz/item/CS_URS_2025_02/713140813</t>
  </si>
  <si>
    <t>108,50</t>
  </si>
  <si>
    <t>721</t>
  </si>
  <si>
    <t>Zdravotechnika - vnitřní kanalizace</t>
  </si>
  <si>
    <t>46</t>
  </si>
  <si>
    <t>721171809</t>
  </si>
  <si>
    <t>Demontáž potrubí z novodurových trub odpadních nebo připojovacích přes 114 do D 160</t>
  </si>
  <si>
    <t>660156311</t>
  </si>
  <si>
    <t>https://podminky.urs.cz/item/CS_URS_2025_02/721171809</t>
  </si>
  <si>
    <t>Vnitřní dešťový svod</t>
  </si>
  <si>
    <t>"svisle" 3,60*2</t>
  </si>
  <si>
    <t>"vodorovně - předpoklad" 7,0*2</t>
  </si>
  <si>
    <t>47</t>
  </si>
  <si>
    <t>721210824</t>
  </si>
  <si>
    <t>Demontáž kanalizačního příslušenství střešních vtoků DN 150</t>
  </si>
  <si>
    <t>kus</t>
  </si>
  <si>
    <t>1987662704</t>
  </si>
  <si>
    <t>https://podminky.urs.cz/item/CS_URS_2025_02/721210824</t>
  </si>
  <si>
    <t>2,0</t>
  </si>
  <si>
    <t>725</t>
  </si>
  <si>
    <t>Zdravotechnika - zařizovací předměty</t>
  </si>
  <si>
    <t>48</t>
  </si>
  <si>
    <t>725110814</t>
  </si>
  <si>
    <t>Demontáž klozetů kombi</t>
  </si>
  <si>
    <t>soubor</t>
  </si>
  <si>
    <t>1453368227</t>
  </si>
  <si>
    <t>https://podminky.urs.cz/item/CS_URS_2025_02/725110814</t>
  </si>
  <si>
    <t>4,0</t>
  </si>
  <si>
    <t>49</t>
  </si>
  <si>
    <t>725210821</t>
  </si>
  <si>
    <t>Demontáž umyvadel bez výtokových armatur umyvadel</t>
  </si>
  <si>
    <t>-707841161</t>
  </si>
  <si>
    <t>https://podminky.urs.cz/item/CS_URS_2025_02/725210821</t>
  </si>
  <si>
    <t>50</t>
  </si>
  <si>
    <t>725240812</t>
  </si>
  <si>
    <t>Demontáž sprchových kabin a vaniček bez výtokových armatur vaniček</t>
  </si>
  <si>
    <t>1361722862</t>
  </si>
  <si>
    <t>https://podminky.urs.cz/item/CS_URS_2025_02/725240812</t>
  </si>
  <si>
    <t>1,0</t>
  </si>
  <si>
    <t>763</t>
  </si>
  <si>
    <t>Konstrukce suché výstavby</t>
  </si>
  <si>
    <t>51</t>
  </si>
  <si>
    <t>763111812</t>
  </si>
  <si>
    <t>Demontáž příček ze sádrokartonových desek s nosnou konstrukcí z ocelových profilů jednoduchých, opláštění dvojité</t>
  </si>
  <si>
    <t>-877361231</t>
  </si>
  <si>
    <t>https://podminky.urs.cz/item/CS_URS_2025_02/763111812</t>
  </si>
  <si>
    <t xml:space="preserve">SDK příčka akustická a požární </t>
  </si>
  <si>
    <t>1,25*3,11</t>
  </si>
  <si>
    <t>764</t>
  </si>
  <si>
    <t>Konstrukce klempířské</t>
  </si>
  <si>
    <t>52</t>
  </si>
  <si>
    <t>764002841</t>
  </si>
  <si>
    <t>Demontáž klempířských konstrukcí oplechování horních ploch zdí a nadezdívek do suti</t>
  </si>
  <si>
    <t>1511803704</t>
  </si>
  <si>
    <t>https://podminky.urs.cz/item/CS_URS_2025_02/764002841</t>
  </si>
  <si>
    <t>Atikový plech</t>
  </si>
  <si>
    <t>4,08+10,61+11,29+14,01+3,39</t>
  </si>
  <si>
    <t>53</t>
  </si>
  <si>
    <t>764002851</t>
  </si>
  <si>
    <t>Demontáž klempířských konstrukcí oplechování parapetů do suti</t>
  </si>
  <si>
    <t>118906067</t>
  </si>
  <si>
    <t>https://podminky.urs.cz/item/CS_URS_2025_02/764002851</t>
  </si>
  <si>
    <t>1,27+1,27+1,26+1,26+1,27+1,06</t>
  </si>
  <si>
    <t>1,28+1,28+1,28</t>
  </si>
  <si>
    <t>766</t>
  </si>
  <si>
    <t>Konstrukce truhlářské</t>
  </si>
  <si>
    <t>54</t>
  </si>
  <si>
    <t>766691811</t>
  </si>
  <si>
    <t>Demontáž parapetních desek šířky do 300 mm</t>
  </si>
  <si>
    <t>-1417596975</t>
  </si>
  <si>
    <t>https://podminky.urs.cz/item/CS_URS_2025_02/766691811</t>
  </si>
  <si>
    <t>1,27+1,27+1,26+1,26+1,27+1,40</t>
  </si>
  <si>
    <t>1,28+1,28</t>
  </si>
  <si>
    <t>55</t>
  </si>
  <si>
    <t>766691914</t>
  </si>
  <si>
    <t>Ostatní práce vyvěšení nebo zavěšení křídel dřevěných dveřních, plochy do 2 m2</t>
  </si>
  <si>
    <t>-1445147206</t>
  </si>
  <si>
    <t>https://podminky.urs.cz/item/CS_URS_2025_02/766691914</t>
  </si>
  <si>
    <t>9,0</t>
  </si>
  <si>
    <t>56</t>
  </si>
  <si>
    <t>766691921</t>
  </si>
  <si>
    <t>Ostatní práce vyvěšení nebo zavěšení křídel plastových okenních s křídly otevíravými, plochy do 1,5 m2</t>
  </si>
  <si>
    <t>-1398824596</t>
  </si>
  <si>
    <t>https://podminky.urs.cz/item/CS_URS_2025_02/766691921</t>
  </si>
  <si>
    <t>Okna</t>
  </si>
  <si>
    <t>9,0*2</t>
  </si>
  <si>
    <t>57</t>
  </si>
  <si>
    <t>766691922</t>
  </si>
  <si>
    <t>Ostatní práce vyvěšení nebo zavěšení křídel plastových okenních s křídly otevíravými, plochy přes 1,5 m2</t>
  </si>
  <si>
    <t>88722746</t>
  </si>
  <si>
    <t>https://podminky.urs.cz/item/CS_URS_2025_02/766691922</t>
  </si>
  <si>
    <t>Dveře</t>
  </si>
  <si>
    <t>3,0</t>
  </si>
  <si>
    <t>767</t>
  </si>
  <si>
    <t>Konstrukce zámečnické</t>
  </si>
  <si>
    <t>58</t>
  </si>
  <si>
    <t>767392802</t>
  </si>
  <si>
    <t>Demontáž krytin střech z plechů šroubovaných do suti</t>
  </si>
  <si>
    <t>1794028187</t>
  </si>
  <si>
    <t>https://podminky.urs.cz/item/CS_URS_2025_02/767392802</t>
  </si>
  <si>
    <t>Trapézový plech</t>
  </si>
  <si>
    <t>103,50</t>
  </si>
  <si>
    <t>59</t>
  </si>
  <si>
    <t>767661811</t>
  </si>
  <si>
    <t>Demontáž mříží pevných nebo otevíravých</t>
  </si>
  <si>
    <t>-841346690</t>
  </si>
  <si>
    <t>https://podminky.urs.cz/item/CS_URS_2025_02/767661811</t>
  </si>
  <si>
    <t>1,28*2,12*4</t>
  </si>
  <si>
    <t>Uvnitř</t>
  </si>
  <si>
    <t>1,20*2,20</t>
  </si>
  <si>
    <t>776</t>
  </si>
  <si>
    <t>Podlahy povlakové</t>
  </si>
  <si>
    <t>60</t>
  </si>
  <si>
    <t>776201812</t>
  </si>
  <si>
    <t>Demontáž povlakových podlahovin lepených ručně s podložkou</t>
  </si>
  <si>
    <t>-1771067536</t>
  </si>
  <si>
    <t>https://podminky.urs.cz/item/CS_URS_2025_02/776201812</t>
  </si>
  <si>
    <t>PVC</t>
  </si>
  <si>
    <t>13,0+12,30+18,0</t>
  </si>
  <si>
    <t>61</t>
  </si>
  <si>
    <t>776410811</t>
  </si>
  <si>
    <t>Demontáž soklíků nebo lišt pryžových nebo plastových</t>
  </si>
  <si>
    <t>1177228595</t>
  </si>
  <si>
    <t>https://podminky.urs.cz/item/CS_URS_2025_02/776410811</t>
  </si>
  <si>
    <t>3,65+1,26+3,55+1,83+4,35</t>
  </si>
  <si>
    <t>(3,36+3,32)*2</t>
  </si>
  <si>
    <t>(5,07+3,53)*2</t>
  </si>
  <si>
    <t>foliestrecha</t>
  </si>
  <si>
    <t>208,963</t>
  </si>
  <si>
    <t>ITstrecha</t>
  </si>
  <si>
    <t>126,42</t>
  </si>
  <si>
    <t>izolatika</t>
  </si>
  <si>
    <t>44,503</t>
  </si>
  <si>
    <t>obkladkeram</t>
  </si>
  <si>
    <t>186,137</t>
  </si>
  <si>
    <t>obkladosteni</t>
  </si>
  <si>
    <t>2,002</t>
  </si>
  <si>
    <t>obkladparapet</t>
  </si>
  <si>
    <t>0,715</t>
  </si>
  <si>
    <t>omhladobklad</t>
  </si>
  <si>
    <t>143,962</t>
  </si>
  <si>
    <t>omitkapodkladfas</t>
  </si>
  <si>
    <t>185,344</t>
  </si>
  <si>
    <t>omsten</t>
  </si>
  <si>
    <t>181,886</t>
  </si>
  <si>
    <t>1.2 - Nové konstrukce a práce</t>
  </si>
  <si>
    <t>omstropy</t>
  </si>
  <si>
    <t>95,2</t>
  </si>
  <si>
    <t>pasekfasada</t>
  </si>
  <si>
    <t>69,016</t>
  </si>
  <si>
    <t>penemalby</t>
  </si>
  <si>
    <t>317,512</t>
  </si>
  <si>
    <t>penestrecha</t>
  </si>
  <si>
    <t>176,237</t>
  </si>
  <si>
    <t>penesvis</t>
  </si>
  <si>
    <t>31,78</t>
  </si>
  <si>
    <t>penevod</t>
  </si>
  <si>
    <t>151,33</t>
  </si>
  <si>
    <t>podzaklady</t>
  </si>
  <si>
    <t>25,686</t>
  </si>
  <si>
    <t>sdkpodhled1</t>
  </si>
  <si>
    <t>25,66</t>
  </si>
  <si>
    <t>sdkpodhled2</t>
  </si>
  <si>
    <t>3,1</t>
  </si>
  <si>
    <t>sklS109n</t>
  </si>
  <si>
    <t>124,6</t>
  </si>
  <si>
    <t>sokldlazba</t>
  </si>
  <si>
    <t>60,38</t>
  </si>
  <si>
    <t>strechakacirek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</si>
  <si>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</si>
  <si>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</si>
  <si>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</si>
  <si>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</si>
  <si>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6 - Úpravy povrchů, podlahy a osazování výplní</t>
  </si>
  <si>
    <t xml:space="preserve">    998 - Přesun hmot</t>
  </si>
  <si>
    <t xml:space="preserve">    742 - Elektroinstalace - slaboproud</t>
  </si>
  <si>
    <t xml:space="preserve">    762 - Konstrukce tesařské</t>
  </si>
  <si>
    <t xml:space="preserve">    767.1 - Vnější výplně otvorů vč. přesunu hmot</t>
  </si>
  <si>
    <t xml:space="preserve">    771 - Podlahy z dlaždic</t>
  </si>
  <si>
    <t xml:space="preserve">    772 - Podlahy z kamene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</si>
  <si>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</si>
  <si>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</si>
  <si>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</si>
  <si>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 xml:space="preserve">    786 - Dokončovací práce - čalounické úpravy</t>
  </si>
  <si>
    <t>122211101</t>
  </si>
  <si>
    <t>Odkopávky a prokopávky ručně zapažené i nezapažené v hornině třídy těžitelnosti I skupiny 3</t>
  </si>
  <si>
    <t>-1319529161</t>
  </si>
  <si>
    <t>https://podminky.urs.cz/item/CS_URS_2025_02/122211101</t>
  </si>
  <si>
    <t>odkop okolo ošachty</t>
  </si>
  <si>
    <t>1,8*1,8*1,2</t>
  </si>
  <si>
    <t>1037877122</t>
  </si>
  <si>
    <t>5,5*11,5*0,75</t>
  </si>
  <si>
    <t>4,0*11,5*1,0</t>
  </si>
  <si>
    <t>68,73*0,75</t>
  </si>
  <si>
    <t>odpočet vykopané zeminy z bouracích prací</t>
  </si>
  <si>
    <t>-59,855</t>
  </si>
  <si>
    <t>132212121</t>
  </si>
  <si>
    <t>Hloubení zapažených rýh šířky do 800 mm ručně s urovnáním dna do předepsaného profilu a spádu v hornině třídy těžitelnosti I skupiny 3 soudržných</t>
  </si>
  <si>
    <t>575340495</t>
  </si>
  <si>
    <t>https://podminky.urs.cz/item/CS_URS_2025_02/132212121</t>
  </si>
  <si>
    <t>hlavní objekt</t>
  </si>
  <si>
    <t>(20,8+6,5+1,83+2,524)*0,6*1,0</t>
  </si>
  <si>
    <t>(5,56+1,9)*0,4*0,5</t>
  </si>
  <si>
    <t>(5,1+5,05+2,5+13,42+3,15+1,11)*0,6*0,75</t>
  </si>
  <si>
    <t>11,0*0,5*0,75</t>
  </si>
  <si>
    <t>schodiště</t>
  </si>
  <si>
    <t>(2,64+1,5)*0,3*0,75</t>
  </si>
  <si>
    <t>2,12*0,2*0,38</t>
  </si>
  <si>
    <t>2,45*0,31*0,75</t>
  </si>
  <si>
    <t>132212331</t>
  </si>
  <si>
    <t>Hloubení nezapažených rýh šířky přes 800 do 2 000 mm ručně s urovnáním dna do předepsaného profilu a spádu v hornině třídy těžitelnosti I skupiny 3 soudržných</t>
  </si>
  <si>
    <t>-2107421461</t>
  </si>
  <si>
    <t>https://podminky.urs.cz/item/CS_URS_2025_02/132212331</t>
  </si>
  <si>
    <t>(3,0+2,33)*0,9*1,0</t>
  </si>
  <si>
    <t>448895491</t>
  </si>
  <si>
    <t>85,131+39,921+4,797+3,888</t>
  </si>
  <si>
    <t>1184797247</t>
  </si>
  <si>
    <t>133,737*14</t>
  </si>
  <si>
    <t>-783614669</t>
  </si>
  <si>
    <t>133,737*1,8</t>
  </si>
  <si>
    <t>174111101</t>
  </si>
  <si>
    <t>Zásyp sypaninou z jakékoliv horniny ručně s uložením výkopku ve vrstvách se zhutněním jam, šachet, rýh nebo kolem objektů v těchto vykopávkách</t>
  </si>
  <si>
    <t>-1067782470</t>
  </si>
  <si>
    <t>https://podminky.urs.cz/item/CS_URS_2025_02/174111101</t>
  </si>
  <si>
    <t>"podsyp mezi základy" pocítano: plochy x výška</t>
  </si>
  <si>
    <t>26,39*1,0</t>
  </si>
  <si>
    <t>(1,4+0,48)*0,27</t>
  </si>
  <si>
    <t>(4,74+9,5+2,0+20,36)*0,75</t>
  </si>
  <si>
    <t>(9,5+20,32+8,05)*1,0</t>
  </si>
  <si>
    <t>pod schodištěmn</t>
  </si>
  <si>
    <t>1,4*1,9*1,4</t>
  </si>
  <si>
    <t>-1,2*1,4</t>
  </si>
  <si>
    <t>1,5*1,5</t>
  </si>
  <si>
    <t>odpočet podsypu pod základy</t>
  </si>
  <si>
    <t>-podzaklady</t>
  </si>
  <si>
    <t>okolo objektu</t>
  </si>
  <si>
    <t>27,58*0,5*1,2</t>
  </si>
  <si>
    <t>13,05*0,5*1,2</t>
  </si>
  <si>
    <t>M</t>
  </si>
  <si>
    <t>58343.59</t>
  </si>
  <si>
    <t>kamenivo drcené hrubé frakce 0/63</t>
  </si>
  <si>
    <t>-1307574950</t>
  </si>
  <si>
    <t>95,204*1,8</t>
  </si>
  <si>
    <t>181951112</t>
  </si>
  <si>
    <t>Úprava pláně vyrovnáním výškových rozdílů strojně v hornině třídy těžitelnosti I, skupiny 1 až 3 se zhutněním</t>
  </si>
  <si>
    <t>-1654019882</t>
  </si>
  <si>
    <t>https://podminky.urs.cz/item/CS_URS_2025_02/181951112</t>
  </si>
  <si>
    <t>182303.11</t>
  </si>
  <si>
    <t>Doplnění a dodávka zeminy nebo substrátu do květináče</t>
  </si>
  <si>
    <t>1303160622</t>
  </si>
  <si>
    <t>3,6*0,4</t>
  </si>
  <si>
    <t>Zakládání</t>
  </si>
  <si>
    <t>270001102</t>
  </si>
  <si>
    <t>Vytvoření prostupů v základových konstrukcích z monolitického betonu nebo železobetonu osazením trub, prefabrikovaných dílců, dutinových tvarovek, apod., do bednění vnější průřezové plochy do 0,02 m2, tloušťky zdi přes 0,5 do 1,0 m</t>
  </si>
  <si>
    <t>896575630</t>
  </si>
  <si>
    <t>https://podminky.urs.cz/item/CS_URS_2025_02/270001102</t>
  </si>
  <si>
    <t>28614207</t>
  </si>
  <si>
    <t>trubka kanalizační PP plnostěnná jednovrstvá DN 160x1000mm SN10</t>
  </si>
  <si>
    <t>-1637272778</t>
  </si>
  <si>
    <t>0,8*3</t>
  </si>
  <si>
    <t>271532.11</t>
  </si>
  <si>
    <t>Podsyp pod základové konstrukce se zhutněním a urovnáním povrchu z kameniva hrubého, frakce 0 - 63 mm</t>
  </si>
  <si>
    <t>-905534336</t>
  </si>
  <si>
    <t>P</t>
  </si>
  <si>
    <t xml:space="preserve">Poznámka k položce:_x000d_
S POŽADAVKEM HUTNĚNÍ MAXIMÁLNĚ PO VRSTVÁCH 200 mm - POJEZDOVÁ ZKOUŠKA, ZHUTNĚNÍ 4 POJEZDY VIBRAČNÍHO VÁLCE VV 170, MĚŘENÍ MODULU DEFORMACE DLE ČSN 72 1006, MUSÍ BÝT DODRŽENO KONEČNÉ KRITÉRIUM E^def,2 MIN 40 MPa A E^def,2/E^def,1 MAX 2,2_x000d_
</t>
  </si>
  <si>
    <t>"podsyp mezi základy" v tl. pouze 250mm</t>
  </si>
  <si>
    <t>26,39*0,25</t>
  </si>
  <si>
    <t>(1,4+0,48)*0,25</t>
  </si>
  <si>
    <t>(4,74+9,5+2,0+20,36)*0,25</t>
  </si>
  <si>
    <t>(9,5+20,32+8,05)*0,25</t>
  </si>
  <si>
    <t>273321511</t>
  </si>
  <si>
    <t>Základy z betonu železového (bez výztuže) desky z betonu bez zvláštních nároků na prostředí tř. C 25/30</t>
  </si>
  <si>
    <t>-944837065</t>
  </si>
  <si>
    <t>https://podminky.urs.cz/item/CS_URS_2025_02/273321511</t>
  </si>
  <si>
    <t>151,33*0,15</t>
  </si>
  <si>
    <t>273351121</t>
  </si>
  <si>
    <t>Bednění základů desek zřízení</t>
  </si>
  <si>
    <t>1148379924</t>
  </si>
  <si>
    <t>https://podminky.urs.cz/item/CS_URS_2025_02/273351121</t>
  </si>
  <si>
    <t>57,0*0,15</t>
  </si>
  <si>
    <t>273351122</t>
  </si>
  <si>
    <t>Bednění základů desek odstranění</t>
  </si>
  <si>
    <t>-141349626</t>
  </si>
  <si>
    <t>https://podminky.urs.cz/item/CS_URS_2025_02/273351122</t>
  </si>
  <si>
    <t>273361821</t>
  </si>
  <si>
    <t>Výztuž základů desek z betonářské oceli 10 505 (R) nebo BSt 500</t>
  </si>
  <si>
    <t>-1814631435</t>
  </si>
  <si>
    <t>https://podminky.urs.cz/item/CS_URS_2025_02/273361821</t>
  </si>
  <si>
    <t>151,33*0,15*55,0*0,001</t>
  </si>
  <si>
    <t>274321511</t>
  </si>
  <si>
    <t>Základy z betonu železového (bez výztuže) pasy z betonu bez zvláštních nároků na prostředí tř. C 25/30</t>
  </si>
  <si>
    <t>775776030</t>
  </si>
  <si>
    <t>https://podminky.urs.cz/item/CS_URS_2025_02/274321511</t>
  </si>
  <si>
    <t>Poznámka k položce:_x000d_
lité přímo do výkopu, bez bednění</t>
  </si>
  <si>
    <t>pod květináč</t>
  </si>
  <si>
    <t>(1,55+4,47)*0,3*0,5</t>
  </si>
  <si>
    <t>274361821</t>
  </si>
  <si>
    <t>Výztuž základů pasů z betonářské oceli 10 505 (R) nebo BSt 500</t>
  </si>
  <si>
    <t>-899071978</t>
  </si>
  <si>
    <t>https://podminky.urs.cz/item/CS_URS_2025_02/274361821</t>
  </si>
  <si>
    <t>(20,8+6,5+1,83+2,524)*0,6*1,0*50,0*0,001</t>
  </si>
  <si>
    <t>(3,0+2,33)*0,9*1,0*50,0*0,001</t>
  </si>
  <si>
    <t>(5,56+1,9)*0,4*0,5*70,0*0,001</t>
  </si>
  <si>
    <t>(5,1+5,05+2,5+13,42+3,15+1,11)*0,6*0,75*60,0*0,001</t>
  </si>
  <si>
    <t>11,0*0,5*0,75*70,0*0,001</t>
  </si>
  <si>
    <t>(2,64+1,5)*0,3*0,75*70,0*0,001</t>
  </si>
  <si>
    <t>2,12*0,2*0,38*70,0*0,001</t>
  </si>
  <si>
    <t>2,45*0,31*0,75*70,0*0,001</t>
  </si>
  <si>
    <t>(1,55+4,47)*0,3*0,5*50,0*0,001</t>
  </si>
  <si>
    <t>279113151</t>
  </si>
  <si>
    <t>Základové zdi z tvárnic ztraceného bednění včetně výplně z betonu bez zvláštních nároků na vliv prostředí třídy C 25/30, tloušťky zdiva přes 100 do 150 mm</t>
  </si>
  <si>
    <t>1247707819</t>
  </si>
  <si>
    <t>https://podminky.urs.cz/item/CS_URS_2025_02/279113151</t>
  </si>
  <si>
    <t>(1,55+4,47)*0,5</t>
  </si>
  <si>
    <t>279113153</t>
  </si>
  <si>
    <t>Základové zdi z tvárnic ztraceného bednění včetně výplně z betonu bez zvláštních nároků na vliv prostředí třídy C 25/30, tloušťky zdiva přes 200 do 250 mm</t>
  </si>
  <si>
    <t>1696652029</t>
  </si>
  <si>
    <t>https://podminky.urs.cz/item/CS_URS_2025_02/279113153</t>
  </si>
  <si>
    <t>u schodiště</t>
  </si>
  <si>
    <t>2,33*1,0</t>
  </si>
  <si>
    <t>3,0*1,0</t>
  </si>
  <si>
    <t>279113155</t>
  </si>
  <si>
    <t>Základové zdi z tvárnic ztraceného bednění včetně výplně z betonu bez zvláštních nároků na vliv prostředí třídy C 25/30, tloušťky zdiva přes 300 do 400 mm</t>
  </si>
  <si>
    <t>-1859529409</t>
  </si>
  <si>
    <t>https://podminky.urs.cz/item/CS_URS_2025_02/279113155</t>
  </si>
  <si>
    <t>(6,4+9,8)*0,75</t>
  </si>
  <si>
    <t>1,365*1,25</t>
  </si>
  <si>
    <t>279113156</t>
  </si>
  <si>
    <t>Základové zdi z tvárnic ztraceného bednění včetně výplně z betonu bez zvláštních nároků na vliv prostředí třídy C 25/30, tloušťky zdiva přes 400 do 500 mm</t>
  </si>
  <si>
    <t>-1514949898</t>
  </si>
  <si>
    <t>https://podminky.urs.cz/item/CS_URS_2025_02/279113156</t>
  </si>
  <si>
    <t>hlavní objekt nad pasy</t>
  </si>
  <si>
    <t>(23,8+1,83+2,524)*1,0</t>
  </si>
  <si>
    <t>(6,5+1,86-1,35)*1,25</t>
  </si>
  <si>
    <t>(5,1+5,05+2,5+13,42+1,11-9,8)*0,75</t>
  </si>
  <si>
    <t>9,75*0,75</t>
  </si>
  <si>
    <t>1,26*1,25</t>
  </si>
  <si>
    <t>279361821</t>
  </si>
  <si>
    <t>Výztuž základových zdí nosných svislých nebo odkloněných od svislice, rovinných nebo oblých, deskových nebo žebrových, včetně výztuže jejich žeber z betonářské oceli 10 505 (R) nebo BSt 500</t>
  </si>
  <si>
    <t>-174076614</t>
  </si>
  <si>
    <t>https://podminky.urs.cz/item/CS_URS_2025_02/279361821</t>
  </si>
  <si>
    <t>ztracené bednění tl. 250mm</t>
  </si>
  <si>
    <t>5,33*0,25*100,0*0,001</t>
  </si>
  <si>
    <t>tl. 400mm</t>
  </si>
  <si>
    <t>13,856*0,4*70,0*0,001</t>
  </si>
  <si>
    <t>tl. 500mm</t>
  </si>
  <si>
    <t>61,170*0,5*50,0*0,001</t>
  </si>
  <si>
    <t>tl. 150mm</t>
  </si>
  <si>
    <t>(1,55+4,47)*0,5*0,15*50,0*0,001</t>
  </si>
  <si>
    <t>Svislé a kompletní konstrukce</t>
  </si>
  <si>
    <t>310271031</t>
  </si>
  <si>
    <t>Zazdívka otvorů ve zdivu nadzákladovém pórobetonovými tvárnicemi plochy do 1 m2, tl. zdiva 300 mm, pevnost tvárnic do P2</t>
  </si>
  <si>
    <t>1923798545</t>
  </si>
  <si>
    <t>https://podminky.urs.cz/item/CS_URS_2025_02/310271031</t>
  </si>
  <si>
    <t>parapet pod O32</t>
  </si>
  <si>
    <t>1,2*0,17</t>
  </si>
  <si>
    <t>311235121</t>
  </si>
  <si>
    <t>Zdivo jednovrstvé z cihel děrovaných broušených na celoplošnou tenkovrstvou maltu, pevnost cihel do P10, tl. zdiva 200 mm</t>
  </si>
  <si>
    <t>2059261761</t>
  </si>
  <si>
    <t>https://podminky.urs.cz/item/CS_URS_2025_02/311235121</t>
  </si>
  <si>
    <t>u sloupků žb na atice</t>
  </si>
  <si>
    <t>0,25*0,75*12</t>
  </si>
  <si>
    <t>u věnce</t>
  </si>
  <si>
    <t>18,15*0,25</t>
  </si>
  <si>
    <t>311235131</t>
  </si>
  <si>
    <t>Zdivo jednovrstvé z cihel děrovaných broušených na celoplošnou tenkovrstvou maltu, pevnost cihel do P10, tl. zdiva 240 mm</t>
  </si>
  <si>
    <t>-1645129748</t>
  </si>
  <si>
    <t>https://podminky.urs.cz/item/CS_URS_2025_02/311235131</t>
  </si>
  <si>
    <t>Vnitřní nosné zděné konstrukce</t>
  </si>
  <si>
    <t>4,6*3,5</t>
  </si>
  <si>
    <t>-(0,9*1,0+1,0*2,2)</t>
  </si>
  <si>
    <t>1,86*3,5</t>
  </si>
  <si>
    <t>311235151</t>
  </si>
  <si>
    <t>Zdivo jednovrstvé z cihel děrovaných broušených na celoplošnou tenkovrstvou maltu, pevnost cihel do P10, tl. zdiva 300 mm</t>
  </si>
  <si>
    <t>294572460</t>
  </si>
  <si>
    <t>https://podminky.urs.cz/item/CS_URS_2025_02/311235151</t>
  </si>
  <si>
    <t>Atika</t>
  </si>
  <si>
    <t>(27,0+18,15)*0,5</t>
  </si>
  <si>
    <t>13,27*0,25</t>
  </si>
  <si>
    <t>311237121</t>
  </si>
  <si>
    <t>Zdivo jednovrstvé tepelně izolační z cihel děrovaných broušených na tenkovrstvou maltu, součinitel prostupu tepla U přes 0,22 do 0,26 W/m2K, tl. zdiva 380 mm</t>
  </si>
  <si>
    <t>381169410</t>
  </si>
  <si>
    <t>https://podminky.urs.cz/item/CS_URS_2025_02/311237121</t>
  </si>
  <si>
    <t>obvodové zdivo</t>
  </si>
  <si>
    <t>2,5*3,5</t>
  </si>
  <si>
    <t>-2,0*3,255</t>
  </si>
  <si>
    <t>24,89*3,5</t>
  </si>
  <si>
    <t>-(1,25*1,75*5+1,1*2,4)</t>
  </si>
  <si>
    <t>13,3*3,0</t>
  </si>
  <si>
    <t>-(2,0*2,755+2,25*2,25*3+1,1*2,4)</t>
  </si>
  <si>
    <t>vnitřní zdivo</t>
  </si>
  <si>
    <t>17,375*3,0</t>
  </si>
  <si>
    <t>-(2,0*3,0+1,25*1,25*2+1,25*2,1+1,1*2,4)</t>
  </si>
  <si>
    <t>nad věncem</t>
  </si>
  <si>
    <t>17,375*0,25</t>
  </si>
  <si>
    <t>317168013</t>
  </si>
  <si>
    <t>Překlady keramické ploché osazené do maltového lože, výšky překladu 71 mm šířky 115 mm, délky 1500 mm</t>
  </si>
  <si>
    <t>-1391631793</t>
  </si>
  <si>
    <t>https://podminky.urs.cz/item/CS_URS_2025_02/317168013</t>
  </si>
  <si>
    <t xml:space="preserve">Keramobetonový překlad 125x238 mm </t>
  </si>
  <si>
    <t>Pr1</t>
  </si>
  <si>
    <t>Pr11</t>
  </si>
  <si>
    <t>317168022</t>
  </si>
  <si>
    <t>Překlady keramické ploché osazené do maltového lože, výšky překladu 71 mm šířky 145 mm, délky 1250 mm</t>
  </si>
  <si>
    <t>1589452658</t>
  </si>
  <si>
    <t>https://podminky.urs.cz/item/CS_URS_2025_02/317168022</t>
  </si>
  <si>
    <t>Pr9</t>
  </si>
  <si>
    <t>317168052</t>
  </si>
  <si>
    <t>Překlady keramické vysoké osazené do maltového lože, šířky překladu 70 mm výšky 238 mm, délky 1250 mm</t>
  </si>
  <si>
    <t>-64996742</t>
  </si>
  <si>
    <t>https://podminky.urs.cz/item/CS_URS_2025_02/317168052</t>
  </si>
  <si>
    <t>Pr5</t>
  </si>
  <si>
    <t>3*2</t>
  </si>
  <si>
    <t>Pr10</t>
  </si>
  <si>
    <t>4*1</t>
  </si>
  <si>
    <t>317168053</t>
  </si>
  <si>
    <t>Překlady keramické vysoké osazené do maltového lože, šířky překladu 70 mm výšky 238 mm, délky 1500 mm</t>
  </si>
  <si>
    <t>-1721686343</t>
  </si>
  <si>
    <t>https://podminky.urs.cz/item/CS_URS_2025_02/317168053</t>
  </si>
  <si>
    <t>Pr3</t>
  </si>
  <si>
    <t>4*2</t>
  </si>
  <si>
    <t>Pr6</t>
  </si>
  <si>
    <t>Pr7</t>
  </si>
  <si>
    <t>317168054</t>
  </si>
  <si>
    <t>Překlady keramické vysoké osazené do maltového lože, šířky překladu 70 mm výšky 238 mm, délky 1750 mm</t>
  </si>
  <si>
    <t>66977694</t>
  </si>
  <si>
    <t>https://podminky.urs.cz/item/CS_URS_2025_02/317168054</t>
  </si>
  <si>
    <t>317168057</t>
  </si>
  <si>
    <t>Překlady keramické vysoké osazené do maltového lože, šířky překladu 70 mm výšky 238 mm, délky 2500 mm</t>
  </si>
  <si>
    <t>-668948257</t>
  </si>
  <si>
    <t>https://podminky.urs.cz/item/CS_URS_2025_02/317168057</t>
  </si>
  <si>
    <t>Pr2</t>
  </si>
  <si>
    <t>Pr4</t>
  </si>
  <si>
    <t>317168058</t>
  </si>
  <si>
    <t>Překlady keramické vysoké osazené do maltového lože, šířky překladu 70 mm výšky 238 mm, délky 2750 mm</t>
  </si>
  <si>
    <t>-871868141</t>
  </si>
  <si>
    <t>https://podminky.urs.cz/item/CS_URS_2025_02/317168058</t>
  </si>
  <si>
    <t>Pr8</t>
  </si>
  <si>
    <t>1*3</t>
  </si>
  <si>
    <t>317168059</t>
  </si>
  <si>
    <t>Překlady keramické vysoké osazené do maltového lože, šířky překladu 70 mm výšky 238 mm, délky 3000 mm</t>
  </si>
  <si>
    <t>1161320991</t>
  </si>
  <si>
    <t>https://podminky.urs.cz/item/CS_URS_2025_02/317168059</t>
  </si>
  <si>
    <t>317168212</t>
  </si>
  <si>
    <t>Překlady keramické roletové určené pro zabudování rolet nebo žaluzií osazené do maltového lože, výšky překladu 238 nebo 245 mm pro tloušťku zdiva 380 mm, délky 1500 mm</t>
  </si>
  <si>
    <t>-2110863774</t>
  </si>
  <si>
    <t>https://podminky.urs.cz/item/CS_URS_2025_02/317168212</t>
  </si>
  <si>
    <t>317168217</t>
  </si>
  <si>
    <t>Překlady keramické roletové určené pro zabudování rolet nebo žaluzií osazené do maltového lože, výšky překladu 238 nebo 245 mm pro tloušťku zdiva 380 mm, délky 2750 mm</t>
  </si>
  <si>
    <t>1728362983</t>
  </si>
  <si>
    <t>https://podminky.urs.cz/item/CS_URS_2025_02/317168217</t>
  </si>
  <si>
    <t>317941125</t>
  </si>
  <si>
    <t>Osazování ocelových válcovaných nosníků na zdivu I nebo IE nebo U nebo UE nebo L, výšky přes 220 mm</t>
  </si>
  <si>
    <t>1838134345</t>
  </si>
  <si>
    <t>https://podminky.urs.cz/item/CS_URS_2025_02/317941125</t>
  </si>
  <si>
    <t>dle statika</t>
  </si>
  <si>
    <t xml:space="preserve"> 247,23*0,001</t>
  </si>
  <si>
    <t>13010964</t>
  </si>
  <si>
    <t>ocel profilová jakost S235JR (11 375) průřez HEA 240</t>
  </si>
  <si>
    <t>-1819409147</t>
  </si>
  <si>
    <t xml:space="preserve"> 247,23*1,08*0,001</t>
  </si>
  <si>
    <t>317998142</t>
  </si>
  <si>
    <t>Izolace tepelná mezi překlady z extrudovaného polystyrenu jakékoliv výšky, tloušťky přes 50 do 70 mm</t>
  </si>
  <si>
    <t>263816886</t>
  </si>
  <si>
    <t>https://podminky.urs.cz/item/CS_URS_2025_02/317998142</t>
  </si>
  <si>
    <t>za roletovou schránkou</t>
  </si>
  <si>
    <t>0,33*(7,5+3,0)</t>
  </si>
  <si>
    <t>317998145</t>
  </si>
  <si>
    <t>Izolace tepelná mezi překlady z extrudovaného polystyrenu jakékoliv výšky, tloušťky 100 mm</t>
  </si>
  <si>
    <t>1824528594</t>
  </si>
  <si>
    <t>https://podminky.urs.cz/item/CS_URS_2025_02/317998145</t>
  </si>
  <si>
    <t>elektro rozvaděč</t>
  </si>
  <si>
    <t>1,0*0,24</t>
  </si>
  <si>
    <t>340231101</t>
  </si>
  <si>
    <t>Zazdívka otvorů v příčkách nebo stěnách děrovanými broušenými cihlami plochy do 1 m2, na tenkovrstvou maltu, tl. příčky 80 mm</t>
  </si>
  <si>
    <t>-1894264609</t>
  </si>
  <si>
    <t>https://podminky.urs.cz/item/CS_URS_2025_02/340231101</t>
  </si>
  <si>
    <t>0,95*0,31</t>
  </si>
  <si>
    <t>340231115</t>
  </si>
  <si>
    <t>Zazdívka otvorů v příčkách nebo stěnách děrovanými broušenými cihlami plochy přes 1 do 4 m2, na tenkovrstvou maltu, tl. příčky 115 mm</t>
  </si>
  <si>
    <t>-667030274</t>
  </si>
  <si>
    <t>https://podminky.urs.cz/item/CS_URS_2025_02/340231115</t>
  </si>
  <si>
    <t>1,25*2,1</t>
  </si>
  <si>
    <t>340271041</t>
  </si>
  <si>
    <t>Zazdívka otvorů v příčkách nebo stěnách pórobetonovými tvárnicemi plochy přes 0,25 m2 do 1 m2, objemová hmotnost 500 kg/m3, tloušťka příčky 150 mm</t>
  </si>
  <si>
    <t>1480032563</t>
  </si>
  <si>
    <t>https://podminky.urs.cz/item/CS_URS_2025_02/340271041</t>
  </si>
  <si>
    <t>1,2*0,2</t>
  </si>
  <si>
    <t>345321515</t>
  </si>
  <si>
    <t>Zídky atikové, poprsní, schodišťové a zábradelní z betonu železového bez výztuže tř. C 25/30</t>
  </si>
  <si>
    <t>266462252</t>
  </si>
  <si>
    <t>https://podminky.urs.cz/item/CS_URS_2025_02/345321515</t>
  </si>
  <si>
    <t>Atikové sloupky</t>
  </si>
  <si>
    <t>12*0,18*0,25</t>
  </si>
  <si>
    <t>345351005</t>
  </si>
  <si>
    <t>Bednění atikových, poprsních, schodišťových, zábradelních zídek plnostěnných zřízení</t>
  </si>
  <si>
    <t>399977359</t>
  </si>
  <si>
    <t>https://podminky.urs.cz/item/CS_URS_2025_02/345351005</t>
  </si>
  <si>
    <t>12*(0,18+0,25)*2*0,5</t>
  </si>
  <si>
    <t>345351006</t>
  </si>
  <si>
    <t>Bednění atikových, poprsních, schodišťových, zábradelních zídek plnostěnných odstranění</t>
  </si>
  <si>
    <t>-1003939141</t>
  </si>
  <si>
    <t>https://podminky.urs.cz/item/CS_URS_2025_02/345351006</t>
  </si>
  <si>
    <t>345361821</t>
  </si>
  <si>
    <t>Výztuž atikových, poprsních, schodišťových, zábradelních zídek a madel z betonářské oceli 10 505 (R) nebo BSt 500</t>
  </si>
  <si>
    <t>-723627337</t>
  </si>
  <si>
    <t>https://podminky.urs.cz/item/CS_URS_2025_02/345361821</t>
  </si>
  <si>
    <t>0,540*130,0*0,001</t>
  </si>
  <si>
    <t>346271114</t>
  </si>
  <si>
    <t>Přizdívky z cihel betonových na cementovou maltu M20 z cihel betonových, tloušťka přizdívky 140 mm</t>
  </si>
  <si>
    <t>1312898472</t>
  </si>
  <si>
    <t>https://podminky.urs.cz/item/CS_URS_2025_02/346271114</t>
  </si>
  <si>
    <t>obezdívka venkovní šachty</t>
  </si>
  <si>
    <t>3,14*1,5</t>
  </si>
  <si>
    <t>382121121</t>
  </si>
  <si>
    <t>Montáž dílců prefabrikovaných kruhových nádrží ze železobetonu skruže včetně těsnění DN přes 1000 do 2000</t>
  </si>
  <si>
    <t>380708794</t>
  </si>
  <si>
    <t>https://podminky.urs.cz/item/CS_URS_2025_02/382121121</t>
  </si>
  <si>
    <t>59224413</t>
  </si>
  <si>
    <t>skruž betonové šachty DN 1000 kanalizační 100x100x9cm stupadla poplastovaná</t>
  </si>
  <si>
    <t>-1113852473</t>
  </si>
  <si>
    <t>Vodorovné konstrukce</t>
  </si>
  <si>
    <t>411168.05</t>
  </si>
  <si>
    <t>Stropy keramické z cihelných stropních vložek MIAKO a keramobetonových nosníků včetně zmonolitnění konstrukce z betonu C 20/25 a svařované sítě při osové vzdálenosti nosníků 50 cm, z vložek výšky 19 cm (MIAKO 19/50), tloušťky stropní konstrukce 25 cm, z nosníků délky přes 5 do 6 m</t>
  </si>
  <si>
    <t>-590488993</t>
  </si>
  <si>
    <t>150,0</t>
  </si>
  <si>
    <t>411321414</t>
  </si>
  <si>
    <t>Stropy z betonu železového (bez výztuže) stropů deskových, plochých střech, desek balkonových, desek hřibových stropů včetně hlavic hřibových sloupů tř. C 25/30</t>
  </si>
  <si>
    <t>-165898638</t>
  </si>
  <si>
    <t>https://podminky.urs.cz/item/CS_URS_2025_02/411321414</t>
  </si>
  <si>
    <t>deska u otvorů 600x800</t>
  </si>
  <si>
    <t>3,3*0,25</t>
  </si>
  <si>
    <t>-0,6*0,8*0,25*2</t>
  </si>
  <si>
    <t>411351011</t>
  </si>
  <si>
    <t>Bednění stropních konstrukcí - bez podpěrné konstrukce desek tloušťky stropní desky přes 5 do 25 cm zřízení</t>
  </si>
  <si>
    <t>-753132361</t>
  </si>
  <si>
    <t>https://podminky.urs.cz/item/CS_URS_2025_02/411351011</t>
  </si>
  <si>
    <t>3,3</t>
  </si>
  <si>
    <t>-0,6*0,8*2</t>
  </si>
  <si>
    <t>(0,6+0,8)*2*0,25*2</t>
  </si>
  <si>
    <t>411351012</t>
  </si>
  <si>
    <t>Bednění stropních konstrukcí - bez podpěrné konstrukce desek tloušťky stropní desky přes 5 do 25 cm odstranění</t>
  </si>
  <si>
    <t>373329736</t>
  </si>
  <si>
    <t>https://podminky.urs.cz/item/CS_URS_2025_02/411351012</t>
  </si>
  <si>
    <t>411354313</t>
  </si>
  <si>
    <t>Podpěrná konstrukce stropů - desek, kleneb a skořepin výška podepření do 4 m tloušťka stropu přes 15 do 25 cm zřízení</t>
  </si>
  <si>
    <t>-1562073473</t>
  </si>
  <si>
    <t>https://podminky.urs.cz/item/CS_URS_2025_02/411354313</t>
  </si>
  <si>
    <t>411354314</t>
  </si>
  <si>
    <t>Podpěrná konstrukce stropů - desek, kleneb a skořepin výška podepření do 4 m tloušťka stropu přes 15 do 25 cm odstranění</t>
  </si>
  <si>
    <t>-326953640</t>
  </si>
  <si>
    <t>https://podminky.urs.cz/item/CS_URS_2025_02/411354314</t>
  </si>
  <si>
    <t>417321515</t>
  </si>
  <si>
    <t>Ztužující pásy a věnce z betonu železového (bez výztuže) tř. C 25/30</t>
  </si>
  <si>
    <t>-1093543568</t>
  </si>
  <si>
    <t>https://podminky.urs.cz/item/CS_URS_2025_02/417321515</t>
  </si>
  <si>
    <t>(27,0+18,15)*0,38*0,195</t>
  </si>
  <si>
    <t>13,27*0,3*0,195</t>
  </si>
  <si>
    <t>strop</t>
  </si>
  <si>
    <t>18,15*0,38*0,25</t>
  </si>
  <si>
    <t>(27,0+18,15)*0,16*0,19</t>
  </si>
  <si>
    <t>(27,0+18,15)*0,5*0,1</t>
  </si>
  <si>
    <t>13,27*0,055</t>
  </si>
  <si>
    <t>62</t>
  </si>
  <si>
    <t>417351115</t>
  </si>
  <si>
    <t>Bednění bočnic ztužujících pásů a věnců včetně vzpěr zřízení</t>
  </si>
  <si>
    <t>-817948473</t>
  </si>
  <si>
    <t>https://podminky.urs.cz/item/CS_URS_2025_02/417351115</t>
  </si>
  <si>
    <t>(27,0+18,15)*2*0,195</t>
  </si>
  <si>
    <t>13,27*2*0,195</t>
  </si>
  <si>
    <t>18,15*2*0,25</t>
  </si>
  <si>
    <t>(27,0+18,15)*0,19</t>
  </si>
  <si>
    <t>13,27*0,19</t>
  </si>
  <si>
    <t>63</t>
  </si>
  <si>
    <t>417351116</t>
  </si>
  <si>
    <t>Bednění bočnic ztužujících pásů a věnců včetně vzpěr odstranění</t>
  </si>
  <si>
    <t>-1552098106</t>
  </si>
  <si>
    <t>https://podminky.urs.cz/item/CS_URS_2025_02/417351116</t>
  </si>
  <si>
    <t>64</t>
  </si>
  <si>
    <t>417361821</t>
  </si>
  <si>
    <t>Výztuž ztužujících pásů a věnců z betonářské oceli 10 505 (R) nebo BSt 500</t>
  </si>
  <si>
    <t>1728506786</t>
  </si>
  <si>
    <t>https://podminky.urs.cz/item/CS_URS_2025_02/417361821</t>
  </si>
  <si>
    <t>10,207*130,0*0,001</t>
  </si>
  <si>
    <t>65</t>
  </si>
  <si>
    <t>430321414</t>
  </si>
  <si>
    <t>Schodišťové konstrukce a rampy z betonu železového (bez výztuže) stupně, schodnice, ramena, podesty s nosníky tř. C 25/30</t>
  </si>
  <si>
    <t>-453455417</t>
  </si>
  <si>
    <t>https://podminky.urs.cz/item/CS_URS_2025_02/430321414</t>
  </si>
  <si>
    <t>podesta</t>
  </si>
  <si>
    <t>4,2*0,2</t>
  </si>
  <si>
    <t>-0,35*0,2</t>
  </si>
  <si>
    <t>stupne pravá strana</t>
  </si>
  <si>
    <t>0,44*1,2</t>
  </si>
  <si>
    <t>stupně levá strana</t>
  </si>
  <si>
    <t>0,47*1,2</t>
  </si>
  <si>
    <t>0,42*2,0</t>
  </si>
  <si>
    <t>66</t>
  </si>
  <si>
    <t>430361821</t>
  </si>
  <si>
    <t>Výztuž schodišťových konstrukcí a ramp stupňů, schodnic, ramen, podest s nosníky z betonářské oceli 10 505 (R) nebo BSt 500</t>
  </si>
  <si>
    <t>-1808770176</t>
  </si>
  <si>
    <t>https://podminky.urs.cz/item/CS_URS_2025_02/430361821</t>
  </si>
  <si>
    <t>2,702*130,0*0,001</t>
  </si>
  <si>
    <t>67</t>
  </si>
  <si>
    <t>431351121</t>
  </si>
  <si>
    <t>Bednění podest, podstupňových desek a ramp včetně podpěrné konstrukce výšky do 4 m půdorysně přímočarých zřízení</t>
  </si>
  <si>
    <t>-1719402655</t>
  </si>
  <si>
    <t>https://podminky.urs.cz/item/CS_URS_2025_02/431351121</t>
  </si>
  <si>
    <t>8,2*0,2</t>
  </si>
  <si>
    <t>2,1*0,2</t>
  </si>
  <si>
    <t>4,3*1,2</t>
  </si>
  <si>
    <t>4,5*1,2</t>
  </si>
  <si>
    <t>4,5*2,0</t>
  </si>
  <si>
    <t>68</t>
  </si>
  <si>
    <t>431351122</t>
  </si>
  <si>
    <t>Bednění podest, podstupňových desek a ramp včetně podpěrné konstrukce výšky do 4 m půdorysně přímočarých odstranění</t>
  </si>
  <si>
    <t>-736104882</t>
  </si>
  <si>
    <t>https://podminky.urs.cz/item/CS_URS_2025_02/431351122</t>
  </si>
  <si>
    <t>Komunikace pozemní</t>
  </si>
  <si>
    <t>69</t>
  </si>
  <si>
    <t>564750001</t>
  </si>
  <si>
    <t>Podklad nebo kryt z kameniva hrubého drceného vel. 8-16 mm s rozprostřením a zhutněním plochy jednotlivě do 100 m2, po zhutnění tl. 150 mm</t>
  </si>
  <si>
    <t>-1419467054</t>
  </si>
  <si>
    <t>https://podminky.urs.cz/item/CS_URS_2025_02/564750001</t>
  </si>
  <si>
    <t>předláždění stávajícho chodníčku</t>
  </si>
  <si>
    <t>predpoklad chodníku do ulice</t>
  </si>
  <si>
    <t>31,0*2,0</t>
  </si>
  <si>
    <t>70</t>
  </si>
  <si>
    <t>591111.11</t>
  </si>
  <si>
    <t>Předláždění stávajícího chodníku kolem objektu z dlažby z kostek velkých z kamene do lože z kameniva s vyplněním spár, s dvojím beraněním a se smetením přebytečného materiálu na krajnici velkých z kamene, do lože z kameniva</t>
  </si>
  <si>
    <t>-1805872712</t>
  </si>
  <si>
    <t>předpoklad</t>
  </si>
  <si>
    <t>71</t>
  </si>
  <si>
    <t>596211210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</si>
  <si>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80 mm skupiny A, pro plochy do 50 m2</t>
  </si>
  <si>
    <t>-375940471</t>
  </si>
  <si>
    <t>https://podminky.urs.cz/item/CS_URS_2025_02/596211210</t>
  </si>
  <si>
    <t>72</t>
  </si>
  <si>
    <t>59245090</t>
  </si>
  <si>
    <t>dlažba zámková betonová profilová 230x140mm tl 80mm přírodní</t>
  </si>
  <si>
    <t>1584570271</t>
  </si>
  <si>
    <t>25*1,03 'Přepočtené koeficientem množství</t>
  </si>
  <si>
    <t>Úpravy povrchů, podlahy a osazování výplní</t>
  </si>
  <si>
    <t>73</t>
  </si>
  <si>
    <t>611131121</t>
  </si>
  <si>
    <t>Podkladní a spojovací vrstva vnitřních omítaných ploch penetrace disperzní nanášená ručně stropů</t>
  </si>
  <si>
    <t>-222177058</t>
  </si>
  <si>
    <t>https://podminky.urs.cz/item/CS_URS_2025_02/611131121</t>
  </si>
  <si>
    <t>74</t>
  </si>
  <si>
    <t>611341121</t>
  </si>
  <si>
    <t>Omítka sádrová nebo vápenosádrová vnitřních ploch nanášená ručně jednovrstvá, tloušťky do 10 mm hladká vodorovných konstrukcí stropů rovných</t>
  </si>
  <si>
    <t>-605528171</t>
  </si>
  <si>
    <t>https://podminky.urs.cz/item/CS_URS_2025_02/611341121</t>
  </si>
  <si>
    <t>"m.c. B1.01 - plocha"4,1</t>
  </si>
  <si>
    <t>"m.c. B1.03 - plocha"67,0</t>
  </si>
  <si>
    <t>"m.č. B1.04 - plocha"5,5</t>
  </si>
  <si>
    <t>"m.č. B1.07 - plocha"18,6</t>
  </si>
  <si>
    <t>75</t>
  </si>
  <si>
    <t>612131121</t>
  </si>
  <si>
    <t>Podkladní a spojovací vrstva vnitřních omítaných ploch penetrace disperzní nanášená ručně stěn</t>
  </si>
  <si>
    <t>1709336631</t>
  </si>
  <si>
    <t>https://podminky.urs.cz/item/CS_URS_2025_02/612131121</t>
  </si>
  <si>
    <t>76</t>
  </si>
  <si>
    <t>612135001</t>
  </si>
  <si>
    <t>Vyrovnání nerovností podkladu vnitřních omítaných ploch maltou, tl. do 10 mm vápenocementovou stěn</t>
  </si>
  <si>
    <t>-1267017104</t>
  </si>
  <si>
    <t>https://podminky.urs.cz/item/CS_URS_2025_02/612135001</t>
  </si>
  <si>
    <t>vyrovnání stávajících sten po otlucení</t>
  </si>
  <si>
    <t>77</t>
  </si>
  <si>
    <t>612321121</t>
  </si>
  <si>
    <t>Omítka vápenocementová vnitřních ploch nanášená ručně jednovrstvá, tloušťky do 10 mm hladká svislých konstrukcí stěn</t>
  </si>
  <si>
    <t>-997119905</t>
  </si>
  <si>
    <t>https://podminky.urs.cz/item/CS_URS_2025_02/612321121</t>
  </si>
  <si>
    <t>pod obklad na zdivu</t>
  </si>
  <si>
    <t>"okolo oken"(1,75*4)*2*0,13</t>
  </si>
  <si>
    <t>"okolo oken"(1,25*4)*0,13</t>
  </si>
  <si>
    <t>odpočet SDK kce</t>
  </si>
  <si>
    <t>-(3,03*2+2,75+2,36)*2,5</t>
  </si>
  <si>
    <t>-(2,95+1,2)*2,8</t>
  </si>
  <si>
    <t>-(1,65+0,9)*2</t>
  </si>
  <si>
    <t>78</t>
  </si>
  <si>
    <t>612341121</t>
  </si>
  <si>
    <t>Omítka sádrová nebo vápenosádrová vnitřních ploch nanášená ručně jednovrstvá, tloušťky do 10 mm hladká svislých konstrukcí stěn</t>
  </si>
  <si>
    <t>1096121075</t>
  </si>
  <si>
    <t>https://podminky.urs.cz/item/CS_URS_2025_02/612341121</t>
  </si>
  <si>
    <t>"m.c. B1.01 - obvod"19,86*3,1</t>
  </si>
  <si>
    <t>-(2,0*2,5*2+0,9*1,0+1,0*2,2+0,9*2,4)</t>
  </si>
  <si>
    <t>"m.c. B1.02 - obvod"18,46*3,1</t>
  </si>
  <si>
    <t>-(0,8*2,2+1,0*2,2+1,25*2,1+1,1*2,5*2+1,0*2,2*3)</t>
  </si>
  <si>
    <t>"m.c. B1.04 - obvod"10,44*3,5</t>
  </si>
  <si>
    <t>-(1,25*1,75+0,9*2,2+0,8*2,2)</t>
  </si>
  <si>
    <t>(1,25+1,75*2)*0,13</t>
  </si>
  <si>
    <t>"m.c. B1.07 - obvod"29,52*3,0</t>
  </si>
  <si>
    <t>-(1,1*2,5*3+1,25*1,25*2+2,25*2,25*3)</t>
  </si>
  <si>
    <t>(1,25*2+1,25*2*2+2,25*3+2,25*2*3)*0,13</t>
  </si>
  <si>
    <t>79</t>
  </si>
  <si>
    <t>619991005</t>
  </si>
  <si>
    <t>Zakrytí vnitřních ploch před znečištěním PE fólií včetně pozdějšího odkrytí stěn nebo svislých ploch</t>
  </si>
  <si>
    <t>1950675029</t>
  </si>
  <si>
    <t>https://podminky.urs.cz/item/CS_URS_2025_02/619991005</t>
  </si>
  <si>
    <t>vnitrní strana výplní na obvodu</t>
  </si>
  <si>
    <t>2,0*2,4*2</t>
  </si>
  <si>
    <t>0,9*1,0*2</t>
  </si>
  <si>
    <t>1,25*1,75*5</t>
  </si>
  <si>
    <t>0,9*2,4*2</t>
  </si>
  <si>
    <t>1,25*1,25*2*2</t>
  </si>
  <si>
    <t>2,25*2,25*3</t>
  </si>
  <si>
    <t>80</t>
  </si>
  <si>
    <t>622131101</t>
  </si>
  <si>
    <t>Podkladní a spojovací vrstva vnějších omítaných ploch cementový postřik nanášený ručně celoplošně stěn</t>
  </si>
  <si>
    <t>-336095785</t>
  </si>
  <si>
    <t>https://podminky.urs.cz/item/CS_URS_2025_02/622131101</t>
  </si>
  <si>
    <t>doplnění bosáži</t>
  </si>
  <si>
    <t>4,5*0,5</t>
  </si>
  <si>
    <t>doplněné soklu</t>
  </si>
  <si>
    <t>1,5*0,5</t>
  </si>
  <si>
    <t>81</t>
  </si>
  <si>
    <t>622131121</t>
  </si>
  <si>
    <t>Podkladní a spojovací vrstva vnějších omítaných ploch penetrace nanášená ručně stěn</t>
  </si>
  <si>
    <t>-1767831783</t>
  </si>
  <si>
    <t>https://podminky.urs.cz/item/CS_URS_2025_02/622131121</t>
  </si>
  <si>
    <t>82</t>
  </si>
  <si>
    <t>622142001</t>
  </si>
  <si>
    <t>Pletivo vnějších ploch v ploše nebo pruzích, na plném podkladu sklovláknité vtlačené do tmelu stěn</t>
  </si>
  <si>
    <t>1834123330</t>
  </si>
  <si>
    <t>https://podminky.urs.cz/item/CS_URS_2025_02/622142001</t>
  </si>
  <si>
    <t>83</t>
  </si>
  <si>
    <t>622151011</t>
  </si>
  <si>
    <t>Penetrační nátěr vnějších pastovitých tenkovrstvých omítek silikátový stěn</t>
  </si>
  <si>
    <t>-764084682</t>
  </si>
  <si>
    <t>https://podminky.urs.cz/item/CS_URS_2025_02/622151011</t>
  </si>
  <si>
    <t>odpočet pásků</t>
  </si>
  <si>
    <t>-pasekfasada</t>
  </si>
  <si>
    <t>84</t>
  </si>
  <si>
    <t>622321121</t>
  </si>
  <si>
    <t>Omítka vápenocementová vnějších ploch nanášená ručně jednovrstvá, tloušťky do 15 mm hladká stěn</t>
  </si>
  <si>
    <t>-771263081</t>
  </si>
  <si>
    <t>https://podminky.urs.cz/item/CS_URS_2025_02/622321121</t>
  </si>
  <si>
    <t>plocha fasády ze 100%</t>
  </si>
  <si>
    <t>severní pohled</t>
  </si>
  <si>
    <t>23,51*5,7</t>
  </si>
  <si>
    <t>3,69*4,17</t>
  </si>
  <si>
    <t>-2,0*3,0</t>
  </si>
  <si>
    <t>(2,0+3,0*2)*0,15</t>
  </si>
  <si>
    <t>-1,25*1,75*5</t>
  </si>
  <si>
    <t>(1,25+1,75*2)*0,2*5</t>
  </si>
  <si>
    <t>jižní pohled</t>
  </si>
  <si>
    <t>13,05*3,75</t>
  </si>
  <si>
    <t>-(2,0*2,5+2,25*2,25*3+1,1*2,5)</t>
  </si>
  <si>
    <t>(2,0+2,5*2+2,25*3*2+1,1+2,5*2)*0,19</t>
  </si>
  <si>
    <t>atika</t>
  </si>
  <si>
    <t>17,08*0,93</t>
  </si>
  <si>
    <t>85</t>
  </si>
  <si>
    <t>622325.20</t>
  </si>
  <si>
    <t>Zednické zapravení fasádních konstrukcí okolních objektů v okolí nové přístavby vč. dodání hmot, finální povrchové úpravy</t>
  </si>
  <si>
    <t>-658710421</t>
  </si>
  <si>
    <t>4,5*1,0*2</t>
  </si>
  <si>
    <t>5,3*1,0*2</t>
  </si>
  <si>
    <t>86</t>
  </si>
  <si>
    <t>622325209</t>
  </si>
  <si>
    <t>Oprava vápenocementové omítky vnějších ploch stupně členitosti 1 štukové dvouvrstvé stěn, v rozsahu opravované plochy přes 80 do 100%</t>
  </si>
  <si>
    <t>760130427</t>
  </si>
  <si>
    <t>https://podminky.urs.cz/item/CS_URS_2025_02/622325209</t>
  </si>
  <si>
    <t>87</t>
  </si>
  <si>
    <t>622325319</t>
  </si>
  <si>
    <t>Oprava vápenocementové omítky vnějších ploch stupně členitosti 2 štukové, dvouvrstvé, v rozsahu opravované plochy přes 80 do 100%</t>
  </si>
  <si>
    <t>103044138</t>
  </si>
  <si>
    <t>https://podminky.urs.cz/item/CS_URS_2025_02/622325319</t>
  </si>
  <si>
    <t>88</t>
  </si>
  <si>
    <t>622325.19</t>
  </si>
  <si>
    <t>Příplatek na pracnost doplnění bosáže</t>
  </si>
  <si>
    <t>1535520235</t>
  </si>
  <si>
    <t>89</t>
  </si>
  <si>
    <t>622531012</t>
  </si>
  <si>
    <t>Omítka tenkovrstvá silikonová vnějších ploch probarvená bez penetrace zatíraná (škrábaná), zrnitost 1,5 mm stěn</t>
  </si>
  <si>
    <t>-771337592</t>
  </si>
  <si>
    <t>https://podminky.urs.cz/item/CS_URS_2025_02/622531012</t>
  </si>
  <si>
    <t>90</t>
  </si>
  <si>
    <t>629991011</t>
  </si>
  <si>
    <t>Zakrytí vnějších ploch před znečištěním včetně pozdějšího odkrytí výplní otvorů a svislých ploch fólií přilepenou lepící páskou</t>
  </si>
  <si>
    <t>899543727</t>
  </si>
  <si>
    <t>https://podminky.urs.cz/item/CS_URS_2025_02/629991011</t>
  </si>
  <si>
    <t>vnejší strana výplní na obvodu</t>
  </si>
  <si>
    <t>91</t>
  </si>
  <si>
    <t>631311116</t>
  </si>
  <si>
    <t>Mazanina z betonu prostého bez zvýšených nároků na prostředí tl. přes 50 do 80 mm tř. C 25/30</t>
  </si>
  <si>
    <t>-1026744170</t>
  </si>
  <si>
    <t>https://podminky.urs.cz/item/CS_URS_2025_02/631311116</t>
  </si>
  <si>
    <t xml:space="preserve">Zmonolitnění stropu je provedeno 60 mm betonu třídy C 25/30 vyztuženého kari sítí 6/150 – 6/150. </t>
  </si>
  <si>
    <t>150,0*0,06</t>
  </si>
  <si>
    <t>sklS109n*0,06</t>
  </si>
  <si>
    <t>92</t>
  </si>
  <si>
    <t>631319011</t>
  </si>
  <si>
    <t>Příplatek k cenám mazanin za úpravu povrchu mazaniny přehlazením, mazanina tl. přes 50 do 80 mm</t>
  </si>
  <si>
    <t>1663122555</t>
  </si>
  <si>
    <t>https://podminky.urs.cz/item/CS_URS_2025_02/631319011</t>
  </si>
  <si>
    <t>93</t>
  </si>
  <si>
    <t>631319171</t>
  </si>
  <si>
    <t>Příplatek k cenám mazanin za stržení povrchu spodní vrstvy mazaniny latí před vložením výztuže nebo pletiva pro tl. obou vrstev mazaniny přes 50 do 80 mm</t>
  </si>
  <si>
    <t>-268676222</t>
  </si>
  <si>
    <t>https://podminky.urs.cz/item/CS_URS_2025_02/631319171</t>
  </si>
  <si>
    <t>94</t>
  </si>
  <si>
    <t>631362021</t>
  </si>
  <si>
    <t>Výztuž mazanin ze svařovaných sítí z drátů typu KARI</t>
  </si>
  <si>
    <t>-731081194</t>
  </si>
  <si>
    <t>https://podminky.urs.cz/item/CS_URS_2025_02/631362021</t>
  </si>
  <si>
    <t>150,0*3,03*0,001</t>
  </si>
  <si>
    <t>sklS109n*3,03*0,001</t>
  </si>
  <si>
    <t>95</t>
  </si>
  <si>
    <t>634112113</t>
  </si>
  <si>
    <t>Obvodová dilatace mezi stěnou a mazaninou nebo potěrem podlahovým páskem z pěnového PE tl. do 10 mm, do výšky 80 mm</t>
  </si>
  <si>
    <t>-1083071053</t>
  </si>
  <si>
    <t>https://podminky.urs.cz/item/CS_URS_2025_02/634112113</t>
  </si>
  <si>
    <t>"m.č. B1.01 - obvod"19,86</t>
  </si>
  <si>
    <t>"m.č. B1.02 - obvod"18,46</t>
  </si>
  <si>
    <t>"m.č. B1.03 - obvod"48,77</t>
  </si>
  <si>
    <t>"m.č. B1.04 - obvod"10,44</t>
  </si>
  <si>
    <t>"m.č. B1.05 - obvod"7,74</t>
  </si>
  <si>
    <t>"m.č. B1.06 - obvod"4,8</t>
  </si>
  <si>
    <t>"m.č. B1.07 - obvod"29,52</t>
  </si>
  <si>
    <t>96</t>
  </si>
  <si>
    <t>642942611</t>
  </si>
  <si>
    <t>Osazování zárubní nebo rámů kovových dveřních lisovaných nebo z úhelníků bez dveřních křídel na montážní pěnu, plochy otvoru do 2,5 m2</t>
  </si>
  <si>
    <t>-390457124</t>
  </si>
  <si>
    <t>https://podminky.urs.cz/item/CS_URS_2025_02/642942611</t>
  </si>
  <si>
    <t>D325</t>
  </si>
  <si>
    <t>D335</t>
  </si>
  <si>
    <t>D345</t>
  </si>
  <si>
    <t>97</t>
  </si>
  <si>
    <t>55331431</t>
  </si>
  <si>
    <t>zárubeň jednokřídlá ocelová pro dodatečnou montáž tl stěny 75-100mm rozměru 700/1970, 2100mm</t>
  </si>
  <si>
    <t>1164188047</t>
  </si>
  <si>
    <t>98</t>
  </si>
  <si>
    <t>55331433</t>
  </si>
  <si>
    <t>zárubeň jednokřídlá ocelová pro dodatečnou montáž tl stěny 75-100mm rozměru 900/1970, 2100mm</t>
  </si>
  <si>
    <t>1079257646</t>
  </si>
  <si>
    <t>99</t>
  </si>
  <si>
    <t>55331437</t>
  </si>
  <si>
    <t>zárubeň jednokřídlá ocelová pro dodatečnou montáž tl stěny 110-150mm rozměru 800/1970, 2100mm</t>
  </si>
  <si>
    <t>-648828442</t>
  </si>
  <si>
    <t>100</t>
  </si>
  <si>
    <t>642945111</t>
  </si>
  <si>
    <t>Osazování ocelových zárubní protipožárních nebo protiplynových dveří do vynechaného otvoru, s obetonováním, dveří jednokřídlových do 2,5 m2</t>
  </si>
  <si>
    <t>-1080391777</t>
  </si>
  <si>
    <t>https://podminky.urs.cz/item/CS_URS_2025_02/642945111</t>
  </si>
  <si>
    <t>Dp345</t>
  </si>
  <si>
    <t>101</t>
  </si>
  <si>
    <t>55331573</t>
  </si>
  <si>
    <t>zárubeň jednokřídlá ocelová pro zdění s protipožární úpravou tl stěny 210-250mm rozměru 900/1970, 2100mm</t>
  </si>
  <si>
    <t>-2069575495</t>
  </si>
  <si>
    <t>102</t>
  </si>
  <si>
    <t>916231112</t>
  </si>
  <si>
    <t>Osazení chodníkového obrubníku betonového se zřízením lože, s vyplněním a zatřením spár cementovou maltou ležatého bez boční opěry, do lože z betonu prostého</t>
  </si>
  <si>
    <t>-337281465</t>
  </si>
  <si>
    <t>https://podminky.urs.cz/item/CS_URS_2025_02/916231112</t>
  </si>
  <si>
    <t>103</t>
  </si>
  <si>
    <t>59217017</t>
  </si>
  <si>
    <t>obrubník betonový chodníkový 1000x100x250mm</t>
  </si>
  <si>
    <t>-1854654513</t>
  </si>
  <si>
    <t>31*1,02 'Přepočtené koeficientem množství</t>
  </si>
  <si>
    <t>104</t>
  </si>
  <si>
    <t>916231212</t>
  </si>
  <si>
    <t>Osazení chodníkového obrubníku betonového se zřízením lože, s vyplněním a zatřením spár cementovou maltou stojatého bez boční opěry, do lože z betonu prostého</t>
  </si>
  <si>
    <t>-2102679586</t>
  </si>
  <si>
    <t>https://podminky.urs.cz/item/CS_URS_2025_02/916231212</t>
  </si>
  <si>
    <t>16,5</t>
  </si>
  <si>
    <t>105</t>
  </si>
  <si>
    <t>59217044</t>
  </si>
  <si>
    <t>obrubník parkový betonový 1000x80x250mm přírodní</t>
  </si>
  <si>
    <t>1394798926</t>
  </si>
  <si>
    <t>16,5*1,08 'Přepočtené koeficientem množství</t>
  </si>
  <si>
    <t>106</t>
  </si>
  <si>
    <t>949101111</t>
  </si>
  <si>
    <t>Lešení pomocné pracovní pro objekty pozemních staveb pro zatížení do 150 kg/m2, o výšce lešeňové podlahy do 1,9 m</t>
  </si>
  <si>
    <t>-2137083176</t>
  </si>
  <si>
    <t>https://podminky.urs.cz/item/CS_URS_2025_02/949101111</t>
  </si>
  <si>
    <t>"m.č. B1.01 - plocha"17,1</t>
  </si>
  <si>
    <t>"m.č. B1.02 - plocha"11,9</t>
  </si>
  <si>
    <t>"m.č. B1.03 - plocha"67</t>
  </si>
  <si>
    <t>"m.č. B1.05 - plocha"3,1</t>
  </si>
  <si>
    <t>"m.č. B1.06 - plocha"1,4</t>
  </si>
  <si>
    <t>107</t>
  </si>
  <si>
    <t>949101112</t>
  </si>
  <si>
    <t>Lešení pomocné pracovní pro objekty pozemních staveb pro zatížení do 150 kg/m2, o výšce lešeňové podlahy přes 1,9 do 3,5 m</t>
  </si>
  <si>
    <t>921779917</t>
  </si>
  <si>
    <t>https://podminky.urs.cz/item/CS_URS_2025_02/949101112</t>
  </si>
  <si>
    <t>pro fasádu</t>
  </si>
  <si>
    <t>27,58*1,2</t>
  </si>
  <si>
    <t>13,05*1,2</t>
  </si>
  <si>
    <t>108</t>
  </si>
  <si>
    <t>952901111</t>
  </si>
  <si>
    <t>Vyčištění budov nebo objektů před předáním do užívání budov bytové nebo občanské výstavby, světlé výšky podlaží do 4 m</t>
  </si>
  <si>
    <t>-2114951266</t>
  </si>
  <si>
    <t>https://podminky.urs.cz/item/CS_URS_2025_02/952901111</t>
  </si>
  <si>
    <t>1/3 plochy strechy</t>
  </si>
  <si>
    <t>vyšší strecha</t>
  </si>
  <si>
    <t>"vodorovná plocha"103,94/3</t>
  </si>
  <si>
    <t>nižší strecha</t>
  </si>
  <si>
    <t>"vodorovná plocha"22,48/3</t>
  </si>
  <si>
    <t>109</t>
  </si>
  <si>
    <t>953312122</t>
  </si>
  <si>
    <t>Vložky svislé do dilatačních spár z polystyrenových desek extrudovaných včetně dodání a osazení, v jakémkoliv zdivu přes 10 do 20 mm</t>
  </si>
  <si>
    <t>-913218804</t>
  </si>
  <si>
    <t>https://podminky.urs.cz/item/CS_URS_2025_02/953312122</t>
  </si>
  <si>
    <t>základové pasy</t>
  </si>
  <si>
    <t>0,2*0,38</t>
  </si>
  <si>
    <t>steny</t>
  </si>
  <si>
    <t>0,38*5,6*4</t>
  </si>
  <si>
    <t>0,38*4,6*2</t>
  </si>
  <si>
    <t>(9,0+7,0)*0,25</t>
  </si>
  <si>
    <t>110</t>
  </si>
  <si>
    <t>953511.10</t>
  </si>
  <si>
    <t>Nosný tepelně-izolační prvek pro předsazené parapety, atiky a krátké konzoly</t>
  </si>
  <si>
    <t>-1828694430</t>
  </si>
  <si>
    <t>111</t>
  </si>
  <si>
    <t>953943211</t>
  </si>
  <si>
    <t>Osazování drobných kovových předmětů kotvených do stěny hasicího přístroje</t>
  </si>
  <si>
    <t>-683912027</t>
  </si>
  <si>
    <t>https://podminky.urs.cz/item/CS_URS_2025_02/953943211</t>
  </si>
  <si>
    <t>112</t>
  </si>
  <si>
    <t>44932001</t>
  </si>
  <si>
    <t>přístroj hasicí ruční práškový hasební schopnost 21A, 113B, C</t>
  </si>
  <si>
    <t>1384403292</t>
  </si>
  <si>
    <t>113</t>
  </si>
  <si>
    <t>977151116</t>
  </si>
  <si>
    <t>Jádrové vrty diamantovými korunkami do stavebních materiálů (železobetonu, betonu, cihel, obkladů, dlažeb, kamene) průměru přes 70 do 80 mm</t>
  </si>
  <si>
    <t>868653536</t>
  </si>
  <si>
    <t>https://podminky.urs.cz/item/CS_URS_2025_02/977151116</t>
  </si>
  <si>
    <t>stropem DN 75</t>
  </si>
  <si>
    <t>0,25*4</t>
  </si>
  <si>
    <t>114</t>
  </si>
  <si>
    <t>977151119</t>
  </si>
  <si>
    <t>Jádrové vrty diamantovými korunkami do stavebních materiálů (železobetonu, betonu, cihel, obkladů, dlažeb, kamene) průměru přes 100 do 110 mm</t>
  </si>
  <si>
    <t>862216383</t>
  </si>
  <si>
    <t>https://podminky.urs.cz/item/CS_URS_2025_02/977151119</t>
  </si>
  <si>
    <t>stropem DN 110</t>
  </si>
  <si>
    <t>0,25*1</t>
  </si>
  <si>
    <t>115</t>
  </si>
  <si>
    <t>977151124</t>
  </si>
  <si>
    <t>Jádrové vrty diamantovými korunkami do stavebních materiálů (železobetonu, betonu, cihel, obkladů, dlažeb, kamene) průměru přes 150 do 180 mm</t>
  </si>
  <si>
    <t>1251026011</t>
  </si>
  <si>
    <t>https://podminky.urs.cz/item/CS_URS_2025_02/977151124</t>
  </si>
  <si>
    <t>stropem DN 160</t>
  </si>
  <si>
    <t>116</t>
  </si>
  <si>
    <t>9901020.1</t>
  </si>
  <si>
    <t>Zednické výpomoci specialistům (realizace na pokyn investora a dle zápisu v SD)</t>
  </si>
  <si>
    <t>-50949574</t>
  </si>
  <si>
    <t xml:space="preserve">předpoklad </t>
  </si>
  <si>
    <t>60,0</t>
  </si>
  <si>
    <t>117</t>
  </si>
  <si>
    <t>9989.10</t>
  </si>
  <si>
    <t>Fasádní úprava přisazeného uličního elektro rozvaděče VO vč. dodání hmot</t>
  </si>
  <si>
    <t>263743314</t>
  </si>
  <si>
    <t>2,3</t>
  </si>
  <si>
    <t>1,9*0,35*2</t>
  </si>
  <si>
    <t>118</t>
  </si>
  <si>
    <t>9989.12</t>
  </si>
  <si>
    <t>Zabezpečení/vyvěšení kabelů v chodníku, zhotovení chrániček - řešeno dle skutečnosti</t>
  </si>
  <si>
    <t>kpl</t>
  </si>
  <si>
    <t>-18999133</t>
  </si>
  <si>
    <t>998</t>
  </si>
  <si>
    <t>Přesun hmot</t>
  </si>
  <si>
    <t>119</t>
  </si>
  <si>
    <t>998011001</t>
  </si>
  <si>
    <t>Přesun hmot pro budovy občanské výstavby, bydlení, výrobu a služby s nosnou svislou konstrukcí zděnou z cihel, tvárnic nebo kamene vodorovná dopravní vzdálenost do 100 m základní pro budovy výšky do 6 m</t>
  </si>
  <si>
    <t>757997242</t>
  </si>
  <si>
    <t>https://podminky.urs.cz/item/CS_URS_2025_02/998011001</t>
  </si>
  <si>
    <t>120</t>
  </si>
  <si>
    <t>711111001</t>
  </si>
  <si>
    <t>Provedení izolace proti zemní vlhkosti natěradly a tmely za studena na ploše vodorovné V jednonásobným nátěrem penetračním</t>
  </si>
  <si>
    <t>1995904598</t>
  </si>
  <si>
    <t>https://podminky.urs.cz/item/CS_URS_2025_02/711111001</t>
  </si>
  <si>
    <t>skladba S1.09n</t>
  </si>
  <si>
    <t>121</t>
  </si>
  <si>
    <t>711112001</t>
  </si>
  <si>
    <t>Provedení izolace proti zemní vlhkosti natěradly a tmely za studena na ploše svislé S jednonásobným nátěrem penetračním</t>
  </si>
  <si>
    <t>1286250664</t>
  </si>
  <si>
    <t>https://podminky.urs.cz/item/CS_URS_2025_02/711112001</t>
  </si>
  <si>
    <t>vytažení na sokl</t>
  </si>
  <si>
    <t>58,16*0,5</t>
  </si>
  <si>
    <t>3,6*0,75</t>
  </si>
  <si>
    <t>122</t>
  </si>
  <si>
    <t>11163150</t>
  </si>
  <si>
    <t>lak penetrační asfaltový</t>
  </si>
  <si>
    <t>-1141436895</t>
  </si>
  <si>
    <t>penevod*0,00034</t>
  </si>
  <si>
    <t>penesvis*0,00034</t>
  </si>
  <si>
    <t>123</t>
  </si>
  <si>
    <t>711141559</t>
  </si>
  <si>
    <t>Provedení izolace proti zemní vlhkosti pásy přitavením NAIP na ploše vodorovné V</t>
  </si>
  <si>
    <t>713358435</t>
  </si>
  <si>
    <t>https://podminky.urs.cz/item/CS_URS_2025_02/711141559</t>
  </si>
  <si>
    <t>124</t>
  </si>
  <si>
    <t>711142559</t>
  </si>
  <si>
    <t>Provedení izolace proti zemní vlhkosti pásy přitavením NAIP na ploše svislé S</t>
  </si>
  <si>
    <t>-1882696067</t>
  </si>
  <si>
    <t>https://podminky.urs.cz/item/CS_URS_2025_02/711142559</t>
  </si>
  <si>
    <t>125</t>
  </si>
  <si>
    <t>62853004</t>
  </si>
  <si>
    <t>pás asfaltový natavitelný modifikovaný SBS s vložkou ze skleněné tkaniny a spalitelnou PE fólií nebo jemnozrnným minerálním posypem na horním povrchu tl 4,0mm</t>
  </si>
  <si>
    <t>-1782971368</t>
  </si>
  <si>
    <t>penevod*1,165</t>
  </si>
  <si>
    <t>penesvis*1,221</t>
  </si>
  <si>
    <t>215,102*1,221 'Přepočtené koeficientem množství</t>
  </si>
  <si>
    <t>126</t>
  </si>
  <si>
    <t>998711101</t>
  </si>
  <si>
    <t>Přesun hmot pro izolace proti vodě, vlhkosti a plynům stanovený z hmotnosti přesunovaného materiálu vodorovná dopravní vzdálenost do 50 m základní v objektech výšky do 6 m</t>
  </si>
  <si>
    <t>1438681365</t>
  </si>
  <si>
    <t>https://podminky.urs.cz/item/CS_URS_2025_02/998711101</t>
  </si>
  <si>
    <t>127</t>
  </si>
  <si>
    <t>712311101</t>
  </si>
  <si>
    <t>Provedení povlakové krytiny střech plochých do 10° natěradly a tmely za studena nátěrem lakem penetračním nebo asfaltovým</t>
  </si>
  <si>
    <t>-526582546</t>
  </si>
  <si>
    <t>https://podminky.urs.cz/item/CS_URS_2025_02/712311101</t>
  </si>
  <si>
    <t>"vodorovná plocha"103,94</t>
  </si>
  <si>
    <t>"vytažení na okolní kce"54,39*(0,3+0,15)</t>
  </si>
  <si>
    <t>"vodorovná plocha"35,84</t>
  </si>
  <si>
    <t>"vytažení na okolní kce"34,23*(0,2+0,15)</t>
  </si>
  <si>
    <t>128</t>
  </si>
  <si>
    <t>351830140</t>
  </si>
  <si>
    <t>penestrecha*0,00032</t>
  </si>
  <si>
    <t>129</t>
  </si>
  <si>
    <t>712341559</t>
  </si>
  <si>
    <t>Provedení povlakové krytiny střech plochých do 10° pásy přitavením NAIP v plné ploše</t>
  </si>
  <si>
    <t>-2112786153</t>
  </si>
  <si>
    <t>https://podminky.urs.cz/item/CS_URS_2025_02/712341559</t>
  </si>
  <si>
    <t>130</t>
  </si>
  <si>
    <t>-850382266</t>
  </si>
  <si>
    <t>penestrecha*1,165</t>
  </si>
  <si>
    <t>131</t>
  </si>
  <si>
    <t>712361705</t>
  </si>
  <si>
    <t>Provedení povlakové krytiny střech plochých do 10° fólií lepená se svařovanými spoji</t>
  </si>
  <si>
    <t>-2094703434</t>
  </si>
  <si>
    <t>https://podminky.urs.cz/item/CS_URS_2025_02/712361705</t>
  </si>
  <si>
    <t>dle geotextílie 300</t>
  </si>
  <si>
    <t>132</t>
  </si>
  <si>
    <t>28343014</t>
  </si>
  <si>
    <t>fólie hydroizolační střešní mPVC určená ke stabilizaci přitížením a do vegetačních střech tl 1,8mm</t>
  </si>
  <si>
    <t>-1538509778</t>
  </si>
  <si>
    <t>208,963*1,1655 'Přepočtené koeficientem množství</t>
  </si>
  <si>
    <t>133</t>
  </si>
  <si>
    <t>712363115</t>
  </si>
  <si>
    <t>Provedení povlakové krytiny střech plochých do 10° fólií ostatní činnosti při pokládání hydroizolačních fólií (materiál ve specifikaci) zaizolování prostupů střešní rovinou kruhový průřez, průměr do 300 mm</t>
  </si>
  <si>
    <t>1490674634</t>
  </si>
  <si>
    <t>https://podminky.urs.cz/item/CS_URS_2025_02/712363115</t>
  </si>
  <si>
    <t>134</t>
  </si>
  <si>
    <t>28342012</t>
  </si>
  <si>
    <t>manžeta těsnící pro prostupy hydroizolací z PVC uzavřená kruhová vnitřní průměr 72-83</t>
  </si>
  <si>
    <t>15269286</t>
  </si>
  <si>
    <t>135</t>
  </si>
  <si>
    <t>28342013</t>
  </si>
  <si>
    <t>manžeta těsnící pro prostupy hydroizolací z PVC uzavřená kruhová vnitřní průměr 90-114</t>
  </si>
  <si>
    <t>-608933224</t>
  </si>
  <si>
    <t>136</t>
  </si>
  <si>
    <t>28342014</t>
  </si>
  <si>
    <t>manžeta těsnící pro prostupy hydroizolací z PVC uzavřená kruhová vnitřní průměr 120-180</t>
  </si>
  <si>
    <t>-96305386</t>
  </si>
  <si>
    <t>137</t>
  </si>
  <si>
    <t>712363.54</t>
  </si>
  <si>
    <t>Povlakové krytiny střech plochých do 10° z tvarovaných poplastovaných lišt pro mPVC stěnová lišta vyhnutá rš 80 mm</t>
  </si>
  <si>
    <t>69427728</t>
  </si>
  <si>
    <t>K29</t>
  </si>
  <si>
    <t>89,0</t>
  </si>
  <si>
    <t>138</t>
  </si>
  <si>
    <t>712363352</t>
  </si>
  <si>
    <t>Povlakové krytiny střech plochých do 10° z tvarovaných poplastovaných lišt pro mPVC vnitřní koutová lišta rš 100 mm</t>
  </si>
  <si>
    <t>-858374887</t>
  </si>
  <si>
    <t>https://podminky.urs.cz/item/CS_URS_2025_02/712363352</t>
  </si>
  <si>
    <t>K27</t>
  </si>
  <si>
    <t>90,0</t>
  </si>
  <si>
    <t>139</t>
  </si>
  <si>
    <t>712363353</t>
  </si>
  <si>
    <t>Povlakové krytiny střech plochých do 10° z tvarovaných poplastovaných lišt pro mPVC vnější koutová lišta rš 100 mm</t>
  </si>
  <si>
    <t>1509424672</t>
  </si>
  <si>
    <t>https://podminky.urs.cz/item/CS_URS_2025_02/712363353</t>
  </si>
  <si>
    <t>K28</t>
  </si>
  <si>
    <t>58,0</t>
  </si>
  <si>
    <t>140</t>
  </si>
  <si>
    <t>712391171</t>
  </si>
  <si>
    <t>Provedení povlakové krytiny střech plochých do 10° -ostatní práce provedení vrstvy textilní podkladní</t>
  </si>
  <si>
    <t>-774929525</t>
  </si>
  <si>
    <t>https://podminky.urs.cz/item/CS_URS_2025_02/712391171</t>
  </si>
  <si>
    <t>"vytažení na okolní kce"(54,39-4,73+5,73)*(0,88+0,15)</t>
  </si>
  <si>
    <t>(4,73+5,73)*(0,35+0,15)</t>
  </si>
  <si>
    <t>"vodorovná plocha"22,48</t>
  </si>
  <si>
    <t>"vytažení na okolní kce"(34,23-20,55)*(0,58+0,15)</t>
  </si>
  <si>
    <t>20,55*(0,35+0,15)</t>
  </si>
  <si>
    <t>141</t>
  </si>
  <si>
    <t>69311068</t>
  </si>
  <si>
    <t>geotextilie netkaná separační, ochranná, filtrační, drenážní PP 300g/m2</t>
  </si>
  <si>
    <t>2062538973</t>
  </si>
  <si>
    <t>208,963*1,155 'Přepočtené koeficientem množství</t>
  </si>
  <si>
    <t>142</t>
  </si>
  <si>
    <t>712391172</t>
  </si>
  <si>
    <t>Provedení povlakové krytiny střech plochých do 10° -ostatní práce provedení vrstvy textilní ochranné</t>
  </si>
  <si>
    <t>1685406919</t>
  </si>
  <si>
    <t>https://podminky.urs.cz/item/CS_URS_2025_02/712391172</t>
  </si>
  <si>
    <t>143</t>
  </si>
  <si>
    <t>69311082</t>
  </si>
  <si>
    <t>geotextilie netkaná separační, ochranná, filtrační, drenážní PP 500g/m2</t>
  </si>
  <si>
    <t>1543176085</t>
  </si>
  <si>
    <t>144</t>
  </si>
  <si>
    <t>712391382</t>
  </si>
  <si>
    <t>Provedení povlakové krytiny střech plochých do 10° -ostatní práce dokončení izolace násypem z hrubého kameniva frakce 16 - 22, tl. 50 mm</t>
  </si>
  <si>
    <t>-2025078864</t>
  </si>
  <si>
    <t>https://podminky.urs.cz/item/CS_URS_2025_02/712391382</t>
  </si>
  <si>
    <t>145</t>
  </si>
  <si>
    <t>58343920</t>
  </si>
  <si>
    <t>kamenivo drcené hrubé frakce 16/22</t>
  </si>
  <si>
    <t>848403167</t>
  </si>
  <si>
    <t>strechakacirek*0,05*1,8</t>
  </si>
  <si>
    <t>146</t>
  </si>
  <si>
    <t>71266.900</t>
  </si>
  <si>
    <t>Příplatek na detail okolo napojení střešní vpusti na střešní skladbu</t>
  </si>
  <si>
    <t>ks</t>
  </si>
  <si>
    <t>454490357</t>
  </si>
  <si>
    <t>147</t>
  </si>
  <si>
    <t>71266.910</t>
  </si>
  <si>
    <t>Příplatek na detail okolo napojení prostupů TZB na střešní skladbu do DN 160mm</t>
  </si>
  <si>
    <t>475744876</t>
  </si>
  <si>
    <t>148</t>
  </si>
  <si>
    <t>998712101</t>
  </si>
  <si>
    <t>Přesun hmot pro povlakové krytiny stanovený z hmotnosti přesunovaného materiálu vodorovná dopravní vzdálenost do 50 m základní v objektech výšky do 6 m</t>
  </si>
  <si>
    <t>1106134953</t>
  </si>
  <si>
    <t>https://podminky.urs.cz/item/CS_URS_2025_02/998712101</t>
  </si>
  <si>
    <t>149</t>
  </si>
  <si>
    <t>713121111</t>
  </si>
  <si>
    <t>Montáž tepelné izolace podlah rohožemi, pásy, deskami, dílci, bloky (izolační materiál ve specifikaci) kladenými volně jednovrstvá</t>
  </si>
  <si>
    <t>-795410853</t>
  </si>
  <si>
    <t>https://podminky.urs.cz/item/CS_URS_2025_02/713121111</t>
  </si>
  <si>
    <t>150</t>
  </si>
  <si>
    <t>28372319</t>
  </si>
  <si>
    <t>deska EPS 100 pro konstrukce s běžným zatížením λ=0,037 tl 160mm</t>
  </si>
  <si>
    <t>-373683384</t>
  </si>
  <si>
    <t>sklS109n*1,05</t>
  </si>
  <si>
    <t>151</t>
  </si>
  <si>
    <t>713131141</t>
  </si>
  <si>
    <t>Montáž tepelné izolace stěn rohožemi, pásy, deskami, dílci, bloky (izolační materiál ve specifikaci) lepením celoplošně bez mechanického kotvení</t>
  </si>
  <si>
    <t>1890011287</t>
  </si>
  <si>
    <t>https://podminky.urs.cz/item/CS_URS_2025_02/713131141</t>
  </si>
  <si>
    <t>tl. 120mm</t>
  </si>
  <si>
    <t>27,0*0,25</t>
  </si>
  <si>
    <t>tl. 20mm</t>
  </si>
  <si>
    <t>152</t>
  </si>
  <si>
    <t>28376423</t>
  </si>
  <si>
    <t>deska XPS hrana polodrážková a hladký povrch 300kPA λ=0,035 tl 120mm</t>
  </si>
  <si>
    <t>-1690899687</t>
  </si>
  <si>
    <t>27,0*0,25*1,05</t>
  </si>
  <si>
    <t>13,27*0,25*1,05</t>
  </si>
  <si>
    <t>153</t>
  </si>
  <si>
    <t>28376414</t>
  </si>
  <si>
    <t>deska XPS hrana polodrážková a hladký povrch 300kPA λ=0,035 tl 20mm</t>
  </si>
  <si>
    <t>-7203841</t>
  </si>
  <si>
    <t>18,15*0,25*1,05</t>
  </si>
  <si>
    <t>154</t>
  </si>
  <si>
    <t>713131341</t>
  </si>
  <si>
    <t>Montáž tepelné izolace stěn rohožemi, pásy, deskami, dílci, bloky (izolační materiál ve specifikaci) lepením bodově nízkoexpanzní (PUR) pěnou s mechanickým kotvením, tloušťky izolace do 100 mm</t>
  </si>
  <si>
    <t>1124251037</t>
  </si>
  <si>
    <t>https://podminky.urs.cz/item/CS_URS_2025_02/713131341</t>
  </si>
  <si>
    <t>"vytažení na okolní kce"54,39*0,535</t>
  </si>
  <si>
    <t>"vytažení na okolní kce"34,23*0,45</t>
  </si>
  <si>
    <t>155</t>
  </si>
  <si>
    <t>28376421</t>
  </si>
  <si>
    <t>deska XPS hrana polodrážková a hladký povrch 300kPA λ=0,035 tl 80mm</t>
  </si>
  <si>
    <t>-1954309822</t>
  </si>
  <si>
    <t>izolatika*1,05</t>
  </si>
  <si>
    <t>156</t>
  </si>
  <si>
    <t>713141136</t>
  </si>
  <si>
    <t>Montáž tepelné izolace střech plochých rohožemi, pásy, deskami, dílci, bloky (izolační materiál ve specifikaci) přilepenými za studena jednovrstvá nízkoexpanzní (PUR) pěnou</t>
  </si>
  <si>
    <t>-89481752</t>
  </si>
  <si>
    <t>https://podminky.urs.cz/item/CS_URS_2025_02/713141136</t>
  </si>
  <si>
    <t>157</t>
  </si>
  <si>
    <t>28375991</t>
  </si>
  <si>
    <t>deska EPS 150 pro konstrukce s vysokým zatížením λ=0,035 tl 160mm</t>
  </si>
  <si>
    <t>-1064322908</t>
  </si>
  <si>
    <t>126,42*1,05 'Přepočtené koeficientem množství</t>
  </si>
  <si>
    <t>158</t>
  </si>
  <si>
    <t>713141336</t>
  </si>
  <si>
    <t>Montáž tepelné izolace střech plochých spádovými klíny v ploše přilepenými za studena nízkoexpanzní (PUR) pěnou</t>
  </si>
  <si>
    <t>-934708813</t>
  </si>
  <si>
    <t>https://podminky.urs.cz/item/CS_URS_2025_02/713141336</t>
  </si>
  <si>
    <t>159</t>
  </si>
  <si>
    <t>28376142</t>
  </si>
  <si>
    <t>klín izolační spád do 5% EPS 150</t>
  </si>
  <si>
    <t>-2046413166</t>
  </si>
  <si>
    <t>ITstrecha*(0,02+0,125)/2*1,05</t>
  </si>
  <si>
    <t>160</t>
  </si>
  <si>
    <t>998713101</t>
  </si>
  <si>
    <t>Přesun hmot pro izolace tepelné stanovený z hmotnosti přesunovaného materiálu vodorovná dopravní vzdálenost do 50 m s užitím mechanizace v objektech výšky do 6 m</t>
  </si>
  <si>
    <t>785676432</t>
  </si>
  <si>
    <t>https://podminky.urs.cz/item/CS_URS_2025_02/998713101</t>
  </si>
  <si>
    <t>742</t>
  </si>
  <si>
    <t>Elektroinstalace - slaboproud</t>
  </si>
  <si>
    <t>161</t>
  </si>
  <si>
    <t>742320012</t>
  </si>
  <si>
    <t>Montáž elektricky ovládaných zámků elektromechanických včetně trasy dveřmi a přechodové krabice</t>
  </si>
  <si>
    <t>-707421572</t>
  </si>
  <si>
    <t>https://podminky.urs.cz/item/CS_URS_2025_02/742320012</t>
  </si>
  <si>
    <t>162</t>
  </si>
  <si>
    <t>54926.15</t>
  </si>
  <si>
    <t>elektronicky uzamykatelná vložka, čip/knoflík, klika/klika</t>
  </si>
  <si>
    <t>1280291902</t>
  </si>
  <si>
    <t>762</t>
  </si>
  <si>
    <t>Konstrukce tesařské</t>
  </si>
  <si>
    <t>163</t>
  </si>
  <si>
    <t>762361331</t>
  </si>
  <si>
    <t>Konstrukční vrstva pod klempířské prvky pro oplechování horních ploch zdí a nadezdívek (atik) z vodovzdorné překližky šroubovaných do podkladu, tloušťky desky 18 mm</t>
  </si>
  <si>
    <t>1240951616</t>
  </si>
  <si>
    <t>https://podminky.urs.cz/item/CS_URS_2025_02/762361331</t>
  </si>
  <si>
    <t>26,74*0,4</t>
  </si>
  <si>
    <t>17,08*0,4</t>
  </si>
  <si>
    <t>13,0*0,32</t>
  </si>
  <si>
    <t>164</t>
  </si>
  <si>
    <t>998762101</t>
  </si>
  <si>
    <t>Přesun hmot pro konstrukce tesařské stanovený z hmotnosti přesunovaného materiálu vodorovná dopravní vzdálenost do 50 m základní v objektech výšky do 6 m</t>
  </si>
  <si>
    <t>820089031</t>
  </si>
  <si>
    <t>https://podminky.urs.cz/item/CS_URS_2025_02/998762101</t>
  </si>
  <si>
    <t>165</t>
  </si>
  <si>
    <t>763111333</t>
  </si>
  <si>
    <t>Příčka ze sádrokartonových desek s nosnou konstrukcí z jednoduchých ocelových profilů UW, CW jednoduše opláštěná deskou impregnovanou H2 tl. 12,5 mm, příčka tl. 100 mm, profil 75, s izolací, EI 30, Rw do 45 dB</t>
  </si>
  <si>
    <t>103336547</t>
  </si>
  <si>
    <t>https://podminky.urs.cz/item/CS_URS_2025_02/763111333</t>
  </si>
  <si>
    <t>"mc B1.03" 0,7*3,5</t>
  </si>
  <si>
    <t>" mezi mc B1.03 a B1.06 a B1.07" (2,75+2,75)*3,5</t>
  </si>
  <si>
    <t>"mc B1.05" 3,12*3,5</t>
  </si>
  <si>
    <t>166</t>
  </si>
  <si>
    <t>7631113R</t>
  </si>
  <si>
    <t>Příčka ze sádrokartonových desek s nosnou konstrukcí z jednoduchých ocelových profilů UW, CW jednoduše opláštěná deskou impregnovanou se skelnou výztuží GM-FH1 tl. 12,5 mm s izolací, EI 45, příčka tl. 150 mm, profil 100, Rw do 49 dB</t>
  </si>
  <si>
    <t>691594945</t>
  </si>
  <si>
    <t>"mc B1.03" 3,03*3,5</t>
  </si>
  <si>
    <t>167</t>
  </si>
  <si>
    <t>763111713</t>
  </si>
  <si>
    <t>Příčka ze sádrokartonových desek ostatní konstrukce a práce na příčkách ze sádrokartonových desek ukončení příčky ve volném prostoru</t>
  </si>
  <si>
    <t>-1610814677</t>
  </si>
  <si>
    <t>https://podminky.urs.cz/item/CS_URS_2025_02/763111713</t>
  </si>
  <si>
    <t>"mc B1.03" 2*3,5</t>
  </si>
  <si>
    <t>168</t>
  </si>
  <si>
    <t>763111R</t>
  </si>
  <si>
    <t>Příčka ze sádrokartonových desek s nosnou konstrukcí z jednoduchých ocelových profilů UW, CW jednoduše opláštěná deskou impregnovanou H2 tl. 12,5 mm, příčka tl. 150 mm, profil 100, s izolací, EI 30, Rw do 48 dB</t>
  </si>
  <si>
    <t>-173770797</t>
  </si>
  <si>
    <t>"mc B1.04 + B1.05" 7,07*3,5</t>
  </si>
  <si>
    <t>169</t>
  </si>
  <si>
    <t>763111R26</t>
  </si>
  <si>
    <t>Příčka ze sádrokartonových desek s nosnou konstrukcí z jednoduchých ocelových profilů UW, CW jednoduše opláštěná deskou protipožární DF tl. 12,5 mm s izolací, EI 45, příčka tl. 150 mm, profil 100, Rw do 51 dB</t>
  </si>
  <si>
    <t>1633403602</t>
  </si>
  <si>
    <t>" mezi mc B1.01 a B1.07" 1,26*3,0</t>
  </si>
  <si>
    <t>170</t>
  </si>
  <si>
    <t>763121426</t>
  </si>
  <si>
    <t>Stěna předsazená ze sádrokartonových desek s nosnou konstrukcí z ocelových profilů CW, UW jednoduše opláštěná deskou impregnovanou H2 tl. 12,5 mm bez izolace, EI 15, stěna tl. 112,5 mm, profil 100</t>
  </si>
  <si>
    <t>1900065773</t>
  </si>
  <si>
    <t>https://podminky.urs.cz/item/CS_URS_2025_02/763121426</t>
  </si>
  <si>
    <t>predstena v mc B1.06</t>
  </si>
  <si>
    <t>0,9*(1,2+0,15)</t>
  </si>
  <si>
    <t>predstena v mc B1.05</t>
  </si>
  <si>
    <t>1,2*3,5</t>
  </si>
  <si>
    <t>171</t>
  </si>
  <si>
    <t>763131411</t>
  </si>
  <si>
    <t>Podhled ze sádrokartonových desek dvouvrstvá zavěšená spodní konstrukce z ocelových profilů CD, UD jednoduše opláštěná deskou standardní A, tl. 12,5 mm, bez izolace</t>
  </si>
  <si>
    <t>-511370412</t>
  </si>
  <si>
    <t>https://podminky.urs.cz/item/CS_URS_2025_02/763131411</t>
  </si>
  <si>
    <t>"m.c. B1.01 - plocha"12,36</t>
  </si>
  <si>
    <t>"m.c. B1.02 - plocha"11,9</t>
  </si>
  <si>
    <t>172</t>
  </si>
  <si>
    <t>763131451</t>
  </si>
  <si>
    <t>Podhled ze sádrokartonových desek dvouvrstvá zavěšená spodní konstrukce z ocelových profilů CD, UD jednoduše opláštěná deskou impregnovanou H2, tl. 12,5 mm, bez izolace</t>
  </si>
  <si>
    <t>-95411006</t>
  </si>
  <si>
    <t>https://podminky.urs.cz/item/CS_URS_2025_02/763131451</t>
  </si>
  <si>
    <t>"m.c. B1.05 - plocha"3,1</t>
  </si>
  <si>
    <t>173</t>
  </si>
  <si>
    <t>763131714</t>
  </si>
  <si>
    <t>Podhled ze sádrokartonových desek ostatní práce a konstrukce na podhledech ze sádrokartonových desek základní penetrační nátěr</t>
  </si>
  <si>
    <t>-2094193393</t>
  </si>
  <si>
    <t>https://podminky.urs.cz/item/CS_URS_2025_02/763131714</t>
  </si>
  <si>
    <t>obklad ocelového překladu</t>
  </si>
  <si>
    <t>(1,85+1,26)*0,75</t>
  </si>
  <si>
    <t>174</t>
  </si>
  <si>
    <t>763164635</t>
  </si>
  <si>
    <t>Obklad konstrukcí sádrokartonovými deskami včetně ochranných úhelníků ve tvaru U rozvinuté šíře přes 0,6 do 1,2 m, opláštěný deskou protipožární DF, tl. 12,5 mm</t>
  </si>
  <si>
    <t>-2084251328</t>
  </si>
  <si>
    <t>https://podminky.urs.cz/item/CS_URS_2025_02/763164635</t>
  </si>
  <si>
    <t>1,85+1,26</t>
  </si>
  <si>
    <t>175</t>
  </si>
  <si>
    <t>763173113</t>
  </si>
  <si>
    <t>Montáž nosičů zařizovacích předmětů pro konstrukce ze sádrokartonových desek úchytu pro WC</t>
  </si>
  <si>
    <t>-965771028</t>
  </si>
  <si>
    <t>https://podminky.urs.cz/item/CS_URS_2025_02/763173113</t>
  </si>
  <si>
    <t xml:space="preserve"> v mc B1.05</t>
  </si>
  <si>
    <t>176</t>
  </si>
  <si>
    <t>59030731</t>
  </si>
  <si>
    <t>konstrukce pro uchycení WC osová rozteč CW profilů 450-625mm</t>
  </si>
  <si>
    <t>1336936253</t>
  </si>
  <si>
    <t>177</t>
  </si>
  <si>
    <t>998763301</t>
  </si>
  <si>
    <t>Přesun hmot pro konstrukce montované z desek sádrokartonových, sádrovláknitých, cementovláknitých nebo cementových stanovený z hmotnosti přesunovaného materiálu vodorovná dopravní vzdálenost do 50 m základní v objektech výšky do 6 m</t>
  </si>
  <si>
    <t>885036184</t>
  </si>
  <si>
    <t>https://podminky.urs.cz/item/CS_URS_2025_02/998763301</t>
  </si>
  <si>
    <t>178</t>
  </si>
  <si>
    <t>764226.03</t>
  </si>
  <si>
    <t>Oplechování parapetů z hliníkového plechu rovných mechanicky kotvené, bez rohů rš 240 mm</t>
  </si>
  <si>
    <t>-1455831792</t>
  </si>
  <si>
    <t>Poznámka k položce:_x000d_
+ opracování boků parapetu se zpětným protidešťovým žlábkem</t>
  </si>
  <si>
    <t>K31</t>
  </si>
  <si>
    <t>1,05</t>
  </si>
  <si>
    <t>179</t>
  </si>
  <si>
    <t>764226.04</t>
  </si>
  <si>
    <t>Oplechování parapetů z hliníkového plechu rovných mechanicky kotvené, bez rohů rš 270 mm</t>
  </si>
  <si>
    <t>2023188890</t>
  </si>
  <si>
    <t>K21</t>
  </si>
  <si>
    <t>1,25*5</t>
  </si>
  <si>
    <t>K22</t>
  </si>
  <si>
    <t>2,25*3</t>
  </si>
  <si>
    <t>180</t>
  </si>
  <si>
    <t>764232.01</t>
  </si>
  <si>
    <t>Krycí lišta hydroizolace z měděného plechu rš 135 mm</t>
  </si>
  <si>
    <t>-853687664</t>
  </si>
  <si>
    <t>K30</t>
  </si>
  <si>
    <t>32,0</t>
  </si>
  <si>
    <t>181</t>
  </si>
  <si>
    <t>764234.05</t>
  </si>
  <si>
    <t>Oplechování horních ploch zdí a nadezdívek (atik) z měděného plechu mechanicky kotvených rš 440 mm</t>
  </si>
  <si>
    <t>-1611393136</t>
  </si>
  <si>
    <t>Poznámka k položce:_x000d_
+ kotvení příponkami</t>
  </si>
  <si>
    <t>K24</t>
  </si>
  <si>
    <t>13,7</t>
  </si>
  <si>
    <t>182</t>
  </si>
  <si>
    <t>764234.06</t>
  </si>
  <si>
    <t>Oplechování horních ploch zdí a nadezdívek (atik) z měděného plechu mechanicky kotvených rš 520 mm</t>
  </si>
  <si>
    <t>-1234920202</t>
  </si>
  <si>
    <t>K23</t>
  </si>
  <si>
    <t>44,8</t>
  </si>
  <si>
    <t>183</t>
  </si>
  <si>
    <t>764256403</t>
  </si>
  <si>
    <t>Oplechování parapetů z nerezového plechu rovných mechanicky kotvené, bez rohů rš 250 mm</t>
  </si>
  <si>
    <t>839068291</t>
  </si>
  <si>
    <t>https://podminky.urs.cz/item/CS_URS_2025_02/764256403</t>
  </si>
  <si>
    <t>Z23</t>
  </si>
  <si>
    <t>0,9</t>
  </si>
  <si>
    <t>184</t>
  </si>
  <si>
    <t>764531.65</t>
  </si>
  <si>
    <t>Kotlík hranatý pro podokapní žlaby z Cu plechu 240x240x300 mm průměr svodu 120 mm</t>
  </si>
  <si>
    <t>-2140310373</t>
  </si>
  <si>
    <t>K26</t>
  </si>
  <si>
    <t>185</t>
  </si>
  <si>
    <t>764538423</t>
  </si>
  <si>
    <t>Svod z měděného plechu včetně objímek, kolen a odskoků kruhový, průměru 120 mm</t>
  </si>
  <si>
    <t>-467066347</t>
  </si>
  <si>
    <t>https://podminky.urs.cz/item/CS_URS_2025_02/764538423</t>
  </si>
  <si>
    <t>K25</t>
  </si>
  <si>
    <t>9,3</t>
  </si>
  <si>
    <t>186</t>
  </si>
  <si>
    <t>998764101</t>
  </si>
  <si>
    <t>Přesun hmot pro konstrukce klempířské stanovený z hmotnosti přesunovaného materiálu vodorovná dopravní vzdálenost do 50 m základní v objektech výšky do 6 m</t>
  </si>
  <si>
    <t>-1936406420</t>
  </si>
  <si>
    <t>https://podminky.urs.cz/item/CS_URS_2025_02/998764101</t>
  </si>
  <si>
    <t>187</t>
  </si>
  <si>
    <t>766660730</t>
  </si>
  <si>
    <t>Montáž dveřních doplňků dveřního kování interiérového WC kliky se zámkem</t>
  </si>
  <si>
    <t>-745549835</t>
  </si>
  <si>
    <t>https://podminky.urs.cz/item/CS_URS_2025_02/766660730</t>
  </si>
  <si>
    <t>188</t>
  </si>
  <si>
    <t>54914128</t>
  </si>
  <si>
    <t>dveřní kování interiérové rozetové spodní pro WC</t>
  </si>
  <si>
    <t>1273299855</t>
  </si>
  <si>
    <t>189</t>
  </si>
  <si>
    <t>766694116</t>
  </si>
  <si>
    <t>Montáž ostatních truhlářských konstrukcí parapetních desek dřevěných nebo plastových šířky do 300 mm</t>
  </si>
  <si>
    <t>500935066</t>
  </si>
  <si>
    <t>https://podminky.urs.cz/item/CS_URS_2025_02/766694116</t>
  </si>
  <si>
    <t>P21</t>
  </si>
  <si>
    <t>1,25*1</t>
  </si>
  <si>
    <t>P22</t>
  </si>
  <si>
    <t>1,25*2</t>
  </si>
  <si>
    <t>P23</t>
  </si>
  <si>
    <t>P24</t>
  </si>
  <si>
    <t>190</t>
  </si>
  <si>
    <t>60794.01</t>
  </si>
  <si>
    <t>P21 - parapet dřevěný vnitřní š 160mm</t>
  </si>
  <si>
    <t>1381069600</t>
  </si>
  <si>
    <t>Poznámka k položce:_x000d_
Smrkové dřevo_x000d_
krycí nátěr, RAL dle oken_x000d_
Šířka 160 mm, tloušťka 20 mm + 20 mm čílko</t>
  </si>
  <si>
    <t>1,25</t>
  </si>
  <si>
    <t>191</t>
  </si>
  <si>
    <t>60794.02</t>
  </si>
  <si>
    <t>P22 - parapet dřevěný vnitřní š 220mm</t>
  </si>
  <si>
    <t>-116736943</t>
  </si>
  <si>
    <t>Poznámka k položce:_x000d_
Smrkové dřevo_x000d_
krycí nátěr, RAL dle oken_x000d_
Šířka 220 mm, tloušťka 20 mm + 20 mm čílko</t>
  </si>
  <si>
    <t>192</t>
  </si>
  <si>
    <t>60794.03</t>
  </si>
  <si>
    <t>P23 - parapet dřevěný vnitřní š 250mm</t>
  </si>
  <si>
    <t>498594671</t>
  </si>
  <si>
    <t>Poznámka k položce:_x000d_
Smrkové dřevo_x000d_
krycí nátěr, RAL dle oken_x000d_
Šířka 250 mm, tloušťka 20 mm + 20 mm čílko</t>
  </si>
  <si>
    <t>193</t>
  </si>
  <si>
    <t>60794.04</t>
  </si>
  <si>
    <t>P24 - parapet dřevěný vnitřní š 160mm</t>
  </si>
  <si>
    <t>-1018248454</t>
  </si>
  <si>
    <t>194</t>
  </si>
  <si>
    <t>998766101</t>
  </si>
  <si>
    <t>Přesun hmot pro konstrukce truhlářské stanovený z hmotnosti přesunovaného materiálu vodorovná dopravní vzdálenost do 50 m základní v objektech výšky do 6 m</t>
  </si>
  <si>
    <t>890363186</t>
  </si>
  <si>
    <t>https://podminky.urs.cz/item/CS_URS_2025_02/998766101</t>
  </si>
  <si>
    <t>195</t>
  </si>
  <si>
    <t>767163.23</t>
  </si>
  <si>
    <t>Montáž zábradlí přímého v exteriéru na atiku kotveného do betonu</t>
  </si>
  <si>
    <t>2141979188</t>
  </si>
  <si>
    <t>Z26</t>
  </si>
  <si>
    <t>44,0</t>
  </si>
  <si>
    <t>196</t>
  </si>
  <si>
    <t>55342.90</t>
  </si>
  <si>
    <t>Z26 - zábradlí v. 565 mm nad atikou v- 565mm vč. systémových detailů a prvků</t>
  </si>
  <si>
    <t>-274657520</t>
  </si>
  <si>
    <t xml:space="preserve">Poznámka k položce:_x000d_
zábradlí- žárově pozink. jäckl 50/30/3_x000d_
- výplň-nerezová lanka na vnější straně_x000d_
hladký povrch, barva RAL_x000d_
-součástí dodávky i prvky bočního kotvení, kotvit na chem. kotvu dle statické části </t>
  </si>
  <si>
    <t>197</t>
  </si>
  <si>
    <t>767223222</t>
  </si>
  <si>
    <t>Montáž zábradlí přímého v exteriéru na schodišti kotveného do betonu</t>
  </si>
  <si>
    <t>1191097671</t>
  </si>
  <si>
    <t>https://podminky.urs.cz/item/CS_URS_2025_02/767223222</t>
  </si>
  <si>
    <t>Z28</t>
  </si>
  <si>
    <t>6,56</t>
  </si>
  <si>
    <t>198</t>
  </si>
  <si>
    <t>55342.95</t>
  </si>
  <si>
    <t>Z28- zábradlí schodiště před vstupem v 900mm vč. systémových detailů a prvků</t>
  </si>
  <si>
    <t>2138916892</t>
  </si>
  <si>
    <t>Poznámka k položce:_x000d_
zábradlí- kované ve stylu stávajícího_x000d_
- předpoklad madlo Ø40 mm, _x000d_
sloupky 30x30 mm_x000d_
hladký povrch,_x000d_
barva kovářská černá_x000d_
-součástí dodávky i prvky horního kotvení, kotvit na chem. kotvu</t>
  </si>
  <si>
    <t>199</t>
  </si>
  <si>
    <t>767531213</t>
  </si>
  <si>
    <t>Montáž vstupních čisticích zón z rohoží kovových nebo plastových plochy přes 1 do 1,5 m2</t>
  </si>
  <si>
    <t>-564415397</t>
  </si>
  <si>
    <t>https://podminky.urs.cz/item/CS_URS_2025_02/767531213</t>
  </si>
  <si>
    <t>Z21</t>
  </si>
  <si>
    <t>Z22</t>
  </si>
  <si>
    <t>1+1</t>
  </si>
  <si>
    <t>200</t>
  </si>
  <si>
    <t>69752030</t>
  </si>
  <si>
    <t>rohož vstupní provedení hliník nebo mosaz/gumové vlnovky/</t>
  </si>
  <si>
    <t>616769232</t>
  </si>
  <si>
    <t>Poznámka k položce:_x000d_
Z21</t>
  </si>
  <si>
    <t>"Z21"1,1*1,1</t>
  </si>
  <si>
    <t>201</t>
  </si>
  <si>
    <t>69752.65</t>
  </si>
  <si>
    <t>textilní kartáčové pásky v hliníkovém rámečku, tmavě šedá tkanina + přírodní hliník</t>
  </si>
  <si>
    <t>1004215964</t>
  </si>
  <si>
    <t>1,1*1,1*2</t>
  </si>
  <si>
    <t>202</t>
  </si>
  <si>
    <t>767531215</t>
  </si>
  <si>
    <t>Montáž vstupních čisticích zón z rohoží kovových nebo plastových plochy přes 2 m2</t>
  </si>
  <si>
    <t>-379938875</t>
  </si>
  <si>
    <t>https://podminky.urs.cz/item/CS_URS_2025_02/767531215</t>
  </si>
  <si>
    <t>2,0*1,47</t>
  </si>
  <si>
    <t>Z24</t>
  </si>
  <si>
    <t>1,1*2,34</t>
  </si>
  <si>
    <t>203</t>
  </si>
  <si>
    <t>362580741</t>
  </si>
  <si>
    <t>204</t>
  </si>
  <si>
    <t>767640311</t>
  </si>
  <si>
    <t>Montáž dveří ocelových nebo hliníkových vnitřních jednokřídlových</t>
  </si>
  <si>
    <t>1025598231</t>
  </si>
  <si>
    <t>https://podminky.urs.cz/item/CS_URS_2025_02/767640311</t>
  </si>
  <si>
    <t>205</t>
  </si>
  <si>
    <t>55341.90</t>
  </si>
  <si>
    <t xml:space="preserve">dveře jednokřídlé ocelové interiérové plné hladké  700x2100mm</t>
  </si>
  <si>
    <t>-231921954</t>
  </si>
  <si>
    <t>Poznámka k položce:_x000d_
vč. pocrhcové úpravy</t>
  </si>
  <si>
    <t>206</t>
  </si>
  <si>
    <t>55341.92</t>
  </si>
  <si>
    <t>dveře jednokřídlé ocelové interiérové plné hladké 800x2100mm</t>
  </si>
  <si>
    <t>-1682558902</t>
  </si>
  <si>
    <t>Poznámka k položce:_x000d_
vč. povrchové úpravy</t>
  </si>
  <si>
    <t>207</t>
  </si>
  <si>
    <t>55341.96</t>
  </si>
  <si>
    <t>dveře jednokřídlé ocelové interiérové plné hladké 900x2100mm</t>
  </si>
  <si>
    <t>1364451888</t>
  </si>
  <si>
    <t>208</t>
  </si>
  <si>
    <t>767646411</t>
  </si>
  <si>
    <t>Montáž revizních dveří a dvířek hliníkových, ocelových nebo plastových s rámem jednokřídlových, plochy do 0,5 m2</t>
  </si>
  <si>
    <t>1824112689</t>
  </si>
  <si>
    <t>https://podminky.urs.cz/item/CS_URS_2025_02/767646411</t>
  </si>
  <si>
    <t>0,6*0,6</t>
  </si>
  <si>
    <t>0,2*0,2*5</t>
  </si>
  <si>
    <t>0,15*0,15*10</t>
  </si>
  <si>
    <t>209</t>
  </si>
  <si>
    <t>56245702</t>
  </si>
  <si>
    <t>dvířka revizní 600x600 bílá se zámkem - Z31</t>
  </si>
  <si>
    <t>-649605222</t>
  </si>
  <si>
    <t>210</t>
  </si>
  <si>
    <t>56245.11</t>
  </si>
  <si>
    <t>dvířka revizní 200x200 bílá se zámkem - Z30</t>
  </si>
  <si>
    <t>518058125</t>
  </si>
  <si>
    <t>211</t>
  </si>
  <si>
    <t>56245.12</t>
  </si>
  <si>
    <t>dvířka revizní 150x150 bílá se zámkem - Z29</t>
  </si>
  <si>
    <t>-1513264654</t>
  </si>
  <si>
    <t>212</t>
  </si>
  <si>
    <t>767646510</t>
  </si>
  <si>
    <t>Montáž dveří ocelových nebo hliníkových protipožárních uzávěrů jednokřídlových</t>
  </si>
  <si>
    <t>2014133668</t>
  </si>
  <si>
    <t>https://podminky.urs.cz/item/CS_URS_2025_02/767646510</t>
  </si>
  <si>
    <t>213</t>
  </si>
  <si>
    <t>55341.97</t>
  </si>
  <si>
    <t>dveře jednokřídlé ocelové interiérové plné hladké protipožární EI30 C DP3 900x2100mm</t>
  </si>
  <si>
    <t>932430819</t>
  </si>
  <si>
    <t>214</t>
  </si>
  <si>
    <t>767649191</t>
  </si>
  <si>
    <t>Montáž dveří ocelových nebo hliníkových doplňků dveří samozavírače hydraulického</t>
  </si>
  <si>
    <t>-430862823</t>
  </si>
  <si>
    <t>https://podminky.urs.cz/item/CS_URS_2025_02/767649191</t>
  </si>
  <si>
    <t>215</t>
  </si>
  <si>
    <t>549172.0</t>
  </si>
  <si>
    <t>samozavírač s elektromagnetickým zajištěním dveří napojeným na EPS</t>
  </si>
  <si>
    <t>1808052886</t>
  </si>
  <si>
    <t>216</t>
  </si>
  <si>
    <t>767661500</t>
  </si>
  <si>
    <t>Montáž požárního uzávěru textilního roletového umístěného na otvor nebo do otvoru ve stěnách do 6 m2</t>
  </si>
  <si>
    <t>1090328966</t>
  </si>
  <si>
    <t>https://podminky.urs.cz/item/CS_URS_2025_02/767661500</t>
  </si>
  <si>
    <t>217</t>
  </si>
  <si>
    <t>59081.16</t>
  </si>
  <si>
    <t>V04 - protipožární roletový uzávěr vel. 900x1000mm</t>
  </si>
  <si>
    <t>-1684991081</t>
  </si>
  <si>
    <t>Poznámka k položce:_x000d_
předsazená montáž s dojezdem k parapetu, kopletace výrobku dle výrobce vč. nehořlavé textílie, vodící lišty, navíjecího bubnu, zkrápěcích trysek a nádržkou_x000d_
povrchová úprava viditelných plechů v bílé barvě, finální odstín bude vzorkován_x000d_
certifikovaná požární odolnost EI 30 DP3 - c, s napojením na EPS</t>
  </si>
  <si>
    <t>218</t>
  </si>
  <si>
    <t>767661502</t>
  </si>
  <si>
    <t>Montáž požárního uzávěru textilního roletového umístěného na otvor nebo do otvoru ve stěnách přes 9 do 13 m2</t>
  </si>
  <si>
    <t>-1994503277</t>
  </si>
  <si>
    <t>https://podminky.urs.cz/item/CS_URS_2025_02/767661502</t>
  </si>
  <si>
    <t>219</t>
  </si>
  <si>
    <t>767893125</t>
  </si>
  <si>
    <t>Montáž stříšek nad venkovními vstupy z kovových profilů kotvených k nosné konstrukci pomocí konzol, výplň ze skla rovná, šířky do 1,50 m</t>
  </si>
  <si>
    <t>2051195784</t>
  </si>
  <si>
    <t>https://podminky.urs.cz/item/CS_URS_2025_02/767893125</t>
  </si>
  <si>
    <t>220</t>
  </si>
  <si>
    <t>634370.0</t>
  </si>
  <si>
    <t>Z25 - prosklená stříška nad vstupem vel. 1100x800mm vč. systémových detailů a prvků, kotvení</t>
  </si>
  <si>
    <t>-290723789</t>
  </si>
  <si>
    <t>Poznámka k položce:_x000d_
konstrukce - hliníkové systémové konzoly_x000d_
zastřešení - bezpečnostní čiré sklo _x000d_
konzole - eloxovaný hliník_x000d_
sklo - čiré, connex 2 x 6 mm</t>
  </si>
  <si>
    <t>221</t>
  </si>
  <si>
    <t>76799.100</t>
  </si>
  <si>
    <t>Osazení a dodávka poklop revizní šachty pro zadláždění vel. 600x600mm, plynotěsný, vodotěsný, předpoklad z hliníku</t>
  </si>
  <si>
    <t>-97885991</t>
  </si>
  <si>
    <t>Z27</t>
  </si>
  <si>
    <t>222</t>
  </si>
  <si>
    <t>76799.102</t>
  </si>
  <si>
    <t>Z31 - Montáž a dodávka podsvíceného venkovního nápisu "DOMOV SV. VÁCLAVA" vč. kotvení</t>
  </si>
  <si>
    <t>soub</t>
  </si>
  <si>
    <t>1944067448</t>
  </si>
  <si>
    <t xml:space="preserve">Poznámka k položce:_x000d_
kovová písmena, LED podsvícení </t>
  </si>
  <si>
    <t>Z31</t>
  </si>
  <si>
    <t>223</t>
  </si>
  <si>
    <t>998767101</t>
  </si>
  <si>
    <t>Přesun hmot pro zámečnické konstrukce stanovený z hmotnosti přesunovaného materiálu vodorovná dopravní vzdálenost do 50 m základní v objektech výšky do 6 m</t>
  </si>
  <si>
    <t>1018186311</t>
  </si>
  <si>
    <t>https://podminky.urs.cz/item/CS_URS_2025_02/998767101</t>
  </si>
  <si>
    <t>767.1</t>
  </si>
  <si>
    <t>Vnější výplně otvorů vč. přesunu hmot</t>
  </si>
  <si>
    <t>224</t>
  </si>
  <si>
    <t>76719.100</t>
  </si>
  <si>
    <t>O21 - M+D doukřídlého okna s nadsvětlíkem vel. 1250x1750mm vč. systémových detailů a prvků</t>
  </si>
  <si>
    <t>1855388011</t>
  </si>
  <si>
    <t>Poznámka k položce:_x000d_
otvíravé, hlavní křídlo s ventilační polohou, sklopný nadsvětlík_x000d_
hliníkový profil s přerušeným tepelným mostem_x000d_
zasklení trojsklem, Ug = max. 0,9 W/K.m²</t>
  </si>
  <si>
    <t>225</t>
  </si>
  <si>
    <t>76719.102</t>
  </si>
  <si>
    <t>O22 - M+D doukřídlého okna vel. 1250x1250mm vč. systémových detailů a prvků</t>
  </si>
  <si>
    <t>1480817747</t>
  </si>
  <si>
    <t>Poznámka k položce:_x000d_
otvíravé, hlavní křídlo s ventilační polohou_x000d_
hliníkový profil s přerušeným tepelným mostem_x000d_
zasklení trojsklem, Ug = max. 0,9 W/K.m²</t>
  </si>
  <si>
    <t>226</t>
  </si>
  <si>
    <t>76719.104</t>
  </si>
  <si>
    <t>D23 - M+D vstupních dveří s nadsvětlíkem vel. 2000x3000mm vč. systémových detailů a prvků</t>
  </si>
  <si>
    <t>96656430</t>
  </si>
  <si>
    <t>Poznámka k položce:_x000d_
dveře otvíravé, pravé křídlo hlavní, levé štulpové, světlík fixní_x000d_
hliníkový profil s přerušeným tepelným mostem_x000d_
zasklení trojsklem, Ug = max. 0,9 W/K.m²_x000d_
systémové nerezové, klika - koule, čipová cylindrická vložka_x000d_
elektromechanický zámek napojený na EPS pro odblokování při poplachu</t>
  </si>
  <si>
    <t>227</t>
  </si>
  <si>
    <t>76719.106</t>
  </si>
  <si>
    <t>D24 - M+D vstupních dveří vel. 2000x2500mm vč. systémových detailů a prvků</t>
  </si>
  <si>
    <t>740270549</t>
  </si>
  <si>
    <t xml:space="preserve">Poznámka k položce:_x000d_
dveře otvíravé, pravé křídlo hlavní, levé štulpové_x000d_
hliníkový profil s přerušeným tepelným mostem_x000d_
zasklení trojsklem, Ug = max. 0,9 W/K.m²_x000d_
systémové nerezové, klika - koule, čipová cylindrická vložka_x000d_
</t>
  </si>
  <si>
    <t>228</t>
  </si>
  <si>
    <t>76719.108</t>
  </si>
  <si>
    <t>O25 - M+D vnitřního výdejního okna vel. 900x1000mm vč. systémových detailů a prvků</t>
  </si>
  <si>
    <t>1867008064</t>
  </si>
  <si>
    <t xml:space="preserve">Poznámka k položce:_x000d_
výsuvné s aretací, bezpečnostní sklo mléčné, bajonetový zámek, hlinikový profil_x000d_
</t>
  </si>
  <si>
    <t>229</t>
  </si>
  <si>
    <t>76719.110</t>
  </si>
  <si>
    <t>D26 - M+D vstupních dveří vel. 900x2400mm s PO vč. systémových detailů a prvků</t>
  </si>
  <si>
    <t>-303692524</t>
  </si>
  <si>
    <t>Poznámka k položce:_x000d_
dveře otvíravé, pravé křídlo_x000d_
hliníkový profil s přerušeným tepelným mostem_x000d_
zasklení trojsklem, Ug = max. 0,9 W/K.m²_x000d_
zasklení ve výšce 1 m opatřit polepem nebo pískováním_x000d_
požární odolnost EI 30 DP3 - c samozavírač s elektromagnetickým zajištěním dveří napojeným na EPS</t>
  </si>
  <si>
    <t>230</t>
  </si>
  <si>
    <t>76719.112</t>
  </si>
  <si>
    <t>D27 - M+D vstupních dveří vel. 900x2400mm vč. systémových detailů a prvků</t>
  </si>
  <si>
    <t>-576566652</t>
  </si>
  <si>
    <t xml:space="preserve">Poznámka k položce:_x000d_
dveře otvíravé, pravé křídlo_x000d_
hliníkový profil s přerušeným tepelným mostem_x000d_
zasklení trojsklem, Ug = max. 0,9 W/K.m²_x000d_
zasklení ve výšce 1 m opatřit polepem nebo pískováním_x000d_
systémové nerezové, _x000d_
klika - klika, bez vložky_x000d_
</t>
  </si>
  <si>
    <t>231</t>
  </si>
  <si>
    <t>76719.114</t>
  </si>
  <si>
    <t>D28 - M+D vstupních dveří vel. 900x2400mm vč. systémových detailů a prvků</t>
  </si>
  <si>
    <t>777347432</t>
  </si>
  <si>
    <t xml:space="preserve">Poznámka k položce:_x000d_
dveře otvíravé, levé_x000d_
hliníkový profil s přerušeným tepelným mostem_x000d_
zasklení trojsklem, Ug = max. 0,9 W/K.m²_x000d_
zasklení ve výšce 1 m opatřit polepem nebo pískováním_x000d_
systémové nerezové, _x000d_
klika - koule s panikovou funkcí, čipová cylindrická vložka_x000d_
</t>
  </si>
  <si>
    <t>232</t>
  </si>
  <si>
    <t>76719.116</t>
  </si>
  <si>
    <t>D29 - M+D vstupních dveří vel. 900x2400mm vč. systémových detailů a prvků</t>
  </si>
  <si>
    <t>-447166179</t>
  </si>
  <si>
    <t>233</t>
  </si>
  <si>
    <t>76719.118</t>
  </si>
  <si>
    <t>O30 - M+D velkoplošného prosklení industriálního charakteru vel. 2250x2250mm vč. systémových detailů a prvků</t>
  </si>
  <si>
    <t>961204477</t>
  </si>
  <si>
    <t xml:space="preserve">Poznámka k položce:_x000d_
fixní se čtyřmi větracími okénky_x000d_
hliníkový profil s přerušeným tepelným mostem_x000d_
zasklení dvojsklem,_x000d_
Ug = max. 1,1 W/K.m²_x000d_
</t>
  </si>
  <si>
    <t>234</t>
  </si>
  <si>
    <t>76719.120</t>
  </si>
  <si>
    <t>O31 - M+D velkoplošného prosklení industriálního charakteru vel. 2250x2250mm vč. systémových detailů a prvků</t>
  </si>
  <si>
    <t>-988772061</t>
  </si>
  <si>
    <t xml:space="preserve">Poznámka k položce:_x000d_
fixní, hliníkový profil s přerušeným tepelným mostem_x000d_
zasklení dvojsklem,_x000d_
Ug = max. 1,1 W/K.m²_x000d_
</t>
  </si>
  <si>
    <t>235</t>
  </si>
  <si>
    <t>76719.122</t>
  </si>
  <si>
    <t>O32 - M+D doukřídlého okna vel. 1140x1350mm, dřevěné smrkové vč. systémových detailů a prvků, vnitřního parapetu</t>
  </si>
  <si>
    <t>990807660</t>
  </si>
  <si>
    <t>Poznámka k položce:_x000d_
otvíravé, hlavní křídlo s ventilační polohou_x000d_
zasklení dvojsklem,_x000d_
Ug = max. 1,2 W/K.m²_x000d_
1x oliva surová mosaz typ ALT WIEN</t>
  </si>
  <si>
    <t>771</t>
  </si>
  <si>
    <t>Podlahy z dlaždic</t>
  </si>
  <si>
    <t>236</t>
  </si>
  <si>
    <t>771111011</t>
  </si>
  <si>
    <t>Příprava podkladu před provedením dlažby vysátí podlah</t>
  </si>
  <si>
    <t>-35729665</t>
  </si>
  <si>
    <t>https://podminky.urs.cz/item/CS_URS_2025_02/771111011</t>
  </si>
  <si>
    <t>237</t>
  </si>
  <si>
    <t>771121011</t>
  </si>
  <si>
    <t>Příprava podkladu před provedením dlažby nátěr penetrační na podlahu</t>
  </si>
  <si>
    <t>1350375535</t>
  </si>
  <si>
    <t>https://podminky.urs.cz/item/CS_URS_2025_02/771121011</t>
  </si>
  <si>
    <t>238</t>
  </si>
  <si>
    <t>771161021</t>
  </si>
  <si>
    <t>Příprava podkladu před provedením dlažby montáž profilu ukončujícího profilu pro plynulý přechod (dlažba-koberec apod.)</t>
  </si>
  <si>
    <t>-1571601812</t>
  </si>
  <si>
    <t>https://podminky.urs.cz/item/CS_URS_2025_02/771161021</t>
  </si>
  <si>
    <t>2*0,7</t>
  </si>
  <si>
    <t>1*0,8</t>
  </si>
  <si>
    <t>1*0,9</t>
  </si>
  <si>
    <t>239</t>
  </si>
  <si>
    <t>55343120</t>
  </si>
  <si>
    <t>profil přechodový Al vrtaný 30mm stříbro</t>
  </si>
  <si>
    <t>-1780825790</t>
  </si>
  <si>
    <t>4*1,1 'Přepočtené koeficientem množství</t>
  </si>
  <si>
    <t>240</t>
  </si>
  <si>
    <t>771474113</t>
  </si>
  <si>
    <t>Montáž soklů z dlaždic keramických lepených cementovým flexibilním lepidlem rovných, výšky přes 90 do 120 mm</t>
  </si>
  <si>
    <t>2009045451</t>
  </si>
  <si>
    <t>https://podminky.urs.cz/item/CS_URS_2025_02/771474113</t>
  </si>
  <si>
    <t>"m.c. B1.01 - obvod"19,86-(2,0+1,0*2+2,0)</t>
  </si>
  <si>
    <t>"m.c. B1.02 - obvod"18,46-(0,8+1,1+1,0*3+1,1+0,9)</t>
  </si>
  <si>
    <t>"m.c. B1.04 - obvod"10,44-(0,8+0,9)</t>
  </si>
  <si>
    <t>"m.c. B1.07 - obvod"29,52-1,1*3</t>
  </si>
  <si>
    <t>241</t>
  </si>
  <si>
    <t>59761175</t>
  </si>
  <si>
    <t>sokl keramický mrazuvzdorný povrch hladký/matný tl do 10mm výšky přes 90 do 120mm</t>
  </si>
  <si>
    <t>-316891337</t>
  </si>
  <si>
    <t>sokldlazba*1,1</t>
  </si>
  <si>
    <t>242</t>
  </si>
  <si>
    <t>771574416</t>
  </si>
  <si>
    <t>Montáž podlah z dlaždic keramických lepených cementovým flexibilním lepidlem hladkých, tloušťky do 10 mm přes 9 do 12 ks/m2</t>
  </si>
  <si>
    <t>-2146874904</t>
  </si>
  <si>
    <t>https://podminky.urs.cz/item/CS_URS_2025_02/771574416</t>
  </si>
  <si>
    <t>243</t>
  </si>
  <si>
    <t>59761.60</t>
  </si>
  <si>
    <t>dlažba keramická rozměr 300x300mm tl do 10mm, protiskluz R10, chemicky odolné</t>
  </si>
  <si>
    <t>-385004626</t>
  </si>
  <si>
    <t>Poznámka k položce:_x000d_
cenový standard 750kč/m2</t>
  </si>
  <si>
    <t>124,6*1,1 'Přepočtené koeficientem množství</t>
  </si>
  <si>
    <t>244</t>
  </si>
  <si>
    <t>771591112</t>
  </si>
  <si>
    <t>Izolace podlahy pod dlažbu nátěrem nebo stěrkou ve dvou vrstvách</t>
  </si>
  <si>
    <t>1081792810</t>
  </si>
  <si>
    <t>https://podminky.urs.cz/item/CS_URS_2025_02/771591112</t>
  </si>
  <si>
    <t>245</t>
  </si>
  <si>
    <t>771591241</t>
  </si>
  <si>
    <t>Izolace podlahy pod dlažbu těsnícími izolačními pásy vnitřní kout</t>
  </si>
  <si>
    <t>-57816270</t>
  </si>
  <si>
    <t>https://podminky.urs.cz/item/CS_URS_2025_02/771591241</t>
  </si>
  <si>
    <t>"m.c. B1.01 - obvod"8</t>
  </si>
  <si>
    <t>"m.c. B1.02 - obvod"5</t>
  </si>
  <si>
    <t>"m.c. B1.03 - obvod"8</t>
  </si>
  <si>
    <t>"m.c. B1.04 - obvod"4</t>
  </si>
  <si>
    <t>"m.c. B1.05 - obvod"4</t>
  </si>
  <si>
    <t>"m.c. B1.06 - obvod"4</t>
  </si>
  <si>
    <t>"m.c. B1.07 - obvod"9</t>
  </si>
  <si>
    <t>246</t>
  </si>
  <si>
    <t>771591242</t>
  </si>
  <si>
    <t>Izolace podlahy pod dlažbu těsnícími izolačními pásy vnější roh</t>
  </si>
  <si>
    <t>-478345619</t>
  </si>
  <si>
    <t>https://podminky.urs.cz/item/CS_URS_2025_02/771591242</t>
  </si>
  <si>
    <t>"m.c. B1.03 - obvod"5</t>
  </si>
  <si>
    <t>"m.c. B1.07 - obvod"6</t>
  </si>
  <si>
    <t>247</t>
  </si>
  <si>
    <t>771591264</t>
  </si>
  <si>
    <t>Izolace podlahy pod dlažbu těsnícími izolačními pásy mezi podlahou a stěnu</t>
  </si>
  <si>
    <t>629005979</t>
  </si>
  <si>
    <t>https://podminky.urs.cz/item/CS_URS_2025_02/771591264</t>
  </si>
  <si>
    <t>248</t>
  </si>
  <si>
    <t>998771101</t>
  </si>
  <si>
    <t>Přesun hmot pro podlahy z dlaždic stanovený z hmotnosti přesunovaného materiálu vodorovná dopravní vzdálenost do 50 m základní v objektech výšky do 6 m</t>
  </si>
  <si>
    <t>-331647207</t>
  </si>
  <si>
    <t>https://podminky.urs.cz/item/CS_URS_2025_02/998771101</t>
  </si>
  <si>
    <t>772</t>
  </si>
  <si>
    <t>Podlahy z kamene</t>
  </si>
  <si>
    <t>249</t>
  </si>
  <si>
    <t>772231312</t>
  </si>
  <si>
    <t>Montáž obkladu schodišťových stupňů deskami z tvrdých kamenů kladených do lepidla s přímou nebo zakřivenou výstupní čárou deskami stupnicovými pravoúhlými nebo kosoúhlými, tl. 30 mm</t>
  </si>
  <si>
    <t>854554546</t>
  </si>
  <si>
    <t>https://podminky.urs.cz/item/CS_URS_2025_02/772231312</t>
  </si>
  <si>
    <t>venkovní schodiště</t>
  </si>
  <si>
    <t>2,835+2,42+1,96</t>
  </si>
  <si>
    <t>1,2*(4+4)</t>
  </si>
  <si>
    <t>zídka</t>
  </si>
  <si>
    <t>(1,55+4,47)</t>
  </si>
  <si>
    <t>250</t>
  </si>
  <si>
    <t>58382165</t>
  </si>
  <si>
    <t>deska obkladová tryskaná žula tl 30mm do 0,24m2</t>
  </si>
  <si>
    <t>1806808655</t>
  </si>
  <si>
    <t>(2,835+2,42+1,96)*0,3*1,04</t>
  </si>
  <si>
    <t>1,2*(4+4)*0,3*1,04</t>
  </si>
  <si>
    <t>(1,55+4,47)*(0,5+0,15)*1,04</t>
  </si>
  <si>
    <t>251</t>
  </si>
  <si>
    <t>772231423</t>
  </si>
  <si>
    <t>Montáž obkladu schodišťových stupňů deskami z tvrdých kamenů kladených do lepidla s přímou nebo zakřivenou výstupní čárou deskami podstupnicovými v. do 200 mm, tl. do 30 mm</t>
  </si>
  <si>
    <t>-1186282736</t>
  </si>
  <si>
    <t>https://podminky.urs.cz/item/CS_URS_2025_02/772231423</t>
  </si>
  <si>
    <t>3,3+2,835+2,42+1,96</t>
  </si>
  <si>
    <t>1,2*(5+5)</t>
  </si>
  <si>
    <t>252</t>
  </si>
  <si>
    <t>58386632</t>
  </si>
  <si>
    <t>podstupnice tryskaná žula tl 30mm</t>
  </si>
  <si>
    <t>1657839470</t>
  </si>
  <si>
    <t>22,515*1,04 'Přepočtené koeficientem množství</t>
  </si>
  <si>
    <t>253</t>
  </si>
  <si>
    <t>772521240</t>
  </si>
  <si>
    <t>Kladení dlažby z kamene do lepidla z nejvýše dvou rozdílných druhů pravoúhlých desek nebo dlaždic ve skladbě se pravidelně opakujících, tl. přes 15 do 30 mm</t>
  </si>
  <si>
    <t>-2030019181</t>
  </si>
  <si>
    <t>https://podminky.urs.cz/item/CS_URS_2025_02/772521240</t>
  </si>
  <si>
    <t>1,08+4,68</t>
  </si>
  <si>
    <t>254</t>
  </si>
  <si>
    <t>58381152</t>
  </si>
  <si>
    <t>deska dlažební tryskaná žula 300x300mm tl 30mm</t>
  </si>
  <si>
    <t>-826987428</t>
  </si>
  <si>
    <t>5,76*1,04 'Přepočtené koeficientem množství</t>
  </si>
  <si>
    <t>255</t>
  </si>
  <si>
    <t>998772101</t>
  </si>
  <si>
    <t>Přesun hmot pro kamenné dlažby, obklady schodišťových stupňů a soklů stanovený z hmotnosti přesunovaného materiálu vodorovná dopravní vzdálenost do 50 m základní v objektech výšky do 6 m</t>
  </si>
  <si>
    <t>-1704269751</t>
  </si>
  <si>
    <t>https://podminky.urs.cz/item/CS_URS_2025_02/998772101</t>
  </si>
  <si>
    <t>781</t>
  </si>
  <si>
    <t>Dokončovací práce - obklady</t>
  </si>
  <si>
    <t>256</t>
  </si>
  <si>
    <t>781111011</t>
  </si>
  <si>
    <t>Příprava podkladu před provedením obkladu oprášení (ometení) stěny</t>
  </si>
  <si>
    <t>507296159</t>
  </si>
  <si>
    <t>https://podminky.urs.cz/item/CS_URS_2025_02/781111011</t>
  </si>
  <si>
    <t>obkladkeram+obkladosteni+obkladparapet+pasekfasada</t>
  </si>
  <si>
    <t>257</t>
  </si>
  <si>
    <t>781121011</t>
  </si>
  <si>
    <t>Příprava podkladu před provedením obkladu nátěr penetrační na stěnu</t>
  </si>
  <si>
    <t>-1686729273</t>
  </si>
  <si>
    <t>https://podminky.urs.cz/item/CS_URS_2025_02/781121011</t>
  </si>
  <si>
    <t>258</t>
  </si>
  <si>
    <t>781131112</t>
  </si>
  <si>
    <t>Izolace stěny pod obklad izolace nátěrem nebo stěrkou ve dvou vrstvách</t>
  </si>
  <si>
    <t>1408623642</t>
  </si>
  <si>
    <t>https://podminky.urs.cz/item/CS_URS_2025_02/781131112</t>
  </si>
  <si>
    <t>předpklad na celou výšku obkladu</t>
  </si>
  <si>
    <t>obkladkeram+obkladosteni+obkladparapet</t>
  </si>
  <si>
    <t>259</t>
  </si>
  <si>
    <t>781472216</t>
  </si>
  <si>
    <t>Montáž keramických obkladů stěn lepených cementovým flexibilním lepidlem hladkých přes 9 do 12 ks/m2</t>
  </si>
  <si>
    <t>-1305922065</t>
  </si>
  <si>
    <t>https://podminky.urs.cz/item/CS_URS_2025_02/781472216</t>
  </si>
  <si>
    <t>"m.c. B1.03 - obvod"48,77*3,5</t>
  </si>
  <si>
    <t>-(1,0*2,2+0,9*1,0+1,25*1,75*4+0,9*2,1+1,25*1,25*2)</t>
  </si>
  <si>
    <t>"m.c. B1.05 - obvod"7,74*2,8</t>
  </si>
  <si>
    <t>-0,7*2,1</t>
  </si>
  <si>
    <t>"m.c. B1.06 - obvod"4,8*2,8</t>
  </si>
  <si>
    <t>0,9*0,15</t>
  </si>
  <si>
    <t>260</t>
  </si>
  <si>
    <t>59761.90</t>
  </si>
  <si>
    <t>obklad keramický rozměr 300x300mm tl do 10mm</t>
  </si>
  <si>
    <t>1506093237</t>
  </si>
  <si>
    <t>obkladkeram*1,1</t>
  </si>
  <si>
    <t>261</t>
  </si>
  <si>
    <t>781492211</t>
  </si>
  <si>
    <t>Obklad - dokončující práce montáž profilu lepeného flexibilním cementovým lepidlem rohového</t>
  </si>
  <si>
    <t>1394127912</t>
  </si>
  <si>
    <t>https://podminky.urs.cz/item/CS_URS_2025_02/781492211</t>
  </si>
  <si>
    <t>"m.c. B1.03 - obvod"7*3,5</t>
  </si>
  <si>
    <t>"okolo oken"(0,9+1,0+1,25*4+1,75*4+1,25*2+1,25*2)*2</t>
  </si>
  <si>
    <t>"dvere"1,0+2,2*2</t>
  </si>
  <si>
    <t>"m.c. B1.06 - obvod"0,9</t>
  </si>
  <si>
    <t>262</t>
  </si>
  <si>
    <t>19416012</t>
  </si>
  <si>
    <t>lišta ukončovací nerezová 10mm</t>
  </si>
  <si>
    <t>184247285</t>
  </si>
  <si>
    <t>68,6*1,05 'Přepočtené koeficientem množství</t>
  </si>
  <si>
    <t>263</t>
  </si>
  <si>
    <t>781571131</t>
  </si>
  <si>
    <t>Montáž keramických obkladů ostění lepených flexibilním lepidlem šířky ostění do 200 mm</t>
  </si>
  <si>
    <t>-1239815151</t>
  </si>
  <si>
    <t>https://podminky.urs.cz/item/CS_URS_2025_02/781571131</t>
  </si>
  <si>
    <t>"okolo oken"(1,75*4)</t>
  </si>
  <si>
    <t>264</t>
  </si>
  <si>
    <t>1428592499</t>
  </si>
  <si>
    <t>"okolo oken"(1,75*4)*2*0,13*1,1</t>
  </si>
  <si>
    <t>265</t>
  </si>
  <si>
    <t>781674112</t>
  </si>
  <si>
    <t>Montáž keramických obkladů parapetů lepených flexibilním lepidlem, šířky parapetu přes 100 do 150 mm</t>
  </si>
  <si>
    <t>1570117887</t>
  </si>
  <si>
    <t>https://podminky.urs.cz/item/CS_URS_2025_02/781674112</t>
  </si>
  <si>
    <t>"okolo oken"(1,25*4)</t>
  </si>
  <si>
    <t>266</t>
  </si>
  <si>
    <t>1056827577</t>
  </si>
  <si>
    <t>"okolo oken"(1,25*4)*0,13*1,1</t>
  </si>
  <si>
    <t>267</t>
  </si>
  <si>
    <t>781734112</t>
  </si>
  <si>
    <t>Montáž obkladů vnějších stěn z obkladaček nebo obkladových pásků cihelných lepených flexibilním lepidlem přes 50 do 85 ks/m2</t>
  </si>
  <si>
    <t>2142931376</t>
  </si>
  <si>
    <t>https://podminky.urs.cz/item/CS_URS_2025_02/781734112</t>
  </si>
  <si>
    <t>13,05*3,5</t>
  </si>
  <si>
    <t>severní pohled sokl</t>
  </si>
  <si>
    <t>20,5*1,85+3,3</t>
  </si>
  <si>
    <t>268</t>
  </si>
  <si>
    <t>59623.13</t>
  </si>
  <si>
    <t xml:space="preserve">pásek obkladový 290x65x25mm </t>
  </si>
  <si>
    <t>-1512990060</t>
  </si>
  <si>
    <t>pasekfasada*1,1</t>
  </si>
  <si>
    <t>269</t>
  </si>
  <si>
    <t>998781101</t>
  </si>
  <si>
    <t>Přesun hmot pro obklady keramické stanovený z hmotnosti přesunovaného materiálu vodorovná dopravní vzdálenost do 50 m základní v objektech výšky do 6 m</t>
  </si>
  <si>
    <t>862924389</t>
  </si>
  <si>
    <t>https://podminky.urs.cz/item/CS_URS_2025_02/998781101</t>
  </si>
  <si>
    <t>783</t>
  </si>
  <si>
    <t>Dokončovací práce - nátěry</t>
  </si>
  <si>
    <t>270</t>
  </si>
  <si>
    <t>783823135</t>
  </si>
  <si>
    <t>Penetrační nátěr omítek hladkých omítek hladkých, zrnitých tenkovrstvých nebo štukových stupně členitosti 1 a 2 silikonový</t>
  </si>
  <si>
    <t>-2119636708</t>
  </si>
  <si>
    <t>https://podminky.urs.cz/item/CS_URS_2025_02/783823135</t>
  </si>
  <si>
    <t>271</t>
  </si>
  <si>
    <t>783827125</t>
  </si>
  <si>
    <t>Krycí (ochranný) nátěr omítek jednonásobný hladkých omítek hladkých, zrnitých tenkovrstvých nebo štukových stupně členitosti 1 a 2 silikonový</t>
  </si>
  <si>
    <t>1473487478</t>
  </si>
  <si>
    <t>https://podminky.urs.cz/item/CS_URS_2025_02/783827125</t>
  </si>
  <si>
    <t>784</t>
  </si>
  <si>
    <t>Dokončovací práce - malby a tapety</t>
  </si>
  <si>
    <t>272</t>
  </si>
  <si>
    <t>784171101</t>
  </si>
  <si>
    <t>Zakrytí nemalovaných ploch (materiál ve specifikaci) včetně pozdějšího odkrytí podlah</t>
  </si>
  <si>
    <t>1359897648</t>
  </si>
  <si>
    <t>https://podminky.urs.cz/item/CS_URS_2025_02/784171101</t>
  </si>
  <si>
    <t>273</t>
  </si>
  <si>
    <t>58124842</t>
  </si>
  <si>
    <t>fólie pro malířské potřeby zakrývací tl 7µ 4x5m</t>
  </si>
  <si>
    <t>2036068764</t>
  </si>
  <si>
    <t>124,6*1,05 'Přepočtené koeficientem množství</t>
  </si>
  <si>
    <t>274</t>
  </si>
  <si>
    <t>784181121</t>
  </si>
  <si>
    <t>Penetrace podkladu jednonásobná hloubková akrylátová bezbarvá v místnostech výšky do 3,80 m</t>
  </si>
  <si>
    <t>-134243482</t>
  </si>
  <si>
    <t>https://podminky.urs.cz/item/CS_URS_2025_02/784181121</t>
  </si>
  <si>
    <t>stěny</t>
  </si>
  <si>
    <t>-(2,0*2,5*2)</t>
  </si>
  <si>
    <t>-(2,25*2,25*3)</t>
  </si>
  <si>
    <t>275</t>
  </si>
  <si>
    <t>784191007</t>
  </si>
  <si>
    <t>Čištění vnitřních ploch hrubý úklid po provedení malířských prací omytím podlah</t>
  </si>
  <si>
    <t>2028033798</t>
  </si>
  <si>
    <t>https://podminky.urs.cz/item/CS_URS_2025_02/784191007</t>
  </si>
  <si>
    <t>276</t>
  </si>
  <si>
    <t>784211101</t>
  </si>
  <si>
    <t>Malby z malířských směsí oděruvzdorných za mokra dvojnásobné, bílé za mokra oděruvzdorné výborně v místnostech výšky do 3,80 m</t>
  </si>
  <si>
    <t>-712753501</t>
  </si>
  <si>
    <t>https://podminky.urs.cz/item/CS_URS_2025_02/784211101</t>
  </si>
  <si>
    <t>omítané kce</t>
  </si>
  <si>
    <t>sdk kce</t>
  </si>
  <si>
    <t>786</t>
  </si>
  <si>
    <t>Dokončovací práce - čalounické úpravy</t>
  </si>
  <si>
    <t>277</t>
  </si>
  <si>
    <t>786614.00</t>
  </si>
  <si>
    <t>Montáž vnitřích rolet upevněných na rám okenního nebo dveřního otvoru nebo na ostění, ovládaných motorem, včetně horního boxu a vodících profilů, plochy do 4 m2</t>
  </si>
  <si>
    <t>1052101963</t>
  </si>
  <si>
    <t>278</t>
  </si>
  <si>
    <t>63128.02</t>
  </si>
  <si>
    <t>V03 - screenová vnitřní roleta vel. 1250x1250mm vč. systémové příslušentsví</t>
  </si>
  <si>
    <t>-1996267127</t>
  </si>
  <si>
    <t xml:space="preserve">Poznámka k položce:_x000d_
látková roleta z propustné tkaniny s podomítkovou vodící lištou_x000d_
tmavá okrová barva tkaniny, finální odstín bude vzorkován_x000d_
</t>
  </si>
  <si>
    <t>1,25*1,25*2</t>
  </si>
  <si>
    <t>279</t>
  </si>
  <si>
    <t>786614001</t>
  </si>
  <si>
    <t>Montáž venkovních rolet upevněných na rám okenního nebo dveřního otvoru nebo na ostění, ovládaných motorem, včetně horního boxu a vodících profilů, plochy do 4 m2</t>
  </si>
  <si>
    <t>-609103444</t>
  </si>
  <si>
    <t>https://podminky.urs.cz/item/CS_URS_2025_02/786614001</t>
  </si>
  <si>
    <t>280</t>
  </si>
  <si>
    <t>63128.05</t>
  </si>
  <si>
    <t>V02 - screenová venkovní roleta vel. 1250x1750mm vč. systémové příslušentsví</t>
  </si>
  <si>
    <t>-313683238</t>
  </si>
  <si>
    <t xml:space="preserve">Poznámka k položce:_x000d_
látková roleta z propustné tkaniny, vhodná do exteriéru, s podomítkovou vodící lištou_x000d_
tmavá okrová barva tkaniny, finální odstín bude vzorkován_x000d_
</t>
  </si>
  <si>
    <t>281</t>
  </si>
  <si>
    <t>786614003</t>
  </si>
  <si>
    <t>Montáž venkovních rolet upevněných na rám okenního nebo dveřního otvoru nebo na ostění, ovládaných motorem, včetně horního boxu a vodících profilů, plochy přes 4 do 6 m2</t>
  </si>
  <si>
    <t>-1870402474</t>
  </si>
  <si>
    <t>https://podminky.urs.cz/item/CS_URS_2025_02/786614003</t>
  </si>
  <si>
    <t>Poznámka k položce:_x000d_
podomítková montáž do připravené univerzální schránky o velikosti 175 x 275mm (š. / v.)</t>
  </si>
  <si>
    <t>282</t>
  </si>
  <si>
    <t>63128.08</t>
  </si>
  <si>
    <t>V01 - screenová venkovní roleta vel. 2250x2250mm vč. systémové příslušentsví</t>
  </si>
  <si>
    <t>-1345607452</t>
  </si>
  <si>
    <t>283</t>
  </si>
  <si>
    <t>998786101</t>
  </si>
  <si>
    <t>Přesun hmot pro stínění a čalounické úpravy stanovený z hmotnosti přesunovaného materiálu vodorovná dopravní vzdálenost do 50 m základní v objektech výšky (hloubky) do 6 m</t>
  </si>
  <si>
    <t>1276837365</t>
  </si>
  <si>
    <t>https://podminky.urs.cz/item/CS_URS_2025_02/998786101</t>
  </si>
  <si>
    <t>2 - Specialisté TZB</t>
  </si>
  <si>
    <t>SO01 - Vnitřní kanalizace</t>
  </si>
  <si>
    <t>KAN_D01 - SVODNÉ POTRUBÍ SPLAŠKOVÁ KANALIZACE</t>
  </si>
  <si>
    <t>KAN_D02 - DEŠŤOVÁ KANALIZACE</t>
  </si>
  <si>
    <t>KAN_D03 - POTRUBÍ A PRVKY SPLAŠKOVÁ KANALIZACE</t>
  </si>
  <si>
    <t>KAN_D04 - ZAŘIZOVACÍ PŘEDMĚTY</t>
  </si>
  <si>
    <t>KAN_D05 - OSTATNÍ</t>
  </si>
  <si>
    <t>KAN_D01</t>
  </si>
  <si>
    <t>SVODNÉ POTRUBÍ SPLAŠKOVÁ KANALIZACE</t>
  </si>
  <si>
    <t>721173401</t>
  </si>
  <si>
    <t>Potrubí z trub PVC SN4 svodné (ležaté) DN 110</t>
  </si>
  <si>
    <t>https://podminky.urs.cz/item/CS_URS_2025_02/721173401</t>
  </si>
  <si>
    <t>721173402</t>
  </si>
  <si>
    <t>Potrubí z trub PVC SN4 svodné (ležaté) DN 125</t>
  </si>
  <si>
    <t>https://podminky.urs.cz/item/CS_URS_2025_02/721173402</t>
  </si>
  <si>
    <t>721173403</t>
  </si>
  <si>
    <t>Potrubí z trub PVC SN4 svodné (ležaté) DN 160</t>
  </si>
  <si>
    <t>https://podminky.urs.cz/item/CS_URS_2025_02/721173403</t>
  </si>
  <si>
    <t>RKON_KAN_004</t>
  </si>
  <si>
    <t>Revizní čistící šachta 400x400mm/160/1x45°</t>
  </si>
  <si>
    <t>KAN_D02</t>
  </si>
  <si>
    <t>DEŠŤOVÁ KANALIZACE</t>
  </si>
  <si>
    <t>721173315</t>
  </si>
  <si>
    <t>Potrubí z trub PVC SN4 dešťové DN 110</t>
  </si>
  <si>
    <t>https://podminky.urs.cz/item/CS_URS_2025_02/721173315</t>
  </si>
  <si>
    <t>721173316</t>
  </si>
  <si>
    <t>Potrubí z trub PVC SN4 dešťové DN 125</t>
  </si>
  <si>
    <t>https://podminky.urs.cz/item/CS_URS_2025_02/721173316</t>
  </si>
  <si>
    <t>721173317</t>
  </si>
  <si>
    <t>Potrubí z trub PVC SN4 dešťové DN 160</t>
  </si>
  <si>
    <t>https://podminky.urs.cz/item/CS_URS_2025_02/721173317</t>
  </si>
  <si>
    <t>721242105</t>
  </si>
  <si>
    <t>Lapače střešních splavenin polypropylenové (PP) se svislým odtokem DN 110</t>
  </si>
  <si>
    <t>https://podminky.urs.cz/item/CS_URS_2025_02/721242105</t>
  </si>
  <si>
    <t>RKON_KAN_010</t>
  </si>
  <si>
    <t>ATIKOVÝ VPUST S OBDÉLNÍKOVÝM POTRUBÍM 120X60; VYHŘÍVANÁ (PŘESNÁ SPECIIFKACE V KOORDINACI S ČÁSTÍ ELEKTRO A ASŘ)</t>
  </si>
  <si>
    <t>721233225</t>
  </si>
  <si>
    <t>Střešní vtoky (vpusti) polypropylenové (PP) pro pochůzné střechy s odtokem vodorovným s vyhříváním asfaltová manžeta nebo PVC příruba DN 75/110</t>
  </si>
  <si>
    <t>https://podminky.urs.cz/item/CS_URS_2025_02/721233225</t>
  </si>
  <si>
    <t>KAN_D03</t>
  </si>
  <si>
    <t>POTRUBÍ A PRVKY SPLAŠKOVÁ KANALIZACE</t>
  </si>
  <si>
    <t>721174043</t>
  </si>
  <si>
    <t>Potrubí z trub polypropylenových připojovací DN 50</t>
  </si>
  <si>
    <t>https://podminky.urs.cz/item/CS_URS_2025_02/721174043</t>
  </si>
  <si>
    <t>721174044</t>
  </si>
  <si>
    <t>Potrubí z trub polypropylenových připojovací DN 75</t>
  </si>
  <si>
    <t>https://podminky.urs.cz/item/CS_URS_2025_02/721174044</t>
  </si>
  <si>
    <t>721174025</t>
  </si>
  <si>
    <t>Potrubí z trub polypropylenových odpadní (svislé) DN 110</t>
  </si>
  <si>
    <t>https://podminky.urs.cz/item/CS_URS_2025_02/721174025</t>
  </si>
  <si>
    <t>721273152</t>
  </si>
  <si>
    <t>Ventilační hlavice z polypropylenu (PP) DN 75</t>
  </si>
  <si>
    <t>https://podminky.urs.cz/item/CS_URS_2025_02/721273152</t>
  </si>
  <si>
    <t>721273153</t>
  </si>
  <si>
    <t>Ventilační hlavice z polypropylenu (PP) DN 110</t>
  </si>
  <si>
    <t>https://podminky.urs.cz/item/CS_URS_2025_02/721273153</t>
  </si>
  <si>
    <t>721274125</t>
  </si>
  <si>
    <t>Ventily přivzdušňovací odpadních potrubí vnitřní DN 75</t>
  </si>
  <si>
    <t>https://podminky.urs.cz/item/CS_URS_2025_02/721274125</t>
  </si>
  <si>
    <t>721274126</t>
  </si>
  <si>
    <t>Ventily přivzdušňovací odpadních potrubí vnitřní DN 110</t>
  </si>
  <si>
    <t>https://podminky.urs.cz/item/CS_URS_2025_02/721274126</t>
  </si>
  <si>
    <t>721211913</t>
  </si>
  <si>
    <t>Podlahové vpusti montáž podlahových vpustí ostatních typů DN 110</t>
  </si>
  <si>
    <t>https://podminky.urs.cz/item/CS_URS_2025_02/721211913</t>
  </si>
  <si>
    <t>55161750</t>
  </si>
  <si>
    <t>uzávěrka zápachová podlahová svislý odtok DN 50/75/110 mřížka nerez 115x115mm</t>
  </si>
  <si>
    <t>Poznámka k položce:_x000d_
Poznámka k položce: alt. přímý odtok</t>
  </si>
  <si>
    <t>751613140</t>
  </si>
  <si>
    <t>Montáž ostatních zařízení pro odvod kondenzátu sifonu</t>
  </si>
  <si>
    <t>https://podminky.urs.cz/item/CS_URS_2025_02/751613140</t>
  </si>
  <si>
    <t>48481003</t>
  </si>
  <si>
    <t>sifon pro odvod kondenzátu</t>
  </si>
  <si>
    <t>Poznámka k položce:_x000d_
Poznámka k položce: podomítkový s kuličkou</t>
  </si>
  <si>
    <t>KAN_D04</t>
  </si>
  <si>
    <t>ZAŘIZOVACÍ PŘEDMĚTY</t>
  </si>
  <si>
    <t>725112022</t>
  </si>
  <si>
    <t>Zařízení záchodů klozety keramické závěsné na nosné stěny s hlubokým splachováním odpad vodorovný</t>
  </si>
  <si>
    <t>https://podminky.urs.cz/item/CS_URS_2025_02/725112022</t>
  </si>
  <si>
    <t>Poznámka k položce:_x000d_
Poznámka k položce: VEŠKERÉ ZAŘIZOVACÍ PŘEDMĚTY A KONCOVÉ PRVKY (WC,UMYVADLO,VÝLEVKA,…) JSOU ORIENTEČNĚ NACENĚNY A JE NUTNÉ DANÉ PRVKY VYVZORKOVAT A URČIT SI CENOVOU HLADINU</t>
  </si>
  <si>
    <t>726191011</t>
  </si>
  <si>
    <t>Ostatní příslušenství instalačních systémů montáž ovládacích tlačítek k WC</t>
  </si>
  <si>
    <t>https://podminky.urs.cz/item/CS_URS_2025_02/726191011</t>
  </si>
  <si>
    <t>55281800</t>
  </si>
  <si>
    <t>tlačítko pro ovládání WC zepředu dvě vody bílé 246x164mm</t>
  </si>
  <si>
    <t>RKON_KAN_024</t>
  </si>
  <si>
    <t>SPRCHOVÁ VPUST ATYP, DO NIKY 1100MM, VČETNĚ ZÁSTĚNY, SIFONU A MONTÁŽNÍ SADY</t>
  </si>
  <si>
    <t>RKON_KAN_025</t>
  </si>
  <si>
    <t>UMYVADLO 400X300 MM- ZÁVĚSNÉ NA ŠROUBY, VČ. SIFONU A MONTÁŽNÍ SADY</t>
  </si>
  <si>
    <t>725331111</t>
  </si>
  <si>
    <t>Výlevky bez výtokových armatur a splachovací nádrže keramické se sklopnou plastovou mřížkou stojící, výšky 460 mm</t>
  </si>
  <si>
    <t>https://podminky.urs.cz/item/CS_URS_2025_02/725331111</t>
  </si>
  <si>
    <t>RKON_KAN_027</t>
  </si>
  <si>
    <t>KONVEKTOR GASTRO- ODPADNÍ SIFON DN50</t>
  </si>
  <si>
    <t>RKON_KAN_028</t>
  </si>
  <si>
    <t>DŘEZ GASTRO- ODPADNÍ SIFON DN50</t>
  </si>
  <si>
    <t>RKON_KAN_029</t>
  </si>
  <si>
    <t>DŘEZ DVOJITÝ GASTRO-ODPADNÍ SIFON DN50</t>
  </si>
  <si>
    <t>RKON_KAN_030</t>
  </si>
  <si>
    <t>KOMBIVÝLEVKA GASTRO-ODPADNÍ SIFON WC MODULU DN110</t>
  </si>
  <si>
    <t>RKON_KAN_031</t>
  </si>
  <si>
    <t>MYČKA NÁDOBÍ GASTRO-ODPADNÍ SIFON DN50</t>
  </si>
  <si>
    <t>KAN_D05</t>
  </si>
  <si>
    <t>OSTATNÍ</t>
  </si>
  <si>
    <t>998721101</t>
  </si>
  <si>
    <t>Přesun hmot pro vnitřní kanalizaci stanovený z hmotnosti přesunovaného materiálu vodorovná dopravní vzdálenost do 50 m základní v objektech výšky do 6 m</t>
  </si>
  <si>
    <t>https://podminky.urs.cz/item/CS_URS_2025_02/998721101</t>
  </si>
  <si>
    <t>RKON_KAN_032</t>
  </si>
  <si>
    <t>VÝKOPOVÉ PRÁCE, ZPĚTNÉ ZASYPÁNÍ VÝKOPU</t>
  </si>
  <si>
    <t>721290111</t>
  </si>
  <si>
    <t>Zkouška těsnosti kanalizace v objektech vodou do DN 125</t>
  </si>
  <si>
    <t>https://podminky.urs.cz/item/CS_URS_2025_02/721290111</t>
  </si>
  <si>
    <t>RKON_KAN_034</t>
  </si>
  <si>
    <t>ZKOUŠKA TĚSNOSTI KANALIZACE KOUŘEM</t>
  </si>
  <si>
    <t>RKON_KAN_036</t>
  </si>
  <si>
    <t>STAVEBNÍ PŘÍPOMOCI - VYSEKÁNÍ DRÁŽEK, OSAZENNÍ POTRUBÍ, ZAHOZENÍ A ZAČIŠTĚNÍ DRÁŽEK</t>
  </si>
  <si>
    <t>SO02 - Vnitřní vodovod</t>
  </si>
  <si>
    <t>VOD_B_D1 - UZAVÍRACÍ A VYPOUŠTĚCÍ ARMATURY</t>
  </si>
  <si>
    <t>VOD_B_D2 - VENTILY a JINÁ ODBĚRNÁ MÍSTA</t>
  </si>
  <si>
    <t>VOD_B_D3 - POTRUBÍ a IZOLACE</t>
  </si>
  <si>
    <t>VOD_B_D4 - PRÁCE; OSTATNÍ</t>
  </si>
  <si>
    <t>VOD_B_D1</t>
  </si>
  <si>
    <t>UZAVÍRACÍ A VYPOUŠTĚCÍ ARMATURY</t>
  </si>
  <si>
    <t>722232066</t>
  </si>
  <si>
    <t>Armatury se dvěma závity kulové kohouty PN 42 do 185 °C přímé vnitřní závit s vypouštěním G 2"</t>
  </si>
  <si>
    <t>https://podminky.urs.cz/item/CS_URS_2025_02/722232066</t>
  </si>
  <si>
    <t>722232061</t>
  </si>
  <si>
    <t>Armatury se dvěma závity kulové kohouty PN 42 do 185 °C přímé vnitřní závit s vypouštěním G 1/2"</t>
  </si>
  <si>
    <t>https://podminky.urs.cz/item/CS_URS_2025_02/722232061</t>
  </si>
  <si>
    <t>722224115</t>
  </si>
  <si>
    <t>Armatury s jedním závitem kohouty plnicí a vypouštěcí PN 10 G 1/2"</t>
  </si>
  <si>
    <t>https://podminky.urs.cz/item/CS_URS_2025_02/722224115</t>
  </si>
  <si>
    <t>722232065</t>
  </si>
  <si>
    <t>Armatury se dvěma závity kulové kohouty PN 42 do 185 °C přímé vnitřní závit s vypouštěním G 6/4"</t>
  </si>
  <si>
    <t>https://podminky.urs.cz/item/CS_URS_2025_02/722232065</t>
  </si>
  <si>
    <t>722232062</t>
  </si>
  <si>
    <t>Armatury se dvěma závity kulové kohouty PN 42 do 185 °C přímé vnitřní závit s vypouštěním G 3/4"</t>
  </si>
  <si>
    <t>https://podminky.urs.cz/item/CS_URS_2025_02/722232062</t>
  </si>
  <si>
    <t>734220112</t>
  </si>
  <si>
    <t>Ventily regulační závitové vyvažovací přímé bez vypouštění PN 25 do 120°C G 1/2</t>
  </si>
  <si>
    <t>https://podminky.urs.cz/item/CS_URS_2025_02/734220112</t>
  </si>
  <si>
    <t>VOD_B_D2</t>
  </si>
  <si>
    <t>VENTILY a JINÁ ODBĚRNÁ MÍSTA</t>
  </si>
  <si>
    <t>RKON_VODB_009</t>
  </si>
  <si>
    <t>Rohový ventil 1/2"x3/8"</t>
  </si>
  <si>
    <t>725813113</t>
  </si>
  <si>
    <t>Ventily rohové bez připojovací trubičky nebo flexi hadičky kombinované G 1/2" x G 3/4"</t>
  </si>
  <si>
    <t>https://podminky.urs.cz/item/CS_URS_2025_02/725813113</t>
  </si>
  <si>
    <t>722220111</t>
  </si>
  <si>
    <t>Armatury s jedním závitem nástěnky pro výtokový ventil G 1/2"</t>
  </si>
  <si>
    <t>https://podminky.urs.cz/item/CS_URS_2025_02/722220111</t>
  </si>
  <si>
    <t>725849411</t>
  </si>
  <si>
    <t>Baterie sprchové montáž nástěnných baterií s nastavitelnou výškou sprchy</t>
  </si>
  <si>
    <t>https://podminky.urs.cz/item/CS_URS_2025_02/725849411</t>
  </si>
  <si>
    <t>55145402</t>
  </si>
  <si>
    <t>baterie sprchová s ruční sprchou 1/2"x100mm</t>
  </si>
  <si>
    <t>Poznámka k položce:_x000d_
Poznámka k položce: nástěnná 150mm, včetně příslušenství</t>
  </si>
  <si>
    <t>725822631</t>
  </si>
  <si>
    <t>Baterie umyvadlové stojánkové klasické bez výpusti s otáčivým ústím 150 mm</t>
  </si>
  <si>
    <t>https://podminky.urs.cz/item/CS_URS_2025_02/725822631</t>
  </si>
  <si>
    <t>725821329</t>
  </si>
  <si>
    <t>Baterie dřezové stojánkové pákové s otáčivým ústím a délkou ramínka s vytahovací sprškou</t>
  </si>
  <si>
    <t>https://podminky.urs.cz/item/CS_URS_2025_02/725821329</t>
  </si>
  <si>
    <t>722220121</t>
  </si>
  <si>
    <t>Armatury s jedním závitem nástěnky pro baterii G 1/2"</t>
  </si>
  <si>
    <t>pár</t>
  </si>
  <si>
    <t>https://podminky.urs.cz/item/CS_URS_2025_02/722220121</t>
  </si>
  <si>
    <t>726191002</t>
  </si>
  <si>
    <t>Ostatní příslušenství instalačních systémů souprava pro předstěnovou montáž</t>
  </si>
  <si>
    <t>https://podminky.urs.cz/item/CS_URS_2025_02/726191002</t>
  </si>
  <si>
    <t>VOD_B_D3</t>
  </si>
  <si>
    <t>POTRUBÍ a IZOLACE</t>
  </si>
  <si>
    <t>722174022</t>
  </si>
  <si>
    <t>Potrubí z trubek polypropylenových spojovaných svařováním z jednovrstvého PP-R S2,5 (PN 20) D 20/3,4</t>
  </si>
  <si>
    <t>https://podminky.urs.cz/item/CS_URS_2025_02/722174022</t>
  </si>
  <si>
    <t>722174023</t>
  </si>
  <si>
    <t>Potrubí z trubek polypropylenových spojovaných svařováním z jednovrstvého PP-R S2,5 (PN 20) D 25/4,2</t>
  </si>
  <si>
    <t>https://podminky.urs.cz/item/CS_URS_2025_02/722174023</t>
  </si>
  <si>
    <t>722174024</t>
  </si>
  <si>
    <t>Potrubí z trubek polypropylenových spojovaných svařováním z jednovrstvého PP-R S2,5 (PN 20) D 32/5,4</t>
  </si>
  <si>
    <t>https://podminky.urs.cz/item/CS_URS_2025_02/722174024</t>
  </si>
  <si>
    <t>RKON_VODB_019</t>
  </si>
  <si>
    <t>Trubka pro instalaci pitné vody PPR 50x8,3mm, včetně kolen, redukcí, T-kusů; se svařovanými spoji</t>
  </si>
  <si>
    <t>RKON_VODB_020</t>
  </si>
  <si>
    <t>Trubka pro instalaci pitné vody PPR 63x10,5mm, včetně kolen, redukcí, T-kusů; se svařovanými spoji</t>
  </si>
  <si>
    <t>722181241</t>
  </si>
  <si>
    <t>Ochrana potrubí termoizolačními trubicemi z pěnového polyetylenu PE přilepenými v příčných a podélných spojích, tloušťky izolace přes 13 do 20 mm, vnitřního průměru izolace DN do 22 mm</t>
  </si>
  <si>
    <t>https://podminky.urs.cz/item/CS_URS_2025_02/722181241</t>
  </si>
  <si>
    <t>722181252</t>
  </si>
  <si>
    <t>Ochrana potrubí termoizolačními trubicemi z pěnového polyetylenu PE přilepenými v příčných a podélných spojích, tloušťky izolace přes 20 do 25 mm, vnitřního průměru izolace DN přes 22 do 45 mm</t>
  </si>
  <si>
    <t>https://podminky.urs.cz/item/CS_URS_2025_02/722181252</t>
  </si>
  <si>
    <t>RKON_VODB_023</t>
  </si>
  <si>
    <t>Izolace rozvodů vody z minerální vlny s hliníkovým povrchem; vnitřní průměr 32 mm; tloušťka 30 mm</t>
  </si>
  <si>
    <t>RKON_VODB_024</t>
  </si>
  <si>
    <t>Izolace rozvodů vody z minerální vlny s hliníkovým povrchem; vnitřní průměr 50 mm; tloušťka 50 mm</t>
  </si>
  <si>
    <t>RKON_VODB_025</t>
  </si>
  <si>
    <t>Izolace rozvodů vody z minerální vlny s hliníkovým povrchem; vnitřní průměr 63 mm; tloušťka 50 mm</t>
  </si>
  <si>
    <t>VOD_B_D4</t>
  </si>
  <si>
    <t>PRÁCE; OSTATNÍ</t>
  </si>
  <si>
    <t>998722101</t>
  </si>
  <si>
    <t>Přesun hmot pro vnitřní vodovod stanovený z hmotnosti přesunovaného materiálu vodorovná dopravní vzdálenost do 50 m základní v objektech výšky do 6 m</t>
  </si>
  <si>
    <t>https://podminky.urs.cz/item/CS_URS_2025_02/998722101</t>
  </si>
  <si>
    <t>998725101</t>
  </si>
  <si>
    <t>Přesun hmot pro zařizovací předměty stanovený z hmotnosti přesunovaného materiálu vodorovná dopravní vzdálenost do 50 m základní v objektech výšky do 6 m</t>
  </si>
  <si>
    <t>https://podminky.urs.cz/item/CS_URS_2025_02/998725101</t>
  </si>
  <si>
    <t>998726111</t>
  </si>
  <si>
    <t>Přesun hmot pro instalační prefabrikáty stanovený z hmotnosti přesunovaného materiálu vodorovná dopravní vzdálenost do 50 m základní v objektech výšky do 6 m</t>
  </si>
  <si>
    <t>https://podminky.urs.cz/item/CS_URS_2025_02/998726111</t>
  </si>
  <si>
    <t>RKON_VODB_028</t>
  </si>
  <si>
    <t>Pročištění potrubí vodovodu</t>
  </si>
  <si>
    <t>RKON_VODB_029</t>
  </si>
  <si>
    <t>Tlaková zkouška</t>
  </si>
  <si>
    <t>RKON_VODB_030</t>
  </si>
  <si>
    <t>Stavební přípomoci - vysekání drážek, osazenní potrubí, zahození a začištění drážek</t>
  </si>
  <si>
    <t>RKON_VODB_032</t>
  </si>
  <si>
    <t>Požární utěsnění prostupů potrubí</t>
  </si>
  <si>
    <t>RKON_VODB_033</t>
  </si>
  <si>
    <t>Demontáže</t>
  </si>
  <si>
    <t xml:space="preserve">Poznámka k položce:_x000d_
Poznámka k položce: Odpojení od stávajícího zásobníku TV , vč zazátkování potrubí  Demontáž stávajícího potrubí   Vypuštění soustavy domovního vodovodu  Napojení na stávající rozvod domovního vodovodu  Kontrola těsnosti a funkčnosti stávajících armatur  Proplach potrubí vytápění Odvoz suti a ekologická likvidace</t>
  </si>
  <si>
    <t>RKON_VODB_034</t>
  </si>
  <si>
    <t>Zaregulování soustavy domovního vodovodu</t>
  </si>
  <si>
    <t>SO03 - Plynovodní přípojka</t>
  </si>
  <si>
    <t>D01 - Potrubí</t>
  </si>
  <si>
    <t>D02 - Armatury</t>
  </si>
  <si>
    <t>D03 - Ostatní</t>
  </si>
  <si>
    <t>D01</t>
  </si>
  <si>
    <t>Potrubí</t>
  </si>
  <si>
    <t>723111204</t>
  </si>
  <si>
    <t>Potrubí z ocelových trubek závitových černých spojovaných svařováním, bezešvých běžných DN 25</t>
  </si>
  <si>
    <t>https://podminky.urs.cz/item/CS_URS_2025_02/723111204</t>
  </si>
  <si>
    <t>723111205</t>
  </si>
  <si>
    <t>Potrubí z ocelových trubek závitových černých spojovaných svařováním, bezešvých běžných DN 32</t>
  </si>
  <si>
    <t>https://podminky.urs.cz/item/CS_URS_2025_02/723111205</t>
  </si>
  <si>
    <t>D02</t>
  </si>
  <si>
    <t>Armatury</t>
  </si>
  <si>
    <t>723239102</t>
  </si>
  <si>
    <t>Armatury se dvěma závity montáž armatur se dvěma závity ostatních typů G 3/4"</t>
  </si>
  <si>
    <t>https://podminky.urs.cz/item/CS_URS_2025_02/723239102</t>
  </si>
  <si>
    <t>55138953</t>
  </si>
  <si>
    <t>kohout kulový plnoprůtokový nikl ovládání vrtulka PN42 T 185°C (EN 331, MOP 5) 3/4" žlutý</t>
  </si>
  <si>
    <t>RMAT001</t>
  </si>
  <si>
    <t>zátka plyn DN20</t>
  </si>
  <si>
    <t>723239104</t>
  </si>
  <si>
    <t>Armatury se dvěma závity montáž armatur se dvěma závity ostatních typů G 1 1/4"</t>
  </si>
  <si>
    <t>https://podminky.urs.cz/item/CS_URS_2025_02/723239104</t>
  </si>
  <si>
    <t>55138955</t>
  </si>
  <si>
    <t>kohout kulový plnoprůtokový nikl ovládání vrtulka PN35 T 185°C (EN 331, MOP 5) 5/4" žlutý</t>
  </si>
  <si>
    <t>RMAT002</t>
  </si>
  <si>
    <t>zátka plyn DN32</t>
  </si>
  <si>
    <t>D03</t>
  </si>
  <si>
    <t>Ostatní</t>
  </si>
  <si>
    <t>RKON07</t>
  </si>
  <si>
    <t>NAPOJENÍ NA STÁVAJÍCÍ ROZVOD</t>
  </si>
  <si>
    <t>RKON08</t>
  </si>
  <si>
    <t>DEMONTÁŽ STÁVAJÍCÍHO POTRUBÍ A ARMATUR</t>
  </si>
  <si>
    <t>RKON11</t>
  </si>
  <si>
    <t>ODVOZ DEMONTOVANÉHO MATERIÁLU A EKOLOGICKÁ LIKVIDACE</t>
  </si>
  <si>
    <t>230170001</t>
  </si>
  <si>
    <t>Příprava pro zkoušku těsnosti potrubí DN do 40</t>
  </si>
  <si>
    <t>sada</t>
  </si>
  <si>
    <t>https://podminky.urs.cz/item/CS_URS_2025_02/230170001</t>
  </si>
  <si>
    <t>230170011</t>
  </si>
  <si>
    <t>Zkouška těsnosti potrubí DN do 40</t>
  </si>
  <si>
    <t>https://podminky.urs.cz/item/CS_URS_2025_02/230170011</t>
  </si>
  <si>
    <t>230120041</t>
  </si>
  <si>
    <t>Čištění potrubí profukováním nebo proplachováním DN 32</t>
  </si>
  <si>
    <t>https://podminky.urs.cz/item/CS_URS_2025_02/230120041</t>
  </si>
  <si>
    <t>998723101</t>
  </si>
  <si>
    <t>Přesun hmot pro vnitřní plynovod stanovený z hmotnosti přesunovaného materiálu vodorovná dopravní vzdálenost do 50 m základní v objektech výšky do 6 m</t>
  </si>
  <si>
    <t>https://podminky.urs.cz/item/CS_URS_2025_02/998723101</t>
  </si>
  <si>
    <t>SO04 - Vytápění</t>
  </si>
  <si>
    <t>VYT_D1 - Otopná tělesa</t>
  </si>
  <si>
    <t xml:space="preserve">VYT_D2 - Připojení otopných těles a příslušenství </t>
  </si>
  <si>
    <t>VYT_D3 - Armatury</t>
  </si>
  <si>
    <t>VYT_D4 - Potrubí</t>
  </si>
  <si>
    <t>VYT_D5 - Tepelná izolace</t>
  </si>
  <si>
    <t>VYT_D6 - Ostatní</t>
  </si>
  <si>
    <t>VYT_D1</t>
  </si>
  <si>
    <t>Otopná tělesa</t>
  </si>
  <si>
    <t>735160143</t>
  </si>
  <si>
    <t>Otopná tělesa trubková teplovodní na stěnu výšky tělesa 1 820 mm, délky 600 mm</t>
  </si>
  <si>
    <t>https://podminky.urs.cz/item/CS_URS_2025_02/735160143</t>
  </si>
  <si>
    <t>Poznámka k položce:_x000d_
Poznámka k položce: rozměr 1800x600 se středovým připojením</t>
  </si>
  <si>
    <t>735152379</t>
  </si>
  <si>
    <t>Otopná tělesa panelová VK dvoudesková PN 1,0 MPa, T do 110°C bez přídavné přestupní plochy výšky tělesa 600 mm stavební délky / výkonu 1200 mm / 1174 W</t>
  </si>
  <si>
    <t>https://podminky.urs.cz/item/CS_URS_2025_02/735152379</t>
  </si>
  <si>
    <t>735152656</t>
  </si>
  <si>
    <t>Otopná tělesa panelová VK třídesková PN 1,0 MPa, T do 110°C se třemi přídavnými přestupními plochami výšky tělesa 500 mm stavební délky / výkonu 900 mm / 1871 W</t>
  </si>
  <si>
    <t>https://podminky.urs.cz/item/CS_URS_2025_02/735152656</t>
  </si>
  <si>
    <t>735152678</t>
  </si>
  <si>
    <t>Otopná tělesa panelová VK třídesková PN 1,0 MPa, T do 110°C se třemi přídavnými přestupními plochami výšky tělesa 600 mm stavební délky / výkonu 1100 mm / 2647 W</t>
  </si>
  <si>
    <t>https://podminky.urs.cz/item/CS_URS_2025_02/735152678</t>
  </si>
  <si>
    <t>VYT_D2</t>
  </si>
  <si>
    <t xml:space="preserve">Připojení otopných těles a příslušenství </t>
  </si>
  <si>
    <t>734221682</t>
  </si>
  <si>
    <t>Ventily regulační závitové hlavice termostatické pro ovládání ventilů PN 10 do 110°C kapalinové otopných těles VK</t>
  </si>
  <si>
    <t>https://podminky.urs.cz/item/CS_URS_2025_02/734221682</t>
  </si>
  <si>
    <t>734261402</t>
  </si>
  <si>
    <t>Šroubení připojovací armatury radiátorů VK PN 10 do 110°C, regulační uzavíratelné rohové G 1/2 x 18</t>
  </si>
  <si>
    <t>https://podminky.urs.cz/item/CS_URS_2025_02/734261402</t>
  </si>
  <si>
    <t>RKON_VYT_008</t>
  </si>
  <si>
    <t>PŘIP.ARM. RADIÁTORU MM PRO DVOUTRUBKOVOU SOUSTAVU, ROHOVÁ - PRAVÁ 1/2" X 3/4"E</t>
  </si>
  <si>
    <t>RKON_VYT_009</t>
  </si>
  <si>
    <t>POMĚROVÝ INDIKÁTORY HYDROCLIMA RFM</t>
  </si>
  <si>
    <t>998735101</t>
  </si>
  <si>
    <t>Přesun hmot pro otopná tělesa stanovený z hmotnosti přesunovaného materiálu vodorovná dopravní vzdálenost do 50 m základní v objektech výšky do 6 m</t>
  </si>
  <si>
    <t>https://podminky.urs.cz/item/CS_URS_2025_02/998735101</t>
  </si>
  <si>
    <t>VYT_D3</t>
  </si>
  <si>
    <t>734292717</t>
  </si>
  <si>
    <t>Ostatní armatury kulové kohouty PN 42 do 185°C přímé vnitřní závit G 1 1/2</t>
  </si>
  <si>
    <t>https://podminky.urs.cz/item/CS_URS_2025_02/734292717</t>
  </si>
  <si>
    <t>734291123</t>
  </si>
  <si>
    <t>Ostatní armatury kohouty plnicí a vypouštěcí PN 10 do 90°C G 1/2</t>
  </si>
  <si>
    <t>https://podminky.urs.cz/item/CS_URS_2025_02/734291123</t>
  </si>
  <si>
    <t>734211120</t>
  </si>
  <si>
    <t>Ventily odvzdušňovací závitové automatické PN 14 do 120°C G 1/2</t>
  </si>
  <si>
    <t>https://podminky.urs.cz/item/CS_URS_2025_02/734211120</t>
  </si>
  <si>
    <t>734220001</t>
  </si>
  <si>
    <t>Ventily regulační závitové vyvažovací přímé bez vypouštění PN 16 do 90°C G 1/2</t>
  </si>
  <si>
    <t>https://podminky.urs.cz/item/CS_URS_2025_02/734220001</t>
  </si>
  <si>
    <t>Poznámka k položce:_x000d_
Poznámka k položce: RUČNÍ, DN15 (3,03/4kPa)</t>
  </si>
  <si>
    <t>998734101</t>
  </si>
  <si>
    <t>Přesun hmot pro armatury stanovený z hmotnosti přesunovaného materiálu vodorovná dopravní vzdálenost do 50 m základní v objektech výšky do 6 m</t>
  </si>
  <si>
    <t>https://podminky.urs.cz/item/CS_URS_2025_02/998734101</t>
  </si>
  <si>
    <t>VYT_D4</t>
  </si>
  <si>
    <t>733222302</t>
  </si>
  <si>
    <t>Potrubí z trubek měděných polotvrdých spojovaných lisováním PN 16, T= +110°C Ø 15/1</t>
  </si>
  <si>
    <t>https://podminky.urs.cz/item/CS_URS_2025_02/733222302</t>
  </si>
  <si>
    <t>733222303</t>
  </si>
  <si>
    <t>Potrubí z trubek měděných polotvrdých spojovaných lisováním PN 16, T= +110°C Ø 18/1</t>
  </si>
  <si>
    <t>https://podminky.urs.cz/item/CS_URS_2025_02/733222303</t>
  </si>
  <si>
    <t>733223300</t>
  </si>
  <si>
    <t>Potrubí z trubek měděných tvrdých spojovaných lisováním PN 16, T= +110°C Ø 28/1,0</t>
  </si>
  <si>
    <t>https://podminky.urs.cz/item/CS_URS_2025_02/733223300</t>
  </si>
  <si>
    <t>733223306</t>
  </si>
  <si>
    <t>Potrubí z trubek měděných tvrdých spojovaných lisováním PN 16, T= +110°C Ø 42/1,5</t>
  </si>
  <si>
    <t>https://podminky.urs.cz/item/CS_URS_2025_02/733223306</t>
  </si>
  <si>
    <t>VYT_D5</t>
  </si>
  <si>
    <t>733811241</t>
  </si>
  <si>
    <t>https://podminky.urs.cz/item/CS_URS_2025_02/733811241</t>
  </si>
  <si>
    <t>733811252</t>
  </si>
  <si>
    <t>https://podminky.urs.cz/item/CS_URS_2025_02/733811252</t>
  </si>
  <si>
    <t>733811252R</t>
  </si>
  <si>
    <t>Ochrana potrubí ústředního vytápění termoizolačními trubicemi z PE tl přes 25 mm DN přes 22 do 45 mm</t>
  </si>
  <si>
    <t>998733101</t>
  </si>
  <si>
    <t>Přesun hmot pro rozvody potrubí stanovený z hmotnosti přesunovaného materiálu vodorovná dopravní vzdálenost do 50 m základní v objektech výšky do 6 m</t>
  </si>
  <si>
    <t>https://podminky.urs.cz/item/CS_URS_2025_02/998733101</t>
  </si>
  <si>
    <t>VYT_D6</t>
  </si>
  <si>
    <t>RKON_VYT_023</t>
  </si>
  <si>
    <t>VYPUŠTĚNÍ SOUSTAVY VYTÁPĚNÍ</t>
  </si>
  <si>
    <t>RKON_VYT_024</t>
  </si>
  <si>
    <t>NAPOJENÍ NA ROZVODY V KOTELNĚ</t>
  </si>
  <si>
    <t>RKON_VYT_025</t>
  </si>
  <si>
    <t>KONTROLA TĚSNOSTI A FUNKČNOSTI ARMATUR</t>
  </si>
  <si>
    <t>RKON_VYT_026</t>
  </si>
  <si>
    <t>PROPLACH POTRUBÍ VYTÁPĚNÍ</t>
  </si>
  <si>
    <t>RKON_VYT_027</t>
  </si>
  <si>
    <t>NAPOUŠTĚNÍ SOUSTAVY VYTÁPĚNÍ UPRAVENOU VODOU</t>
  </si>
  <si>
    <t>RKON_VYT_028</t>
  </si>
  <si>
    <t>MONTÁŽNÍ A TĚSNÍCÍ MATERIÁL</t>
  </si>
  <si>
    <t>RKON_VYT_030</t>
  </si>
  <si>
    <t>TOPNÁ ZKOUŠKA</t>
  </si>
  <si>
    <t>RKON_VYT_031</t>
  </si>
  <si>
    <t>TLAKOVÁ ZKOUŠKA</t>
  </si>
  <si>
    <t>RKON_VYT_032</t>
  </si>
  <si>
    <t>ZAREGULOVÁNÍ SOUSTAVY</t>
  </si>
  <si>
    <t>RKON_VYT_033</t>
  </si>
  <si>
    <t>STAVEBNÍ PŘÍPOMOCI - VYSEKÁNÍ DRÁŽEK, OSAZENÍ POTRUBÍ, ZAHOZENÍ A ZAČIŠTĚNÍ DRÁŽEK</t>
  </si>
  <si>
    <t>SO05 - Elektroinstalace</t>
  </si>
  <si>
    <t>Úroveň 3:</t>
  </si>
  <si>
    <t>SO05_1 - Elektroinstalace - Nouzové osvětlení</t>
  </si>
  <si>
    <t>NOSV_D1 - Nouzové osvětlení</t>
  </si>
  <si>
    <t>NOSV_D1</t>
  </si>
  <si>
    <t>Nouzové osvětlení</t>
  </si>
  <si>
    <t>RKON_EINO_001</t>
  </si>
  <si>
    <t>Nouzové svítidlo NB1 (Vodotěsné nouzové svítidlo IP65, s nastavitelnou autonomií. 400lm, 4W) (baterie -1h)</t>
  </si>
  <si>
    <t>RKON_EINO_002</t>
  </si>
  <si>
    <t>Nouzové svítidlo N5 (Piktogramové svítidlo pro označení směru únikových cest + protipanické osvětlení) 230V, 8,1W, IP65, montáž nad dveře)(baterie -1h)</t>
  </si>
  <si>
    <t>RKON_EINO_003</t>
  </si>
  <si>
    <t>Nouzové svítidlo NH1 (Kombinované svítidlo slučující svítidlo s piktogramem pro hasící přístroj a protipanické svítidlo, 323lm, 7,6W) (baterie -1h)</t>
  </si>
  <si>
    <t>RKON_EINO_004</t>
  </si>
  <si>
    <t>Nouzové svítidlo N1 (Piktogramové svítidlo pro označení směru únikových cest) 230V, 2,5W, IP65, montáž nad dveře)(baterie -1h)</t>
  </si>
  <si>
    <t>RKON_EINO_005</t>
  </si>
  <si>
    <t>Nouzové svítidlo NH3 (Kombinované svítidlo slučující svítidlo s piktogramem pro tlačítko EPS a protipanické svítidlo, 323lm, 7,6W) (baterie -1h)</t>
  </si>
  <si>
    <t>RKON_EINO_006</t>
  </si>
  <si>
    <t xml:space="preserve">Nouzové svítidlo NA1 (Přisazené, 4,1W 361 lm) </t>
  </si>
  <si>
    <t>RKON_EINO_007</t>
  </si>
  <si>
    <t>Nouzové svítidlo N1 (piktogramové svítidlo pro označení směru únikových cest 230V, 2,5W)</t>
  </si>
  <si>
    <t>RKON_EINO_008</t>
  </si>
  <si>
    <t xml:space="preserve">Nouzové svítidlo NH3 (Kombinované svítidlo slučující svítidlo s piktogramem pro tlačítko EPS a protipanické svítidlo, 323lm, 7,6W) (baterie -1h) </t>
  </si>
  <si>
    <t>RKON_EINO_009</t>
  </si>
  <si>
    <t>Nouzové svítidlo NP1 (Pro venkovní montáž nad dveře, 248lm, 4,1W</t>
  </si>
  <si>
    <t>998741101</t>
  </si>
  <si>
    <t>Přesun hmot pro silnoproud stanovený z hmotnosti přesunovaného materiálu vodorovná dopravní vzdálenost do 50 m základní v objektech výšky do 6 m</t>
  </si>
  <si>
    <t>https://podminky.urs.cz/item/CS_URS_2025_02/998741101</t>
  </si>
  <si>
    <t>SO05_2 - Elektroinstalace - Osvětlení</t>
  </si>
  <si>
    <t>OSV_D1 - Osvětlení</t>
  </si>
  <si>
    <t>OSV_D1</t>
  </si>
  <si>
    <t>Osvětlení</t>
  </si>
  <si>
    <t>741372063</t>
  </si>
  <si>
    <t>Montáž svítidel s integrovaným zdrojem LED se zapojením vodičů exteriérových přisazených nástěnných hranatých nebo kruhových</t>
  </si>
  <si>
    <t>https://podminky.urs.cz/item/CS_URS_2025_02/741372063</t>
  </si>
  <si>
    <t>34845005</t>
  </si>
  <si>
    <t>svítidlo exteriérové nástěnné přisazené LED 1000-1500lm</t>
  </si>
  <si>
    <t>Poznámka k položce:_x000d_
Poznámka k položce: se senzorem pohybu</t>
  </si>
  <si>
    <t>741372157</t>
  </si>
  <si>
    <t>Montáž svítidel s integrovaným zdrojem LED se zapojením vodičů průmyslových závěsných liniových</t>
  </si>
  <si>
    <t>https://podminky.urs.cz/item/CS_URS_2025_02/741372157</t>
  </si>
  <si>
    <t>34835003</t>
  </si>
  <si>
    <t>svítidlo průmyslové přisazené podlouhlé kryt z PH přes 6000 lm</t>
  </si>
  <si>
    <t>Poznámka k položce:_x000d_
Poznámka k položce: IP66 (44,3W, 6920lm, Ra80, 4000K)</t>
  </si>
  <si>
    <t>RKON_EI_OSV_003</t>
  </si>
  <si>
    <t>Drátěná závěsná sada o maximální délce 1,5 m pro zavěšení jednopólových svítidel (1,2 ft, 1,4 ft, 1,5 ft) včetně 5žilového přívodního kabelu</t>
  </si>
  <si>
    <t>Poznámka k položce:_x000d_
Poznámka k položce: (ocelový Y drát se závěsným držákem na klíčovou dírku a rozpětím 150 mm, včetně spony stropního držáku drátu – 2 ks. přívodní kabel. stropní růžice. třípólová svorkovnice)</t>
  </si>
  <si>
    <t>741372154</t>
  </si>
  <si>
    <t>Montáž svítidel s integrovaným zdrojem LED se zapojením vodičů průmyslových přisazených stropních</t>
  </si>
  <si>
    <t>https://podminky.urs.cz/item/CS_URS_2025_02/741372154</t>
  </si>
  <si>
    <t>34835001</t>
  </si>
  <si>
    <t>svítidlo průmyslové přisazené podlouhlé kryt z PH 3000-4500lm</t>
  </si>
  <si>
    <t xml:space="preserve">Poznámka k položce:_x000d_
Poznámka k položce:  IP66 (23,3W, 3430lm, Ra80, 4000K)</t>
  </si>
  <si>
    <t>RKON_EI_OSV_005</t>
  </si>
  <si>
    <t>(Z18) LED interiérové kruhové, stropní přisazené, IP20 (22W, 2980lm, Ra80, 4000K)</t>
  </si>
  <si>
    <t>RKON_EI_OSV_006</t>
  </si>
  <si>
    <t>(Z8) LED interiérové kruhové, stropní přisazené, IP20 (36W, 5600lm, Ra80, 4000K)</t>
  </si>
  <si>
    <t>RKON_EI_OSV_007</t>
  </si>
  <si>
    <t>(Z49) Přisazené LED svítidlo, opálový PMMA kryt, průměr 480mm, IP44 (42W, 5100lm, Ra80, 4000K)</t>
  </si>
  <si>
    <t>RKON_EI_OSV_008</t>
  </si>
  <si>
    <t>(Z92) LED interiérové kruhové, stropní přisazené, IP20 (27W, 3500lm, Ra80, 4000K)</t>
  </si>
  <si>
    <t>RKON_EI_OSV_009</t>
  </si>
  <si>
    <t>(A-z) Závěsné LED svítidlo nestmívatelné Ø450x77mm 4806lm 31W CRI80+ 4000K, IP40 -svítidlo v místnosti B1.01 napočteno ve VV pro SO01 (SVĚTLA BUDOU DEMONTOVÁNY A BUDE POUŽITO SVÍTIDLO Z8 NAPOJENO NA OKRUH SO01)</t>
  </si>
  <si>
    <t>742220232</t>
  </si>
  <si>
    <t>Montáž příslušenství pro PZTS detektor na stěnu nebo na strop</t>
  </si>
  <si>
    <t>https://podminky.urs.cz/item/CS_URS_2025_02/742220232</t>
  </si>
  <si>
    <t xml:space="preserve">Poznámka k položce:_x000d_
Poznámka k položce: (230V; max zátěž 500VA LED; IP20) </t>
  </si>
  <si>
    <t>40461021</t>
  </si>
  <si>
    <t>detektor pohybu sběrnicový</t>
  </si>
  <si>
    <t>40468000</t>
  </si>
  <si>
    <t>držák kloubový pro PIR detektory</t>
  </si>
  <si>
    <t>RKON_EI_OSV_013</t>
  </si>
  <si>
    <t>Ostatní instalační materiál, svorky, spojovací materiál, lisovací dutinky, konstrukční materiál</t>
  </si>
  <si>
    <t>SO05_3 - Elektroinstalace - Silnoproud</t>
  </si>
  <si>
    <t>D01 - Rozvaděč</t>
  </si>
  <si>
    <t>D02 - Elektroměrový rozvaděč</t>
  </si>
  <si>
    <t>D03 - Kabely</t>
  </si>
  <si>
    <t>D04 - Regulace vytápění/chlazení</t>
  </si>
  <si>
    <t>D05 - Koncové prvky</t>
  </si>
  <si>
    <t>D06 - Ostatní</t>
  </si>
  <si>
    <t>Rozvaděč</t>
  </si>
  <si>
    <t>RKON_EI_SILPR_001</t>
  </si>
  <si>
    <t>Rozvaděč RK - skříň (2060x1235x247) VxŠxH celoplechový, montáž pod omítku (včetně krycích desek a montážních lišt)</t>
  </si>
  <si>
    <t>RKON_EI_SILPR_002</t>
  </si>
  <si>
    <t>Výkonový vypínač 3pól 160A</t>
  </si>
  <si>
    <t>741320105</t>
  </si>
  <si>
    <t>Montáž jističů se zapojením vodičů jednopólových nn do 25 A ve skříni</t>
  </si>
  <si>
    <t>https://podminky.urs.cz/item/CS_URS_2025_02/741320105</t>
  </si>
  <si>
    <t>35822105</t>
  </si>
  <si>
    <t>jistič 1-pólový 2 A vypínací charakteristika B vypínací schopnost 10 kA</t>
  </si>
  <si>
    <t>35822111</t>
  </si>
  <si>
    <t>jistič 1-pólový 16 A vypínací charakteristika B vypínací schopnost 10 kA</t>
  </si>
  <si>
    <t>741320165</t>
  </si>
  <si>
    <t>Montáž jističů se zapojením vodičů třípólových nn do 25 A ve skříni</t>
  </si>
  <si>
    <t>https://podminky.urs.cz/item/CS_URS_2025_02/741320165</t>
  </si>
  <si>
    <t>35822158</t>
  </si>
  <si>
    <t>jistič 3-pólový 10 A vypínací charakteristika B vypínací schopnost 10 kA</t>
  </si>
  <si>
    <t>35822166</t>
  </si>
  <si>
    <t>jistič 3-pólový 16 A vypínací charakteristika C vypínací schopnost 10 kA</t>
  </si>
  <si>
    <t>35822403</t>
  </si>
  <si>
    <t>jistič 3-pólový 25 A vypínací charakteristika B vypínací schopnost 10 kA</t>
  </si>
  <si>
    <t>741320175</t>
  </si>
  <si>
    <t>Montáž jističů se zapojením vodičů třípólových nn do 63 A ve skříni</t>
  </si>
  <si>
    <t>https://podminky.urs.cz/item/CS_URS_2025_02/741320175</t>
  </si>
  <si>
    <t>35822178</t>
  </si>
  <si>
    <t>jistič 3-pólový 40 A vypínací charakteristika B vypínací schopnost 10 kA</t>
  </si>
  <si>
    <t>35822189</t>
  </si>
  <si>
    <t>jistič 3-pólový 63 A vypínací charakteristika C vypínací schopnost 10 kA</t>
  </si>
  <si>
    <t>741321033</t>
  </si>
  <si>
    <t>Montáž proudových chráničů se zapojením vodičů čtyřpólových nn do 25 A ve skříni</t>
  </si>
  <si>
    <t>https://podminky.urs.cz/item/CS_URS_2025_02/741321033</t>
  </si>
  <si>
    <t>35829006</t>
  </si>
  <si>
    <t>chránič proudový 4 pólový 25A typ A 0,03A</t>
  </si>
  <si>
    <t>741321043</t>
  </si>
  <si>
    <t>Montáž proudových chráničů se zapojením vodičů čtyřpólových nn do 63 A ve skříni</t>
  </si>
  <si>
    <t>https://podminky.urs.cz/item/CS_URS_2025_02/741321043</t>
  </si>
  <si>
    <t>35829010</t>
  </si>
  <si>
    <t>chránič proudový 4 pólový 63A typ AC</t>
  </si>
  <si>
    <t>741320382</t>
  </si>
  <si>
    <t>Montáž jističů se zapojením vodičů čtyřpólových nn deionových doplňků blokovacího tlačítka, spouště na podpětí, vypínací spouště</t>
  </si>
  <si>
    <t>https://podminky.urs.cz/item/CS_URS_2025_02/741320382</t>
  </si>
  <si>
    <t>RMAT_EI_SIL_02</t>
  </si>
  <si>
    <t>vypínací spoušť pro výkonový vypínač, 208-250V ~/=</t>
  </si>
  <si>
    <t>RMAT_EI_SIL_01</t>
  </si>
  <si>
    <t>vypínací spoušť pro modulární jističe, AZ, montáž vlevo, uchycení přilepením, Un=12-60V AC</t>
  </si>
  <si>
    <t>RKON_EI_SILPR_014</t>
  </si>
  <si>
    <t>Chránič s nadproudovou ochranou, Ir=250A, AC, 1+N, 10kA, char.B, Idn=0.03A, In=16A</t>
  </si>
  <si>
    <t>RKON_EI_SILPR_015</t>
  </si>
  <si>
    <t>Chránič s nadproudovou ochranou, Ir=250A, AC, 1+N, 10kA, char.B, Idn=0.03A, In=10A</t>
  </si>
  <si>
    <t>RKON_EI_SILPR_016</t>
  </si>
  <si>
    <t>Chránič s nadproudovou ochranou, Ir=250A+puls.SS, A, 1+N, 10kA, char.C, Idn=0.03A, In=10A</t>
  </si>
  <si>
    <t>RKON_EI_SILPR_017</t>
  </si>
  <si>
    <t>Svodič přepětí třídy T1+T2 (B+C), 3-pól sada pro TN-C</t>
  </si>
  <si>
    <t>RKON_EI_SILPR_018</t>
  </si>
  <si>
    <t>Připojovací svorkovnice na sběrnice, Ie=80A, 1.5-16mm2, 3-pól sběrnice</t>
  </si>
  <si>
    <t>RKON_EI_SILPR_019</t>
  </si>
  <si>
    <t>Připojovací svorkovnice na sběrnice, Ie=560A, 120-300mm2, 3-pól sběrnice</t>
  </si>
  <si>
    <t>RKON_EI_SILPR_020</t>
  </si>
  <si>
    <t>Regulátor pro řízení protimrazové ochrany (Umístění na DIN lištu - 8 modulů)</t>
  </si>
  <si>
    <t>RKON_EI_SILPR_021</t>
  </si>
  <si>
    <t>Ostatní spojovací materiál</t>
  </si>
  <si>
    <t>Elektroměrový rozvaděč</t>
  </si>
  <si>
    <t>RKON_EI_SILPR_022</t>
  </si>
  <si>
    <t>Elektroměrový rozvaděč 1x nepřímé měření včetne kompletního vybavení (jistič před elektroměrem, certifikované měřící trafa, protokol o certifikaci měřících transformátorů)</t>
  </si>
  <si>
    <t>Kabely</t>
  </si>
  <si>
    <t>741122011</t>
  </si>
  <si>
    <t>Montáž kabelů měděných bez ukončení uložených pod omítku plných kulatých (např. CYKY, CYKFY), počtu a průřezu žil 2x1,5 až 2,5 mm2</t>
  </si>
  <si>
    <t>https://podminky.urs.cz/item/CS_URS_2025_02/741122011</t>
  </si>
  <si>
    <t>34111005</t>
  </si>
  <si>
    <t>kabel instalační jádro Cu plné izolace PVC plášť PVC 450/750V (CYKY) 2x1,5mm2</t>
  </si>
  <si>
    <t>741122015</t>
  </si>
  <si>
    <t>Montáž kabelů měděných bez ukončení uložených pod omítku plných kulatých (např. CYKY, CYKFY), počtu a průřezu žil 3x1,5 mm2</t>
  </si>
  <si>
    <t>https://podminky.urs.cz/item/CS_URS_2025_02/741122015</t>
  </si>
  <si>
    <t>34111030</t>
  </si>
  <si>
    <t>kabel instalační jádro Cu plné izolace PVC plášť PVC 450/750V (CYKY) 3x1,5mm2</t>
  </si>
  <si>
    <t>741122016</t>
  </si>
  <si>
    <t>Montáž kabelů měděných bez ukončení uložených pod omítku plných kulatých (např. CYKY, CYKFY), počtu a průřezu žil 3x2,5 až 6 mm2</t>
  </si>
  <si>
    <t>https://podminky.urs.cz/item/CS_URS_2025_02/741122016</t>
  </si>
  <si>
    <t>34111036</t>
  </si>
  <si>
    <t>kabel instalační jádro Cu plné izolace PVC plášť PVC 450/750V (CYKY) 3x2,5mm2</t>
  </si>
  <si>
    <t>741122021</t>
  </si>
  <si>
    <t>Montáž kabelů měděných bez ukončení uložených pod omítku plných kulatých (např. CYKY, CYKFY), počtu a průřezu žil 4x1,5 mm2</t>
  </si>
  <si>
    <t>https://podminky.urs.cz/item/CS_URS_2025_02/741122021</t>
  </si>
  <si>
    <t>34111060</t>
  </si>
  <si>
    <t>kabel instalační jádro Cu plné izolace PVC plášť PVC 450/750V (CYKY) 4x1,5mm2</t>
  </si>
  <si>
    <t>741122022</t>
  </si>
  <si>
    <t>Montáž kabelů měděných bez ukončení uložených pod omítku plných kulatých (např. CYKY, CYKFY), počtu a průřezu žil 4x2,5 až 4 mm2</t>
  </si>
  <si>
    <t>https://podminky.urs.cz/item/CS_URS_2025_02/741122022</t>
  </si>
  <si>
    <t>34111064</t>
  </si>
  <si>
    <t>kabel instalační jádro Cu plné izolace PVC plášť PVC 450/750V (CYKY) 4x2,5mm2</t>
  </si>
  <si>
    <t>741122031</t>
  </si>
  <si>
    <t>Montáž kabelů měděných bez ukončení uložených pod omítku plných kulatých (např. CYKY, CYKFY), počtu a průřezu žil 5x1,5 až 2,5 mm2</t>
  </si>
  <si>
    <t>https://podminky.urs.cz/item/CS_URS_2025_02/741122031</t>
  </si>
  <si>
    <t>34111090</t>
  </si>
  <si>
    <t>kabel instalační jádro Cu plné izolace PVC plášť PVC 450/750V (CYKY) 5x1,5mm2</t>
  </si>
  <si>
    <t>34111094</t>
  </si>
  <si>
    <t>kabel instalační jádro Cu plné izolace PVC plášť PVC 450/750V (CYKY) 5x2,5mm2</t>
  </si>
  <si>
    <t>741122032</t>
  </si>
  <si>
    <t>Montáž kabelů měděných bez ukončení uložených pod omítku plných kulatých (např. CYKY, CYKFY), počtu a průřezu žil 5x4 až 6 mm2</t>
  </si>
  <si>
    <t>https://podminky.urs.cz/item/CS_URS_2025_02/741122032</t>
  </si>
  <si>
    <t>34111098</t>
  </si>
  <si>
    <t>kabel instalační jádro Cu plné izolace PVC plášť PVC 450/750V (CYKY) 5x4mm2</t>
  </si>
  <si>
    <t>741120111</t>
  </si>
  <si>
    <t>Montáž vodičů izolovaných měděných bez ukončení uložených v trubkách nebo lištách zatažených plných a laněných s PVC pláštěm, bezhalogenových, ohniodolných (např. CY, CHAH-V) průřezu žíly 150 až 185 mm2</t>
  </si>
  <si>
    <t>https://podminky.urs.cz/item/CS_URS_2025_02/741120111</t>
  </si>
  <si>
    <t>34111202</t>
  </si>
  <si>
    <t>vodič silový jádro Cu izolace PVC plášť PVC 0,6/1kV (1-YY) 1x150mm2</t>
  </si>
  <si>
    <t>742121001</t>
  </si>
  <si>
    <t>Montáž kabelů sdělovacích pro vnitřní rozvody počtu žil do 15</t>
  </si>
  <si>
    <t>https://podminky.urs.cz/item/CS_URS_2025_02/742121001</t>
  </si>
  <si>
    <t>34121044</t>
  </si>
  <si>
    <t>kabel sdělovací stíněný laminovanou Al fólií s příložným Cu drátem jádro Cu plné izolace PVC plášť PVC 100V (SYKFY) 2x2x0,5mm2</t>
  </si>
  <si>
    <t>34111324</t>
  </si>
  <si>
    <t>kabel silový oheň retardující bezhalogenový s funkční schopností při požáru 180min a P60-R třída reakce na oheň B2cas1d0 jádro Cu 0,6/1kV (1-CXKH-V) 2x1,5mm2</t>
  </si>
  <si>
    <t>741120541</t>
  </si>
  <si>
    <t>Montáž kabelů flexibilních měděných bez ukončení uložených volně těžkých (např. CGTG) průřezu do 2,5 mm2, počtu žil do 7</t>
  </si>
  <si>
    <t>https://podminky.urs.cz/item/CS_URS_2025_02/741120541</t>
  </si>
  <si>
    <t>34113278</t>
  </si>
  <si>
    <t>kabel Instalační flexibilní jádro Cu lanované izolace pryž plášť pryž chloroprenová 450/750V (H07RN-F) 5x2,5mm2</t>
  </si>
  <si>
    <t>741120551</t>
  </si>
  <si>
    <t>Montáž kabelů flexibilních měděných bez ukončení uložených volně těžkých (např. CGTG) průřezu přes 2,5 mm2, průřezu žil do 6 mm2</t>
  </si>
  <si>
    <t>https://podminky.urs.cz/item/CS_URS_2025_02/741120551</t>
  </si>
  <si>
    <t>34113279</t>
  </si>
  <si>
    <t>kabel Instalační flexibilní jádro Cu lanované izolace pryž plášť pryž chloroprenová 450/750V (H07RN-F) 5x4mm2</t>
  </si>
  <si>
    <t>219991111</t>
  </si>
  <si>
    <t>Položení chráničky z plastových trubek vnitřní průměr do 35 mm</t>
  </si>
  <si>
    <t>https://podminky.urs.cz/item/CS_URS_2025_02/219991111</t>
  </si>
  <si>
    <t>34571350</t>
  </si>
  <si>
    <t>trubka elektroinstalační ohebná dvouplášťová korugovaná HDPE (chránička) D 32/40mm</t>
  </si>
  <si>
    <t>219991113</t>
  </si>
  <si>
    <t>Položení chráničky z plastových trubek vnitřní průměr přes 50 do 100 mm</t>
  </si>
  <si>
    <t>https://podminky.urs.cz/item/CS_URS_2025_02/219991113</t>
  </si>
  <si>
    <t>34571355</t>
  </si>
  <si>
    <t>trubka elektroinstalační ohebná dvouplášťová korugovaná HDPE (chránička) D 93/110mm</t>
  </si>
  <si>
    <t>D04</t>
  </si>
  <si>
    <t>Regulace vytápění/chlazení</t>
  </si>
  <si>
    <t>RKON_EI_SILPR_039</t>
  </si>
  <si>
    <t>Sada čidel pro vyhřívané vpusti pro připojení k regulátoru</t>
  </si>
  <si>
    <t>RKON_EI_SILPR_040</t>
  </si>
  <si>
    <t>Připojení topného kabelu vyhřívané střešní vpusti</t>
  </si>
  <si>
    <t>D05</t>
  </si>
  <si>
    <t>Koncové prvky</t>
  </si>
  <si>
    <t>741112001</t>
  </si>
  <si>
    <t>Montáž krabic elektroinstalačních bez napojení na trubky a lišty, demontáže a montáže víčka a přístroje protahovacích nebo odbočných zapuštěných plastových kruhových do zdiva</t>
  </si>
  <si>
    <t>https://podminky.urs.cz/item/CS_URS_2025_02/741112001</t>
  </si>
  <si>
    <t>34571457</t>
  </si>
  <si>
    <t>krabice pod omítku PVC odbočná kruhová D 70mm s víčkem</t>
  </si>
  <si>
    <t>741313041</t>
  </si>
  <si>
    <t>Montáž zásuvek domovních se zapojením vodičů šroubové připojení polozapuštěných nebo zapuštěných 10/16 A, provedení 2P + PE</t>
  </si>
  <si>
    <t>https://podminky.urs.cz/item/CS_URS_2025_02/741313041</t>
  </si>
  <si>
    <t>34555202</t>
  </si>
  <si>
    <t>zásuvka zapuštěná jednonásobná chráněná, šroubové svorky</t>
  </si>
  <si>
    <t>741313081</t>
  </si>
  <si>
    <t>Montáž zásuvek domovních se zapojením vodičů šroubové připojení venkovní nebo mokré, provedení 2P</t>
  </si>
  <si>
    <t>https://podminky.urs.cz/item/CS_URS_2025_02/741313081</t>
  </si>
  <si>
    <t>34555230</t>
  </si>
  <si>
    <t>zásuvka zapuštěná jednonásobná s clonkami, víčkem, rámečkem, s drápky, IP44, šroubové svorky</t>
  </si>
  <si>
    <t>741310031</t>
  </si>
  <si>
    <t>Montáž spínačů jedno nebo dvoupólových nástěnných se zapojením vodičů, pro prostředí venkovní nebo mokré spínačů, řazení 1-jednopólových</t>
  </si>
  <si>
    <t>https://podminky.urs.cz/item/CS_URS_2025_02/741310031</t>
  </si>
  <si>
    <t>34535015</t>
  </si>
  <si>
    <t>spínač nástěnný jednopólový, řazení 1, IP44, šroubové svorky</t>
  </si>
  <si>
    <t>741310201</t>
  </si>
  <si>
    <t>Montáž spínačů jedno nebo dvoupólových polozapuštěných nebo zapuštěných se zapojením vodičů šroubové připojení, pro prostředí normální spínačů, řazení 1-jednopólových</t>
  </si>
  <si>
    <t>https://podminky.urs.cz/item/CS_URS_2025_02/741310201</t>
  </si>
  <si>
    <t>34535000</t>
  </si>
  <si>
    <t>spínač kompletní, zapuštěný, jednopólový, řazení 1, šroubové svorky</t>
  </si>
  <si>
    <t>741310231</t>
  </si>
  <si>
    <t>Montáž spínačů jedno nebo dvoupólových polozapuštěných nebo zapuštěných se zapojením vodičů šroubové připojení, pro prostředí normální přepínačů, řazení 5-sériových</t>
  </si>
  <si>
    <t>https://podminky.urs.cz/item/CS_URS_2025_02/741310231</t>
  </si>
  <si>
    <t>34535002</t>
  </si>
  <si>
    <t>přepínač sériový kompletní, zapuštěný, řazení 5, šroubové svorky</t>
  </si>
  <si>
    <t>741310233</t>
  </si>
  <si>
    <t>Montáž spínačů jedno nebo dvoupólových polozapuštěných nebo zapuštěných se zapojením vodičů šroubové připojení, pro prostředí normální přepínačů, řazení 6-střídavých</t>
  </si>
  <si>
    <t>https://podminky.urs.cz/item/CS_URS_2025_02/741310233</t>
  </si>
  <si>
    <t>34535003</t>
  </si>
  <si>
    <t>přepínač střídavý kompletní, zapuštěný, řazení 6, šroubové svorky</t>
  </si>
  <si>
    <t>741310268</t>
  </si>
  <si>
    <t>Montáž spínačů jedno nebo dvoupólových polozapuštěných nebo zapuštěných se zapojením vodičů šroubové připojení, pro prostředí venkovní nebo mokré přepínačů, řazení 6+6-dvojitých střídavých</t>
  </si>
  <si>
    <t>https://podminky.urs.cz/item/CS_URS_2025_02/741310268</t>
  </si>
  <si>
    <t>34535011</t>
  </si>
  <si>
    <t>rámeček jednonásobný (s těsnicí manžetou), IP44</t>
  </si>
  <si>
    <t>34535014</t>
  </si>
  <si>
    <t>přístroj přepínače zapuštěného střídavého dvojitého, s krytem, řazení 6+6, IP44, šroubové svorky</t>
  </si>
  <si>
    <t>741310239</t>
  </si>
  <si>
    <t>Montáž spínačů jedno nebo dvoupólových polozapuštěných nebo zapuštěných se zapojením vodičů šroubové připojení, pro prostředí normální přepínačů, řazení 7-křížových</t>
  </si>
  <si>
    <t>https://podminky.urs.cz/item/CS_URS_2025_02/741310239</t>
  </si>
  <si>
    <t>34535004</t>
  </si>
  <si>
    <t>přepínač křížový kompletní, zapuštěný, řazení 7, šroubové svorky</t>
  </si>
  <si>
    <t>741310221</t>
  </si>
  <si>
    <t>Montáž spínačů jedno nebo dvoupólových polozapuštěných nebo zapuštěných se zapojením vodičů šroubové připojení, pro prostředí normální spínačů, řazení 2-pro žaluzie</t>
  </si>
  <si>
    <t>https://podminky.urs.cz/item/CS_URS_2025_02/741310221</t>
  </si>
  <si>
    <t>34539059</t>
  </si>
  <si>
    <t>rámeček jednonásobný</t>
  </si>
  <si>
    <t>34539050</t>
  </si>
  <si>
    <t>kryt spínače dělený</t>
  </si>
  <si>
    <t>34535083</t>
  </si>
  <si>
    <t>ovládač nástěnný žaluziový jednopólový (řazení 1/0+1/0 s blokováním), IP54 , bezšroubové svorky</t>
  </si>
  <si>
    <t>RKON_EI_SILPR_050</t>
  </si>
  <si>
    <t>Vývod pro ventilátor</t>
  </si>
  <si>
    <t>RKON_EI_SILPR_051</t>
  </si>
  <si>
    <t>3fázový vývod, ukončen na 5p. svkorkovnici pod omítkou</t>
  </si>
  <si>
    <t>RKON_EI_SILPR_052</t>
  </si>
  <si>
    <t>1fázový vývod, ukončen na 3p. Svorkovnici</t>
  </si>
  <si>
    <t>RKON_EI_SILPR_053</t>
  </si>
  <si>
    <t>Vývod pro žaluziový motor</t>
  </si>
  <si>
    <t>RKON_EI_SILPR_054</t>
  </si>
  <si>
    <t>Tlačítko s omezeným přístupem</t>
  </si>
  <si>
    <t>D06</t>
  </si>
  <si>
    <t>RKON_EI_SILPR_055</t>
  </si>
  <si>
    <t>Stavební přípomoce</t>
  </si>
  <si>
    <t>RKON_EI_SILPR_058</t>
  </si>
  <si>
    <t>Ostatní instalační materiál, svorky, spojovací materiál, konstrukční materiál,</t>
  </si>
  <si>
    <t>RKON_EI_SILPR_059</t>
  </si>
  <si>
    <t>Revize elektroinstalace</t>
  </si>
  <si>
    <t>RKON_EI_SILPR_061</t>
  </si>
  <si>
    <t>Drážkování</t>
  </si>
  <si>
    <t>SO05_4 - Elektroinstalace - Slaboproud</t>
  </si>
  <si>
    <t>SLB_D1 - Slaboproudé instalace</t>
  </si>
  <si>
    <t>SLB_D1</t>
  </si>
  <si>
    <t>Slaboproudé instalace</t>
  </si>
  <si>
    <t>742330001</t>
  </si>
  <si>
    <t>Montáž strukturované kabeláže rozvaděče nástěnného</t>
  </si>
  <si>
    <t>https://podminky.urs.cz/item/CS_URS_2025_02/742330001</t>
  </si>
  <si>
    <t>35712008</t>
  </si>
  <si>
    <t>rozvaděč nástěnný jednodílný 19" celoskleněné dveře 9U/500mm</t>
  </si>
  <si>
    <t>Poznámka k položce:_x000d_
Poznámka k položce: alt Datový RACK patrový 9U VxŠxH (497x600x450)</t>
  </si>
  <si>
    <t>742330022</t>
  </si>
  <si>
    <t>Montáž strukturované kabeláže příslušenství a ostatní práce k rozvaděčům napájecího panelu</t>
  </si>
  <si>
    <t>https://podminky.urs.cz/item/CS_URS_2025_02/742330022</t>
  </si>
  <si>
    <t>RMAT_EISLAB</t>
  </si>
  <si>
    <t>napájecí panel 230V/16A do RACKU včetně přepěťové ochrany T3</t>
  </si>
  <si>
    <t>RKON_EISLB_003</t>
  </si>
  <si>
    <t>Chladící jednotka 19" 1U s bimetalovým termostatem</t>
  </si>
  <si>
    <t>RKON_EISLB_004</t>
  </si>
  <si>
    <t>ROUTER určený pro montáž do racku (1U) min. 2x SFP konektor min.4 UTP konektor (dle poskytovatele internetu)</t>
  </si>
  <si>
    <t>742330024</t>
  </si>
  <si>
    <t>Montáž strukturované kabeláže příslušenství a ostatní práce k rozvaděčům patch panelu 24 portů</t>
  </si>
  <si>
    <t>https://podminky.urs.cz/item/CS_URS_2025_02/742330024</t>
  </si>
  <si>
    <t>37451110</t>
  </si>
  <si>
    <t>patch panel Cat6 PCB 1U 24 portů 19" UTP</t>
  </si>
  <si>
    <t>Poznámka k položce:_x000d_
Poznámka k položce: včetně KEYSTONE konektorů</t>
  </si>
  <si>
    <t>742330045</t>
  </si>
  <si>
    <t>Montáž strukturované kabeláže zásuvek datových přisazené na omítku 1 až 6 pozic</t>
  </si>
  <si>
    <t>https://podminky.urs.cz/item/CS_URS_2025_02/742330045</t>
  </si>
  <si>
    <t>34555004</t>
  </si>
  <si>
    <t>zásuvka datová dvojnásobná kompletní s rámečkem, RJ45, Kat. 6 UTP, svorky IDC</t>
  </si>
  <si>
    <t>742330051</t>
  </si>
  <si>
    <t>Montáž strukturované kabeláže zásuvek datových popis portu zásuvky</t>
  </si>
  <si>
    <t>https://podminky.urs.cz/item/CS_URS_2025_02/742330051</t>
  </si>
  <si>
    <t>742330052</t>
  </si>
  <si>
    <t>Montáž strukturované kabeláže zásuvek datových popis portů patchpanelu</t>
  </si>
  <si>
    <t>https://podminky.urs.cz/item/CS_URS_2025_02/742330052</t>
  </si>
  <si>
    <t>742124002</t>
  </si>
  <si>
    <t>Montáž kabelů datových FTP, UTP, STP pro vnitřní rozvody do trubky</t>
  </si>
  <si>
    <t>https://podminky.urs.cz/item/CS_URS_2025_02/742124002</t>
  </si>
  <si>
    <t>34121263</t>
  </si>
  <si>
    <t>kabel datový jádro Cu plné plášť PVC (U/UTP) kategorie 6</t>
  </si>
  <si>
    <t>RKON_EISLB_008</t>
  </si>
  <si>
    <t>Vedení STP CAT6a PE</t>
  </si>
  <si>
    <t>34121316</t>
  </si>
  <si>
    <t>kabel telefonní přípojky konektory RJ11</t>
  </si>
  <si>
    <t>34571052</t>
  </si>
  <si>
    <t>trubka elektroinstalační ohebná EN 500 86-1141 (chránička) D 28,4 /34,5mm</t>
  </si>
  <si>
    <t>34571050</t>
  </si>
  <si>
    <t>trubka elektroinstalační ohebná EN 500 86-1141 (chránička) D 16/21,2mm</t>
  </si>
  <si>
    <t>219991112</t>
  </si>
  <si>
    <t>Položení chráničky z plastových trubek vnitřní průměr přes 35 do 50 mm</t>
  </si>
  <si>
    <t>https://podminky.urs.cz/item/CS_URS_2025_02/219991112</t>
  </si>
  <si>
    <t>34571802</t>
  </si>
  <si>
    <t>chránička optického kabelu HDPE jednoplášťová bezhalogenová D 40/33mm</t>
  </si>
  <si>
    <t>220182036</t>
  </si>
  <si>
    <t>Zafukování mikrotrubičky HDPE samostatně</t>
  </si>
  <si>
    <t>https://podminky.urs.cz/item/CS_URS_2025_02/220182036</t>
  </si>
  <si>
    <t>34571856</t>
  </si>
  <si>
    <t>mikrotrubička bezhalogenová vnitřní tenkostěnná vnitřní lubrikační vrstva D 7/5mm</t>
  </si>
  <si>
    <t>742330012</t>
  </si>
  <si>
    <t>Montáž strukturované kabeláže zařízení do rozvaděče switche, UPS, DVR, server bez nastavení</t>
  </si>
  <si>
    <t>https://podminky.urs.cz/item/CS_URS_2025_02/742330012</t>
  </si>
  <si>
    <t>35712105</t>
  </si>
  <si>
    <t>switch 24 portů Gigabit (24x PoE/PoE+) kapacita 48Gbps 370W</t>
  </si>
  <si>
    <t>Poznámka k položce:_x000d_
Poznámka k položce: 1U min. 2x SFP</t>
  </si>
  <si>
    <t>RKON_EISLB_015</t>
  </si>
  <si>
    <t>SPLITER odbočka na přívod CETIN</t>
  </si>
  <si>
    <t>RKON_EISLB_016</t>
  </si>
  <si>
    <t>Patch kabel RJ45- rúzné délky</t>
  </si>
  <si>
    <t>RKON_EISLB_017</t>
  </si>
  <si>
    <t>Lišta CU horizotntální - zemnící s uchycením na 19"lišty</t>
  </si>
  <si>
    <t>RKON_EISLB_018</t>
  </si>
  <si>
    <t>Pomocný materiál</t>
  </si>
  <si>
    <t>RKON_EISLB_019</t>
  </si>
  <si>
    <t>Měření komunikačních zásuvek a vyhotovení protokolu</t>
  </si>
  <si>
    <t>998742101</t>
  </si>
  <si>
    <t>Přesun hmot pro slaboproud stanovený z hmotnosti přesunovaného materiálu vodorovná dopravní vzdálenost do 50 m základní v objektech výšky do 6 m</t>
  </si>
  <si>
    <t>https://podminky.urs.cz/item/CS_URS_2025_02/998742101</t>
  </si>
  <si>
    <t>SO05_5 - Elektroinstalace - Uzemnění</t>
  </si>
  <si>
    <t>UZEM_D1 - Uzemnění</t>
  </si>
  <si>
    <t>UZEM_D1</t>
  </si>
  <si>
    <t>Uzemnění</t>
  </si>
  <si>
    <t>741410001</t>
  </si>
  <si>
    <t>Montáž uzemňovacího vedení s upevněním, propojením a připojením pomocí svorek na povrchu pásku průřezu do 120 mm2</t>
  </si>
  <si>
    <t>https://podminky.urs.cz/item/CS_URS_2025_02/741410001</t>
  </si>
  <si>
    <t>35442062</t>
  </si>
  <si>
    <t>pás zemnící 30x4mm FeZn</t>
  </si>
  <si>
    <t>kg</t>
  </si>
  <si>
    <t>741410003</t>
  </si>
  <si>
    <t>Montáž uzemňovacího vedení s upevněním, propojením a připojením pomocí svorek na povrchu drátu nebo lana Ø do 10 mm</t>
  </si>
  <si>
    <t>https://podminky.urs.cz/item/CS_URS_2025_02/741410003</t>
  </si>
  <si>
    <t>35442137</t>
  </si>
  <si>
    <t>drát D 10mm nerez</t>
  </si>
  <si>
    <t>741420022</t>
  </si>
  <si>
    <t>Montáž hromosvodného vedení svorek se 3 a více šrouby</t>
  </si>
  <si>
    <t>https://podminky.urs.cz/item/CS_URS_2025_02/741420022</t>
  </si>
  <si>
    <t>35441996</t>
  </si>
  <si>
    <t>svorka odbočovací a spojovací pro spojování kruhových a páskových vodičů, FeZn</t>
  </si>
  <si>
    <t>741120201</t>
  </si>
  <si>
    <t>Montáž vodičů izolovaných měděných bez ukončení uložených volně plných a laněných s PVC pláštěm, bezhalogenových, ohniodolných (např. CY, CHAH-V) průřezu žíly 1,5 až 16 mm2</t>
  </si>
  <si>
    <t>https://podminky.urs.cz/item/CS_URS_2025_02/741120201</t>
  </si>
  <si>
    <t>34141026</t>
  </si>
  <si>
    <t>vodič propojovací flexibilní jádro Cu lanované izolace PVC 450/750V (H07V-K) 1x4mm2</t>
  </si>
  <si>
    <t>34140826</t>
  </si>
  <si>
    <t>vodič propojovací jádro Cu plné izolace PVC 450/750V (H07V-U) 1x6mm2</t>
  </si>
  <si>
    <t>SO05_6 - Elektroinstalace - Elektronická požární signalizace</t>
  </si>
  <si>
    <t>D07 - Hlásiče a moduly</t>
  </si>
  <si>
    <t>D08 - Kabely</t>
  </si>
  <si>
    <t>D07</t>
  </si>
  <si>
    <t>Hlásiče a moduly</t>
  </si>
  <si>
    <t>RKON_EIEPS_001</t>
  </si>
  <si>
    <t>Optický hlásič kouře na kruhovou linku na EPS systémy</t>
  </si>
  <si>
    <t>742210121</t>
  </si>
  <si>
    <t>Montáž hlásiče automatického bodového</t>
  </si>
  <si>
    <t>https://podminky.urs.cz/item/CS_URS_2025_02/742210121</t>
  </si>
  <si>
    <t>59081430</t>
  </si>
  <si>
    <t>hlásič kouře optický konvenční</t>
  </si>
  <si>
    <t>Poznámka k položce:_x000d_
Poznámka k položce: Optický hlásič kouře na kruhovou linku na EPS systémy</t>
  </si>
  <si>
    <t>59081435</t>
  </si>
  <si>
    <t>hlásič multisenzorový konvenční</t>
  </si>
  <si>
    <t>Poznámka k položce:_x000d_
Poznámka k položce: Hlásič multisenzorový, inteligentní, interaktivní, opticko-teplotní, s izolátorem</t>
  </si>
  <si>
    <t>59081451</t>
  </si>
  <si>
    <t>hlásič tlačítkový bezdrátový s prolamovaným plastem</t>
  </si>
  <si>
    <t>Poznámka k položce:_x000d_
Poznámka k položce: IP44</t>
  </si>
  <si>
    <t>59081469</t>
  </si>
  <si>
    <t>klíč resetovací tlačítkového hlásiče</t>
  </si>
  <si>
    <t>RKON_EIEPS_006</t>
  </si>
  <si>
    <t>IO modul, dva vstupy/dva výstupy, včetně inst. Krabice - modul v místnosti B1.01 napočteno ve VV pro SO01</t>
  </si>
  <si>
    <t>RKON_EIEPS_007</t>
  </si>
  <si>
    <t>IO modul, dva vstupy/dva výstupy, včetně inst. Krabice</t>
  </si>
  <si>
    <t>RKON_EIEPS_008</t>
  </si>
  <si>
    <t>Protipožární instalační krabice EI60 pro zakončení linky EPS</t>
  </si>
  <si>
    <t>D08</t>
  </si>
  <si>
    <t>742210171</t>
  </si>
  <si>
    <t>Montáž kabelu senzorového</t>
  </si>
  <si>
    <t>https://podminky.urs.cz/item/CS_URS_2025_02/742210171</t>
  </si>
  <si>
    <t>RMAT_EIEPS_01</t>
  </si>
  <si>
    <t>kabel E30/60 JE-H(St)H 2x2x0,8</t>
  </si>
  <si>
    <t>RKON_EIEPS_010</t>
  </si>
  <si>
    <t>Instalační a doplňkový materiál</t>
  </si>
  <si>
    <t>742210401</t>
  </si>
  <si>
    <t>Nastavení a oživení EPS programování základních parametrů ústředny</t>
  </si>
  <si>
    <t>https://podminky.urs.cz/item/CS_URS_2025_02/742210401</t>
  </si>
  <si>
    <t>742210421</t>
  </si>
  <si>
    <t>Nastavení a oživení EPS oživení systému na jeden detektor</t>
  </si>
  <si>
    <t>https://podminky.urs.cz/item/CS_URS_2025_02/742210421</t>
  </si>
  <si>
    <t>742210501</t>
  </si>
  <si>
    <t>Zkoušky a revize EPS zkoušky TIČR</t>
  </si>
  <si>
    <t>https://podminky.urs.cz/item/CS_URS_2025_02/742210501</t>
  </si>
  <si>
    <t>742210503</t>
  </si>
  <si>
    <t>Zkoušky a revize EPS zkoušky koordinační funkční EPS</t>
  </si>
  <si>
    <t>https://podminky.urs.cz/item/CS_URS_2025_02/742210503</t>
  </si>
  <si>
    <t>742210521</t>
  </si>
  <si>
    <t>Zkoušky a revize EPS revize výchozí systému EPS na jeden detektor</t>
  </si>
  <si>
    <t>https://podminky.urs.cz/item/CS_URS_2025_02/742210521</t>
  </si>
  <si>
    <t>RKON_EIEPS_013</t>
  </si>
  <si>
    <t>Oživení a konfigurace systému + zaškolení obsluhy</t>
  </si>
  <si>
    <t>RKON_EIEPS_015</t>
  </si>
  <si>
    <t>Koordinace napojení na PCO HZS a zkušební provoz</t>
  </si>
  <si>
    <t>SO05_7 - Elektroinstalace - Evakuační rozhlas</t>
  </si>
  <si>
    <t>EVAC_D1 - Evakuační rozhlas</t>
  </si>
  <si>
    <t>EVAC_D1</t>
  </si>
  <si>
    <t>Evakuační rozhlas</t>
  </si>
  <si>
    <t>742410063</t>
  </si>
  <si>
    <t>Montáž rozhlasu reproduktoru nástěnného</t>
  </si>
  <si>
    <t>https://podminky.urs.cz/item/CS_URS_2025_02/742410063</t>
  </si>
  <si>
    <t>38447018</t>
  </si>
  <si>
    <t>reproduktor nástěnný certifikovaný dle EN54-24 6W/100V plast bílý prohnutý 209x330mm</t>
  </si>
  <si>
    <t>RKON_EIEVAC_003</t>
  </si>
  <si>
    <t>Koncový člen reproduktorové linky</t>
  </si>
  <si>
    <t>RKON_EIEVAC_005</t>
  </si>
  <si>
    <t>Protipožární instalační krabice EI60 pro zakončení linky EVAC</t>
  </si>
  <si>
    <t>34111524</t>
  </si>
  <si>
    <t>kabel silový oheň retardující bezhalogenový s funkčností při požáru 180min a P60-R reakce na oheň B2cas1d1a1 jádro Cu 0,6/1kV (1-CSKH-V) 2x1,5mm2</t>
  </si>
  <si>
    <t>742410302</t>
  </si>
  <si>
    <t>Montáž rozhlasu měření srozumitelnosti systému</t>
  </si>
  <si>
    <t>https://podminky.urs.cz/item/CS_URS_2025_02/742410302</t>
  </si>
  <si>
    <t>742410201</t>
  </si>
  <si>
    <t>Montáž rozhlasu nastavení a oživení ústředny rozhlasu a naprogramování</t>
  </si>
  <si>
    <t>https://podminky.urs.cz/item/CS_URS_2025_02/742410201</t>
  </si>
  <si>
    <t>RKON_EIEVAC_008</t>
  </si>
  <si>
    <t>Revize systému</t>
  </si>
  <si>
    <t>SO05_8 - Elektroinstalace - Demontáž elektroinstalace</t>
  </si>
  <si>
    <t>EIDEM_D1 - Demontáž elektroinstalace</t>
  </si>
  <si>
    <t>EIDEM_D1</t>
  </si>
  <si>
    <t>Demontáž elektroinstalace</t>
  </si>
  <si>
    <t>RKON_EIDEM_001</t>
  </si>
  <si>
    <t>Demontáž zásuvek, vypínačů a ostatních koncových prvků</t>
  </si>
  <si>
    <t>RKON_EIDEM_002</t>
  </si>
  <si>
    <t>Demontáž osvětlení</t>
  </si>
  <si>
    <t>RKON_EIDEM_003</t>
  </si>
  <si>
    <t>Demontáž kabelů</t>
  </si>
  <si>
    <t>RKON_EIDEM_004</t>
  </si>
  <si>
    <t>Demontáž rozvaděčů</t>
  </si>
  <si>
    <t>RKON_EIDEM_005</t>
  </si>
  <si>
    <t>Demontáž a zpětná montáž svítidel, NO, PIR, EPS hlásičů a EVAC v místnosti B1.01</t>
  </si>
  <si>
    <t>SO06 - Vzduchotechnika</t>
  </si>
  <si>
    <t>SO06_1 - Vzduchotechnika - Odtah soc. zázemí</t>
  </si>
  <si>
    <t>A - POTRUBÍ SPIRO , VČETNĚ TVAROVEK</t>
  </si>
  <si>
    <t>B - ZAŘÍZENÍ ARMATURY</t>
  </si>
  <si>
    <t>A</t>
  </si>
  <si>
    <t>POTRUBÍ SPIRO , VČETNĚ TVAROVEK</t>
  </si>
  <si>
    <t>751510041</t>
  </si>
  <si>
    <t>Vzduchotechnické potrubí z pozinkovaného plechu kruhové, trouba spirálně vinutá bez příruby, průměru do 100 mm</t>
  </si>
  <si>
    <t>https://podminky.urs.cz/item/CS_URS_2025_02/751510041</t>
  </si>
  <si>
    <t>751510042</t>
  </si>
  <si>
    <t>Vzduchotechnické potrubí z pozinkovaného plechu kruhové, trouba spirálně vinutá bez příruby, průměru přes 100 do 200 mm</t>
  </si>
  <si>
    <t>https://podminky.urs.cz/item/CS_URS_2025_02/751510042</t>
  </si>
  <si>
    <t>751572141</t>
  </si>
  <si>
    <t>Závěs kruhového potrubí upevněného na potrubí, kotveného do betonu</t>
  </si>
  <si>
    <t>https://podminky.urs.cz/item/CS_URS_2025_02/751572141</t>
  </si>
  <si>
    <t>B</t>
  </si>
  <si>
    <t>ZAŘÍZENÍ ARMATURY</t>
  </si>
  <si>
    <t>751111131</t>
  </si>
  <si>
    <t>Montáž ventilátoru axiálního nízkotlakého potrubního základního, průměru do 200 mm</t>
  </si>
  <si>
    <t>https://podminky.urs.cz/item/CS_URS_2025_02/751111131</t>
  </si>
  <si>
    <t>42914526</t>
  </si>
  <si>
    <t>ventilátor axiální diagonální potrubní tříotáčkový plastový IP44 připojení D 150mm</t>
  </si>
  <si>
    <t xml:space="preserve">Poznámka k položce:_x000d_
Poznámka k položce: "DIAGONÁLNÍ VENTILÁTOR S DOBĚHEM 50W; 230V-50Hz;  Q=560m3/h; d150"</t>
  </si>
  <si>
    <t>59030712R</t>
  </si>
  <si>
    <t>pantová revizní dvířka 400x400mm systém click-clack</t>
  </si>
  <si>
    <t>751514776</t>
  </si>
  <si>
    <t>Montáž protidešťové stříšky nebo výfukové hlavice do plechového potrubí kruhové bez příruby, průměru přes 100 do 200 mm</t>
  </si>
  <si>
    <t>https://podminky.urs.cz/item/CS_URS_2025_02/751514776</t>
  </si>
  <si>
    <t>42974005</t>
  </si>
  <si>
    <t>stříška protidešťová s lemem Pz D 160mm</t>
  </si>
  <si>
    <t>751344161</t>
  </si>
  <si>
    <t>Montáž tlumičů hluku deskového na sání axiálního ventilátoru, průřezu do 1,150 m2</t>
  </si>
  <si>
    <t>https://podminky.urs.cz/item/CS_URS_2025_02/751344161</t>
  </si>
  <si>
    <t>RMAT_VZT_001</t>
  </si>
  <si>
    <t>pružné připojení ventilátoru d160</t>
  </si>
  <si>
    <t>751322012</t>
  </si>
  <si>
    <t>Montáž talířových ventilů, anemostatů, dýz talířového ventilu, průměru přes 100 do 200 mm</t>
  </si>
  <si>
    <t>https://podminky.urs.cz/item/CS_URS_2025_02/751322012</t>
  </si>
  <si>
    <t>42972213</t>
  </si>
  <si>
    <t>ventil talířový pro odvod vzduchu kovový D 125mm</t>
  </si>
  <si>
    <t>42972215</t>
  </si>
  <si>
    <t>ventil talířový pro odvod vzduchu kovový D 160mm</t>
  </si>
  <si>
    <t>998751101</t>
  </si>
  <si>
    <t>Přesun hmot pro vzduchotechniku stanovený z hmotnosti přesunovaného materiálu vodorovná dopravní vzdálenost do 100 m základní v objektech výšky do 12 m</t>
  </si>
  <si>
    <t>https://podminky.urs.cz/item/CS_URS_2025_02/998751101</t>
  </si>
  <si>
    <t>SO06_2 - Vzduchotechnika - Gastro</t>
  </si>
  <si>
    <t>C - POTRUBÍ SPIRO , VČETNĚ TVAROVEK</t>
  </si>
  <si>
    <t>D - POTRUBÍ A TVAROVKY ČTYŘHRANNÉ</t>
  </si>
  <si>
    <t>E - ZAŘÍZENÍ A ARMATURY</t>
  </si>
  <si>
    <t>D03 - Ostatní práce</t>
  </si>
  <si>
    <t>C</t>
  </si>
  <si>
    <t>751510043</t>
  </si>
  <si>
    <t>Vzduchotechnické potrubí z pozinkovaného plechu kruhové, trouba spirálně vinutá bez příruby, průměru přes 200 do 300 mm</t>
  </si>
  <si>
    <t>https://podminky.urs.cz/item/CS_URS_2025_02/751510043</t>
  </si>
  <si>
    <t>751510044</t>
  </si>
  <si>
    <t>Vzduchotechnické potrubí z pozinkovaného plechu kruhové, trouba spirálně vinutá bez příruby, průměru přes 300 do 400 mm</t>
  </si>
  <si>
    <t>https://podminky.urs.cz/item/CS_URS_2025_02/751510044</t>
  </si>
  <si>
    <t>751510045</t>
  </si>
  <si>
    <t>Vzduchotechnické potrubí z pozinkovaného plechu kruhové, trouba spirálně vinutá bez příruby, průměru přes 400 do 500 mm</t>
  </si>
  <si>
    <t>https://podminky.urs.cz/item/CS_URS_2025_02/751510045</t>
  </si>
  <si>
    <t>POTRUBÍ A TVAROVKY ČTYŘHRANNÉ</t>
  </si>
  <si>
    <t>751510017</t>
  </si>
  <si>
    <t>Vzduchotechnické potrubí z pozinkovaného plechu čtyřhranné s přírubou, průřezu přes 0,79 do 1,13 m2</t>
  </si>
  <si>
    <t>https://podminky.urs.cz/item/CS_URS_2025_02/751510017</t>
  </si>
  <si>
    <t>Poznámka k položce:_x000d_
Poznámka k položce: čtyřhranné potrubí do délky strany 1250</t>
  </si>
  <si>
    <t>713411141</t>
  </si>
  <si>
    <t>Montáž izolace tepelné potrubí a ohybů pásy nebo rohožemi s povrchovou úpravou hliníkovou fólií připevněnými samolepící hliníkovou páskou potrubí jednovrstvá</t>
  </si>
  <si>
    <t>https://podminky.urs.cz/item/CS_URS_2025_02/713411141</t>
  </si>
  <si>
    <t>63141781</t>
  </si>
  <si>
    <t>rohož izolační z minerální vlny lamelová s Al fólií 50-60kg/m3 tl 20mm</t>
  </si>
  <si>
    <t>Poznámka k položce:_x000d_
Poznámka k položce: alt. tloušťka 19mm</t>
  </si>
  <si>
    <t>751571071</t>
  </si>
  <si>
    <t>Závěs čtyřhranného potrubí upevněného na potrubí, kotveného do betonu</t>
  </si>
  <si>
    <t>https://podminky.urs.cz/item/CS_URS_2025_02/751571071</t>
  </si>
  <si>
    <t>E</t>
  </si>
  <si>
    <t>ZAŘÍZENÍ A ARMATURY</t>
  </si>
  <si>
    <t>751514678</t>
  </si>
  <si>
    <t>Montáž škrtící klapky nebo zpětné klapky do plechového potrubí kruhové bez příruby, průměru do 100 mm</t>
  </si>
  <si>
    <t>https://podminky.urs.cz/item/CS_URS_2025_02/751514678</t>
  </si>
  <si>
    <t>42981300</t>
  </si>
  <si>
    <t>klapka kruhová regulační Pz D 100mm</t>
  </si>
  <si>
    <t>751514680</t>
  </si>
  <si>
    <t>Montáž škrtící klapky nebo zpětné klapky do plechového potrubí kruhové bez příruby, průměru přes 200 do 300 mm</t>
  </si>
  <si>
    <t>https://podminky.urs.cz/item/CS_URS_2025_02/751514680</t>
  </si>
  <si>
    <t>42981318</t>
  </si>
  <si>
    <t>klapka kruhová regulační Pz D 300mm</t>
  </si>
  <si>
    <t>42981008</t>
  </si>
  <si>
    <t>klapka kruhová regulační Pz D 280mm</t>
  </si>
  <si>
    <t>751514681</t>
  </si>
  <si>
    <t>Montáž škrtící klapky nebo zpětné klapky do plechového potrubí kruhové bez příruby, průměru přes 300 do 400 mm</t>
  </si>
  <si>
    <t>https://podminky.urs.cz/item/CS_URS_2025_02/751514681</t>
  </si>
  <si>
    <t>42981009</t>
  </si>
  <si>
    <t>klapka kruhová regulační Pz D 315mm</t>
  </si>
  <si>
    <t>751514641</t>
  </si>
  <si>
    <t>Montáž škrtící klapky nebo zpětné klapky do plechového potrubí čtyřhranné bez příruby, průřezu přes 0,350 do 0,420 m2</t>
  </si>
  <si>
    <t>https://podminky.urs.cz/item/CS_URS_2025_02/751514641</t>
  </si>
  <si>
    <t>42982469</t>
  </si>
  <si>
    <t>klapka čtyřhranná regulační Pz 710x500mm</t>
  </si>
  <si>
    <t>Poznámka k položce:_x000d_
Poznámka k položce: alt. 700x500mm</t>
  </si>
  <si>
    <t>RKON_VZT_022</t>
  </si>
  <si>
    <t>TLUMIČ HLUKU 1000x500x1500, KULISOVÝ</t>
  </si>
  <si>
    <t>RKON_VZT_023</t>
  </si>
  <si>
    <t>TEXTILNÍ VYÚSTKA, KULATÉ PROVEDENÍ 50% PERFORACE, ∅500mm, DÉLKA 9 000mm KAPACITA=5135m3/h UCHYCENÍ POMOCÍ LAN POD STROPEM</t>
  </si>
  <si>
    <t>Poznámka k položce:_x000d_
Poznámka k položce: NUTNÁ KOORDINACE PŘED REALIZACÍ</t>
  </si>
  <si>
    <t>RKON_VZT_024</t>
  </si>
  <si>
    <t>VERTIKÁLNÍ OCHRANNÁ MŘÍŽKA 1000x500</t>
  </si>
  <si>
    <t>RKON_VZT_025</t>
  </si>
  <si>
    <t>KLIMATIZAČNÍ JEDNOTKA SPLIT, VČETNĚ REGULACE A PŘÍSLUŠENSTVÍ (ROZHRANÍ MODBUS, ČIDLO TEPLOTY, OVLADAČE)</t>
  </si>
  <si>
    <t xml:space="preserve">Poznámka k položce:_x000d_
Poznámka k položce: Chladící výkon 10 (4-11) kW Topný výkon 11 (4-14) kW Rozsah použití chlaz./topení -15 - 46°C / -20 až 21°C Celková délka / převýšení max. 75 m / max. 30m Chladivo a předplnění R32, 4.0 kg, 30m Vedení potrubí (mm) 10/16 mm Napájení / jištění 3x 400V, 50 Hz / 16A Pro VZT jednotky s průtokem (m3/hod) 978-4032 PŘIPOJOVACÍ ROZHRANÍ MODBUS   PŘIP.EL-3x400V 50Hz 16A 3kW</t>
  </si>
  <si>
    <t>RKON_VZT_026</t>
  </si>
  <si>
    <t>CU POTRUBÍ DUO PRO PŘIPOJENÍ KLIMATIZAČNÍ JEDNOTKY</t>
  </si>
  <si>
    <t>RKON_VZT_027</t>
  </si>
  <si>
    <t>CHLADIVO R32</t>
  </si>
  <si>
    <t>751611117</t>
  </si>
  <si>
    <t>Montáž vzduchotechnické jednotky s rekuperací tepla centrální stojaté s výměnou vzduchu přes 5000 do 9000 m3/h</t>
  </si>
  <si>
    <t>https://podminky.urs.cz/item/CS_URS_2025_02/751611117</t>
  </si>
  <si>
    <t>42944071</t>
  </si>
  <si>
    <t>jednotka VZT stojatá venkovní s rekuperací tepla s předehřevem, dohřevem a ovládací jednotkou do 5500m3/hod</t>
  </si>
  <si>
    <t xml:space="preserve">Poznámka k položce:_x000d_
Poznámka k položce: VZT REKUPERAČNÍ JEDNOTKA, VČETNĚ REGULACE A PŘÍSLUŠENSTVÍ  Q=5135m3/h TŘÍDA FILTRACE VZDUCHU-G4 VÝKON VENTILÁTORŮ (2x230V, 50Hz, 4kW)  OHŘEV/CHLAZENÍ BUDE ZAJIŠŤOVAT VÝMĚNÍK PŘÍMÉHO VÝPARU KLIMA JEDNOTEK  INSTALOVÁN PŘÍMÝ CHLADIČ/OHŘÍVAČ TOP/CHL=9,36+9,63/9,3+9,3 POUŽITO CHLADIVO TYPU R32 OVLÁDACÍ SVORKOVNICE VYTAŽENA EXTERNĚ, OSAZENA V INTERIÉRU INTEGROVANÁ UZAVÍRACÍ KLAPKA PŘÍVODNÍHO VENKOVNÍHO VZDUCHU  V CENĚ POLOŽKY JE I NEZBYTNÉ SOUVISEJÍCÍ PŘÍSLUŠENSTVÍ KROMĚ PODSTAVCE. TEN JE ŘEŠEN SAMOSTATNOU POLOŽKOU.</t>
  </si>
  <si>
    <t>751792003</t>
  </si>
  <si>
    <t>Montáž ostatních zařízení uložení pro klimatizační jednotky na rovný podklad podstavné konstrukce (3 ks)</t>
  </si>
  <si>
    <t>https://podminky.urs.cz/item/CS_URS_2025_02/751792003</t>
  </si>
  <si>
    <t>42990013</t>
  </si>
  <si>
    <t>konstrukce podstavná na rovné střechy nebo zpevněné plochy, dva pohyblivé příčníky, nosnost do 700 kg, 1000x1300mm</t>
  </si>
  <si>
    <t>RKON_VZT_029</t>
  </si>
  <si>
    <t>VARNÉ CENTRUM Č.3-VAŘENÍ ODTAHOVÁ DIGESTOŘ S INTEGROVANÝM SVĚTLEM 3200x1600x435mm Q=2825m3^/h</t>
  </si>
  <si>
    <t>RKON_VZT_030</t>
  </si>
  <si>
    <t>VARNÉ CENTRUM Č.2-KONVEKTORY, PECE ODTAHOVÁ DIGESTOŘ S INTEGROVANÝM SVĚTLEM 2650x1500x435mm Q=990m3^/h</t>
  </si>
  <si>
    <t>RKON_VZT_031</t>
  </si>
  <si>
    <t>VARNÉ CENTRUM Č.1-MYTÍ NÁDOBÍ ODTAHOVÁ DIGESTOŘ S INTEGROVANÝM SVĚTLEM 1650x1150x435mm Q=1320m3^/h</t>
  </si>
  <si>
    <t>Ostatní práce</t>
  </si>
  <si>
    <t>751691111</t>
  </si>
  <si>
    <t>Zaregulování systému vzduchotechnického zařízení za 1 koncový (distribuční) prvek</t>
  </si>
  <si>
    <t>https://podminky.urs.cz/item/CS_URS_2025_02/751691111</t>
  </si>
  <si>
    <t>RKON_VZT_033</t>
  </si>
  <si>
    <t>STAVEBNÍ PŘÍPOMOCI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</si>
  <si>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</si>
  <si>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</si>
  <si>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</si>
  <si>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</si>
  <si>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VRN9 - Ostatní náklady</t>
  </si>
  <si>
    <t>VRN1</t>
  </si>
  <si>
    <t>Průzkumné, geodetické a projektové práce</t>
  </si>
  <si>
    <t>011002.00</t>
  </si>
  <si>
    <t>Průzkumné a projektové práce</t>
  </si>
  <si>
    <t>1024</t>
  </si>
  <si>
    <t>580776526</t>
  </si>
  <si>
    <t>012302.00</t>
  </si>
  <si>
    <t>Vytýčení IS</t>
  </si>
  <si>
    <t>229558133</t>
  </si>
  <si>
    <t>012303.00</t>
  </si>
  <si>
    <t>Geodetické práce před výstavbou a v průběhu stavby</t>
  </si>
  <si>
    <t>494065000</t>
  </si>
  <si>
    <t>012303.10</t>
  </si>
  <si>
    <t>Geometrické práce po dokončení stavby</t>
  </si>
  <si>
    <t>-1984724712</t>
  </si>
  <si>
    <t>012414000</t>
  </si>
  <si>
    <t>Geometrický plán</t>
  </si>
  <si>
    <t>-1199388781</t>
  </si>
  <si>
    <t>013254.00</t>
  </si>
  <si>
    <t>Dokumentace skutečného provedení stavby jinde neuvedená</t>
  </si>
  <si>
    <t>1452588833</t>
  </si>
  <si>
    <t>013284010</t>
  </si>
  <si>
    <t>DIO</t>
  </si>
  <si>
    <t>965394109</t>
  </si>
  <si>
    <t>013284012</t>
  </si>
  <si>
    <t>Dokumentace POV</t>
  </si>
  <si>
    <t>-709634370</t>
  </si>
  <si>
    <t>VRN3</t>
  </si>
  <si>
    <t>Zařízení staveniště</t>
  </si>
  <si>
    <t>032503.00.1</t>
  </si>
  <si>
    <t>Zařízení staveniště - montáž</t>
  </si>
  <si>
    <t>1485494126</t>
  </si>
  <si>
    <t>Poznámka k položce:_x000d_
buňky, oplocení, wc, přípojky, provizorní plochy, zábory, spotřeba energií, instalace měřidel odběru, staveništní výtah, zabezpečení výkopu z veřejného prostranství atd</t>
  </si>
  <si>
    <t>032503.01</t>
  </si>
  <si>
    <t>Zařízení staveniště - provozní náklady, pronájmy během stavby</t>
  </si>
  <si>
    <t>1741815839</t>
  </si>
  <si>
    <t>032503.03</t>
  </si>
  <si>
    <t>Zařízení staveniště - demontáž</t>
  </si>
  <si>
    <t>-1889873277</t>
  </si>
  <si>
    <t>Poznámka k položce:_x000d_
vč. likvidace, úpravy ploch po stavební činnosti</t>
  </si>
  <si>
    <t>VRN4</t>
  </si>
  <si>
    <t>Inženýrská činnost</t>
  </si>
  <si>
    <t>045203.00</t>
  </si>
  <si>
    <t>Kompletační a koordinační činnost</t>
  </si>
  <si>
    <t>-616146432</t>
  </si>
  <si>
    <t>0490020.0</t>
  </si>
  <si>
    <t>Náklady spojené se zajištěním bezpečnosti BOZP pracovníků na stavbě</t>
  </si>
  <si>
    <t>959218077</t>
  </si>
  <si>
    <t>VRN9</t>
  </si>
  <si>
    <t>Ostatní náklady</t>
  </si>
  <si>
    <t>06000100.1</t>
  </si>
  <si>
    <t>Zvýšené náklady spojené s umístěním stavby a dle podmínek stanových investorem</t>
  </si>
  <si>
    <t>-556205918</t>
  </si>
  <si>
    <t>06000101.1</t>
  </si>
  <si>
    <t>Dílenská a výrobní dokumentace dodavatele jinde neuvedená</t>
  </si>
  <si>
    <t>-1092715795</t>
  </si>
  <si>
    <t>SEZNAM FIGUR</t>
  </si>
  <si>
    <t>Výměra</t>
  </si>
  <si>
    <t>1/ 1.1</t>
  </si>
  <si>
    <t>Použití figury:</t>
  </si>
  <si>
    <t>Poplatek za uložení na skládce (skládkovné) odpadu asfaltového bez dehtu kód odpadu 17 03 02</t>
  </si>
  <si>
    <t>Poplatek za uložení stavebního odpadu na recyklační skládce (skládkovné) ze směsí betonu, cihel a keramických výrobků kód odpadu 17 01 07</t>
  </si>
  <si>
    <t>demontpvc</t>
  </si>
  <si>
    <t>Poplatek za uložení na skládce (skládkovné) stavebního odpadu dřevěného kód odpadu 17 02 01</t>
  </si>
  <si>
    <t>Poplatek za uložení na skládce (skládkovné) stavebního odpadu izolací kód odpadu 17 06 04</t>
  </si>
  <si>
    <t>skladbs206</t>
  </si>
  <si>
    <t>Odstranění povlakové krytiny střech do 10° z pásů NAIP přitavených v plné ploše jednovrstvé</t>
  </si>
  <si>
    <t>Odstranění povlakové krytiny střech do 10° z fólií položených volně</t>
  </si>
  <si>
    <t>Odstranění povlakové krytiny střech do 10° z fólií přilepených bodově</t>
  </si>
  <si>
    <t>1/ 1.2</t>
  </si>
  <si>
    <t>Provedení povlakové krytiny střech do 10° podkladní textilní vrstvy</t>
  </si>
  <si>
    <t>Provedení povlakové krytiny střech do 10° fólií lepenou se svařovanými spoji</t>
  </si>
  <si>
    <t>Provedení povlakové krytiny střech do 10° ochranné textilní vrstvy</t>
  </si>
  <si>
    <t>Montáž izolace tepelné střech plochých lepené za studena nízkoexpanzní (PUR) pěnou 1 vrstva rohoží, pásů, dílců, desek</t>
  </si>
  <si>
    <t>Montáž izolace tepelné střech plochých lepené za studena nízkoexpanzní (PUR) pěnou, spádová vrstva</t>
  </si>
  <si>
    <t>Montáž izolace tepelné stěn lepením bodově nízkoexpanzní (PUR) pěnou s mechanickým kotvením rohoží, pásů, dílců, desek tl do 100mm</t>
  </si>
  <si>
    <t>Montáž obkladů keramických hladkých lepených cementovým flexibilním lepidlem přes 9 do 12 ks/m2</t>
  </si>
  <si>
    <t>Vápenocementová omítka hladká jednovrstvá vnitřních stěn nanášená ručně</t>
  </si>
  <si>
    <t>Ometení (oprášení) stěny při přípravě podkladu</t>
  </si>
  <si>
    <t>Nátěr penetrační na stěnu</t>
  </si>
  <si>
    <t>Izolace pod obklad nátěrem nebo stěrkou ve dvou vrstvách</t>
  </si>
  <si>
    <t>Penetrační disperzní nátěr vnitřních stěn nanášený ručně</t>
  </si>
  <si>
    <t>Vápenocementová omítka hladká jednovrstvá vnějších stěn nanášená ručně</t>
  </si>
  <si>
    <t>Penetrační nátěr vnějších stěn nanášený ručně</t>
  </si>
  <si>
    <t>Sklovláknité pletivo vnějších stěn vtlačené do tmelu</t>
  </si>
  <si>
    <t>Penetrační silikátový nátěr vnějších pastovitých tenkovrstvých omítek stěn</t>
  </si>
  <si>
    <t>Tenkovrstvá silikonová zatíraná omítka zrnitost 1,5 mm vnějších stěn</t>
  </si>
  <si>
    <t>Sádrová nebo vápenosádrová omítka hladká jednovrstvá vnitřních stěn nanášená ručně</t>
  </si>
  <si>
    <t>Sádrová nebo vápenosádrová omítka hladká jednovrstvá vnitřních stropů rovných nanášená ručně</t>
  </si>
  <si>
    <t>Penetrační disperzní nátěr vnitřních stropů nanášený ručně</t>
  </si>
  <si>
    <t>Hloubková jednonásobná bezbarvá penetrace podkladu v místnostech v do 3,80 m</t>
  </si>
  <si>
    <t>Montáž obkladů vnějších z obkladaček nebo obkladových pásků cihelných přes 50 do 85 ks/m2 lepené flexibilním lepidlem</t>
  </si>
  <si>
    <t>Dvojnásobné bílé malby ze směsí za mokra výborně oděruvzdorných v místnostech v do 3,80 m</t>
  </si>
  <si>
    <t>Provedení povlakové krytiny střech do 10° za studena lakem penetračním nebo asfaltovým</t>
  </si>
  <si>
    <t>Provedení povlakové krytiny střech do 10° pásy NAIP přitavením v plné ploše</t>
  </si>
  <si>
    <t>Provedení izolace proti zemní vlhkosti svislé za studena nátěrem penetračním</t>
  </si>
  <si>
    <t>Provedení izolace proti zemní vlhkosti pásy přitavením svislé NAIP</t>
  </si>
  <si>
    <t>Provedení izolace proti zemní vlhkosti vodorovné za studena nátěrem penetračním</t>
  </si>
  <si>
    <t>Provedení izolace proti zemní vlhkosti pásy přitavením vodorovné NAIP</t>
  </si>
  <si>
    <t>Podsyp pod základové konstrukce se zhutněním z hrubého kameniva frakce 32 až 63 mm</t>
  </si>
  <si>
    <t>Zásyp jam, šachet rýh nebo kolem objektů sypaninou se zhutněním ručně</t>
  </si>
  <si>
    <t>SDK podhled desky 1xA 12,5 bez izolace dvouvrstvá spodní kce profil CD+UD</t>
  </si>
  <si>
    <t>SDK podhled základní penetrační nátěr</t>
  </si>
  <si>
    <t>SDK podhled deska 1xH2 12,5 bez izolace dvouvrstvá spodní kce profil CD+UD</t>
  </si>
  <si>
    <t>Montáž izolace tepelné podlah volně kladenými rohožemi, pásy, dílci, deskami 1 vrstva</t>
  </si>
  <si>
    <t>Mazanina tl přes 50 do 80 mm z betonu prostého bez zvýšených nároků na prostředí tř. C 25/30</t>
  </si>
  <si>
    <t>Příplatek k mazanině tl přes 50 do 80 mm za přehlazení povrchu</t>
  </si>
  <si>
    <t>Příplatek k mazanině tl přes 50 do 80 mm za stržení povrchu spodní vrstvy před vložením výztuže</t>
  </si>
  <si>
    <t>Výztuž mazanin svařovanými sítěmi Kari</t>
  </si>
  <si>
    <t>Vysátí podkladu před pokládkou dlažby</t>
  </si>
  <si>
    <t>Nátěr penetrační na podlahu</t>
  </si>
  <si>
    <t>Montáž podlah keramických hladkých lepených cementovým flexibilním lepidlem přes 9 do 12 ks/m2</t>
  </si>
  <si>
    <t>Izolace pod dlažbu nátěrem nebo stěrkou ve dvou vrstvách</t>
  </si>
  <si>
    <t>Montáž soklů z dlaždic keramických rovných lepených cementovým flexibilním lepidlem v přes 90 do 120 mm</t>
  </si>
  <si>
    <t>Provedení povlakové krytiny střech do 10° násypem z hrubého kameniva tl 50 mm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</si>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</sst>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b/>
      <sz val="9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5" fillId="0" borderId="0" applyNumberFormat="0" applyFill="0" applyBorder="0" applyAlignment="0" applyProtection="0"/>
  </cellStyleXfs>
  <cellXfs count="408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5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8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9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9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20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9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2" fillId="0" borderId="15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3" fillId="4" borderId="8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right" vertical="center"/>
    </xf>
    <xf numFmtId="0" fontId="23" fillId="4" borderId="9" xfId="0" applyFont="1" applyFill="1" applyBorder="1" applyAlignment="1" applyProtection="1">
      <alignment horizontal="center" vertical="center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24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1" fillId="0" borderId="15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5" fillId="0" borderId="4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horizontal="right"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9" fillId="0" borderId="15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30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31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5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6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7" fillId="0" borderId="0" xfId="0" applyNumberFormat="1" applyFont="1" applyAlignment="1" applyProtection="1">
      <alignment horizontal="right" vertical="center"/>
    </xf>
    <xf numFmtId="4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166" fontId="29" fillId="0" borderId="21" xfId="0" applyNumberFormat="1" applyFont="1" applyBorder="1" applyAlignment="1" applyProtection="1">
      <alignment vertical="center"/>
    </xf>
    <xf numFmtId="4" fontId="29" fillId="0" borderId="22" xfId="0" applyNumberFormat="1" applyFont="1" applyBorder="1" applyAlignment="1" applyProtection="1">
      <alignment vertical="center"/>
    </xf>
    <xf numFmtId="0" fontId="32" fillId="0" borderId="0" xfId="0" applyFont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4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5" fillId="0" borderId="13" xfId="0" applyNumberFormat="1" applyFont="1" applyBorder="1" applyAlignment="1" applyProtection="1"/>
    <xf numFmtId="166" fontId="35" fillId="0" borderId="14" xfId="0" applyNumberFormat="1" applyFont="1" applyBorder="1" applyAlignment="1" applyProtection="1"/>
    <xf numFmtId="4" fontId="36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3" xfId="0" applyFont="1" applyBorder="1" applyAlignment="1" applyProtection="1">
      <alignment horizontal="center" vertical="center"/>
    </xf>
    <xf numFmtId="49" fontId="23" fillId="0" borderId="23" xfId="0" applyNumberFormat="1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center" vertical="center" wrapText="1"/>
    </xf>
    <xf numFmtId="167" fontId="23" fillId="0" borderId="23" xfId="0" applyNumberFormat="1" applyFont="1" applyBorder="1" applyAlignment="1" applyProtection="1">
      <alignment vertical="center"/>
    </xf>
    <xf numFmtId="4" fontId="23" fillId="2" borderId="23" xfId="0" applyNumberFormat="1" applyFont="1" applyFill="1" applyBorder="1" applyAlignment="1" applyProtection="1">
      <alignment vertical="center"/>
      <protection locked="0"/>
    </xf>
    <xf numFmtId="4" fontId="23" fillId="0" borderId="23" xfId="0" applyNumberFormat="1" applyFont="1" applyBorder="1" applyAlignment="1" applyProtection="1">
      <alignment vertical="center"/>
    </xf>
    <xf numFmtId="0" fontId="24" fillId="2" borderId="15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6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7" fillId="0" borderId="0" xfId="0" applyFont="1" applyAlignment="1" applyProtection="1">
      <alignment horizontal="left" vertical="center"/>
    </xf>
    <xf numFmtId="0" fontId="38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11" fillId="0" borderId="20" xfId="0" applyFont="1" applyBorder="1" applyAlignment="1" applyProtection="1">
      <alignment vertical="center"/>
    </xf>
    <xf numFmtId="0" fontId="11" fillId="0" borderId="21" xfId="0" applyFont="1" applyBorder="1" applyAlignment="1" applyProtection="1">
      <alignment vertical="center"/>
    </xf>
    <xf numFmtId="0" fontId="11" fillId="0" borderId="22" xfId="0" applyFont="1" applyBorder="1" applyAlignment="1" applyProtection="1">
      <alignment vertical="center"/>
    </xf>
    <xf numFmtId="0" fontId="40" fillId="0" borderId="23" xfId="0" applyFont="1" applyBorder="1" applyAlignment="1" applyProtection="1">
      <alignment horizontal="center" vertical="center"/>
    </xf>
    <xf numFmtId="49" fontId="40" fillId="0" borderId="23" xfId="0" applyNumberFormat="1" applyFont="1" applyBorder="1" applyAlignment="1" applyProtection="1">
      <alignment horizontal="left" vertical="center" wrapText="1"/>
    </xf>
    <xf numFmtId="0" fontId="40" fillId="0" borderId="23" xfId="0" applyFont="1" applyBorder="1" applyAlignment="1" applyProtection="1">
      <alignment horizontal="left" vertical="center" wrapText="1"/>
    </xf>
    <xf numFmtId="0" fontId="40" fillId="0" borderId="23" xfId="0" applyFont="1" applyBorder="1" applyAlignment="1" applyProtection="1">
      <alignment horizontal="center" vertical="center" wrapText="1"/>
    </xf>
    <xf numFmtId="167" fontId="40" fillId="0" borderId="23" xfId="0" applyNumberFormat="1" applyFont="1" applyBorder="1" applyAlignment="1" applyProtection="1">
      <alignment vertical="center"/>
    </xf>
    <xf numFmtId="4" fontId="40" fillId="2" borderId="23" xfId="0" applyNumberFormat="1" applyFont="1" applyFill="1" applyBorder="1" applyAlignment="1" applyProtection="1">
      <alignment vertical="center"/>
      <protection locked="0"/>
    </xf>
    <xf numFmtId="4" fontId="40" fillId="0" borderId="23" xfId="0" applyNumberFormat="1" applyFont="1" applyBorder="1" applyAlignment="1" applyProtection="1">
      <alignment vertical="center"/>
    </xf>
    <xf numFmtId="0" fontId="41" fillId="0" borderId="4" xfId="0" applyFont="1" applyBorder="1" applyAlignment="1">
      <alignment vertical="center"/>
    </xf>
    <xf numFmtId="0" fontId="40" fillId="2" borderId="15" xfId="0" applyFont="1" applyFill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center" vertical="center"/>
    </xf>
    <xf numFmtId="0" fontId="42" fillId="0" borderId="0" xfId="0" applyFont="1" applyAlignment="1" applyProtection="1">
      <alignment vertical="center" wrapText="1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4" fillId="2" borderId="20" xfId="0" applyFont="1" applyFill="1" applyBorder="1" applyAlignment="1" applyProtection="1">
      <alignment horizontal="left" vertical="center"/>
      <protection locked="0"/>
    </xf>
    <xf numFmtId="0" fontId="24" fillId="0" borderId="21" xfId="0" applyFont="1" applyBorder="1" applyAlignment="1" applyProtection="1">
      <alignment horizontal="center" vertical="center"/>
    </xf>
    <xf numFmtId="166" fontId="24" fillId="0" borderId="21" xfId="0" applyNumberFormat="1" applyFont="1" applyBorder="1" applyAlignment="1" applyProtection="1">
      <alignment vertical="center"/>
    </xf>
    <xf numFmtId="166" fontId="24" fillId="0" borderId="22" xfId="0" applyNumberFormat="1" applyFont="1" applyBorder="1" applyAlignment="1" applyProtection="1">
      <alignment vertical="center"/>
    </xf>
    <xf numFmtId="0" fontId="22" fillId="0" borderId="0" xfId="0" applyFont="1" applyAlignment="1" applyProtection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4" xfId="0" applyFont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4" borderId="1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3" fillId="0" borderId="17" xfId="0" applyFont="1" applyBorder="1" applyAlignment="1">
      <alignment horizontal="left" vertical="center" wrapText="1"/>
    </xf>
    <xf numFmtId="0" fontId="43" fillId="0" borderId="23" xfId="0" applyFont="1" applyBorder="1" applyAlignment="1">
      <alignment horizontal="left" vertical="center" wrapText="1"/>
    </xf>
    <xf numFmtId="0" fontId="43" fillId="0" borderId="23" xfId="0" applyFont="1" applyBorder="1" applyAlignment="1">
      <alignment horizontal="left" vertical="center"/>
    </xf>
    <xf numFmtId="167" fontId="43" fillId="0" borderId="19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6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44" fillId="0" borderId="24" xfId="0" applyFont="1" applyBorder="1" applyAlignment="1">
      <alignment vertical="center" wrapText="1"/>
    </xf>
    <xf numFmtId="0" fontId="44" fillId="0" borderId="25" xfId="0" applyFont="1" applyBorder="1" applyAlignment="1">
      <alignment vertical="center" wrapText="1"/>
    </xf>
    <xf numFmtId="0" fontId="44" fillId="0" borderId="26" xfId="0" applyFont="1" applyBorder="1" applyAlignment="1">
      <alignment vertical="center" wrapText="1"/>
    </xf>
    <xf numFmtId="0" fontId="44" fillId="0" borderId="27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4" fillId="0" borderId="28" xfId="0" applyFont="1" applyBorder="1" applyAlignment="1">
      <alignment horizontal="center" vertical="center" wrapText="1"/>
    </xf>
    <xf numFmtId="0" fontId="44" fillId="0" borderId="27" xfId="0" applyFont="1" applyBorder="1" applyAlignment="1">
      <alignment vertical="center" wrapText="1"/>
    </xf>
    <xf numFmtId="0" fontId="46" fillId="0" borderId="29" xfId="0" applyFont="1" applyBorder="1" applyAlignment="1">
      <alignment horizontal="left" wrapText="1"/>
    </xf>
    <xf numFmtId="0" fontId="44" fillId="0" borderId="28" xfId="0" applyFont="1" applyBorder="1" applyAlignment="1">
      <alignment vertical="center" wrapText="1"/>
    </xf>
    <xf numFmtId="0" fontId="46" fillId="0" borderId="1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left" vertical="center" wrapText="1"/>
    </xf>
    <xf numFmtId="0" fontId="48" fillId="0" borderId="27" xfId="0" applyFont="1" applyBorder="1" applyAlignment="1">
      <alignment vertical="center" wrapText="1"/>
    </xf>
    <xf numFmtId="0" fontId="47" fillId="0" borderId="1" xfId="0" applyFont="1" applyBorder="1" applyAlignment="1">
      <alignment vertical="center" wrapText="1"/>
    </xf>
    <xf numFmtId="0" fontId="47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vertical="center"/>
    </xf>
    <xf numFmtId="49" fontId="47" fillId="0" borderId="1" xfId="0" applyNumberFormat="1" applyFont="1" applyBorder="1" applyAlignment="1">
      <alignment horizontal="left" vertical="center" wrapText="1"/>
    </xf>
    <xf numFmtId="49" fontId="47" fillId="0" borderId="1" xfId="0" applyNumberFormat="1" applyFont="1" applyBorder="1" applyAlignment="1">
      <alignment vertical="center" wrapText="1"/>
    </xf>
    <xf numFmtId="0" fontId="44" fillId="0" borderId="30" xfId="0" applyFont="1" applyBorder="1" applyAlignment="1">
      <alignment vertical="center" wrapText="1"/>
    </xf>
    <xf numFmtId="0" fontId="49" fillId="0" borderId="29" xfId="0" applyFont="1" applyBorder="1" applyAlignment="1">
      <alignment vertical="center" wrapText="1"/>
    </xf>
    <xf numFmtId="0" fontId="44" fillId="0" borderId="31" xfId="0" applyFont="1" applyBorder="1" applyAlignment="1">
      <alignment vertical="center" wrapText="1"/>
    </xf>
    <xf numFmtId="0" fontId="44" fillId="0" borderId="1" xfId="0" applyFont="1" applyBorder="1" applyAlignment="1">
      <alignment vertical="top"/>
    </xf>
    <xf numFmtId="0" fontId="44" fillId="0" borderId="0" xfId="0" applyFont="1" applyAlignment="1">
      <alignment vertical="top"/>
    </xf>
    <xf numFmtId="0" fontId="44" fillId="0" borderId="24" xfId="0" applyFont="1" applyBorder="1" applyAlignment="1">
      <alignment horizontal="left" vertical="center"/>
    </xf>
    <xf numFmtId="0" fontId="44" fillId="0" borderId="25" xfId="0" applyFont="1" applyBorder="1" applyAlignment="1">
      <alignment horizontal="left" vertical="center"/>
    </xf>
    <xf numFmtId="0" fontId="44" fillId="0" borderId="26" xfId="0" applyFont="1" applyBorder="1" applyAlignment="1">
      <alignment horizontal="left" vertical="center"/>
    </xf>
    <xf numFmtId="0" fontId="44" fillId="0" borderId="27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4" fillId="0" borderId="28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6" fillId="0" borderId="29" xfId="0" applyFont="1" applyBorder="1" applyAlignment="1">
      <alignment horizontal="center" vertical="center"/>
    </xf>
    <xf numFmtId="0" fontId="50" fillId="0" borderId="29" xfId="0" applyFont="1" applyBorder="1" applyAlignment="1">
      <alignment horizontal="left" vertical="center"/>
    </xf>
    <xf numFmtId="0" fontId="51" fillId="0" borderId="1" xfId="0" applyFont="1" applyBorder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52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center" vertical="center"/>
    </xf>
    <xf numFmtId="0" fontId="47" fillId="0" borderId="0" xfId="0" applyFont="1" applyAlignment="1">
      <alignment horizontal="left" vertical="center"/>
    </xf>
    <xf numFmtId="0" fontId="48" fillId="0" borderId="27" xfId="0" applyFont="1" applyBorder="1" applyAlignment="1">
      <alignment horizontal="left" vertical="center"/>
    </xf>
    <xf numFmtId="0" fontId="47" fillId="0" borderId="1" xfId="0" applyFont="1" applyFill="1" applyBorder="1" applyAlignment="1">
      <alignment horizontal="left" vertical="center"/>
    </xf>
    <xf numFmtId="0" fontId="47" fillId="0" borderId="1" xfId="0" applyFont="1" applyFill="1" applyBorder="1" applyAlignment="1">
      <alignment horizontal="center" vertical="center"/>
    </xf>
    <xf numFmtId="0" fontId="44" fillId="0" borderId="30" xfId="0" applyFont="1" applyBorder="1" applyAlignment="1">
      <alignment horizontal="left" vertical="center"/>
    </xf>
    <xf numFmtId="0" fontId="49" fillId="0" borderId="29" xfId="0" applyFont="1" applyBorder="1" applyAlignment="1">
      <alignment horizontal="left" vertical="center"/>
    </xf>
    <xf numFmtId="0" fontId="44" fillId="0" borderId="3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50" fillId="0" borderId="1" xfId="0" applyFont="1" applyBorder="1" applyAlignment="1">
      <alignment horizontal="left" vertical="center"/>
    </xf>
    <xf numFmtId="0" fontId="48" fillId="0" borderId="29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 wrapText="1"/>
    </xf>
    <xf numFmtId="0" fontId="48" fillId="0" borderId="1" xfId="0" applyFont="1" applyBorder="1" applyAlignment="1">
      <alignment horizontal="left" vertical="center" wrapText="1"/>
    </xf>
    <xf numFmtId="0" fontId="48" fillId="0" borderId="1" xfId="0" applyFont="1" applyBorder="1" applyAlignment="1">
      <alignment horizontal="center" vertical="center" wrapText="1"/>
    </xf>
    <xf numFmtId="0" fontId="44" fillId="0" borderId="24" xfId="0" applyFont="1" applyBorder="1" applyAlignment="1">
      <alignment horizontal="left" vertical="center" wrapText="1"/>
    </xf>
    <xf numFmtId="0" fontId="44" fillId="0" borderId="25" xfId="0" applyFont="1" applyBorder="1" applyAlignment="1">
      <alignment horizontal="left" vertical="center" wrapText="1"/>
    </xf>
    <xf numFmtId="0" fontId="44" fillId="0" borderId="26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 wrapText="1"/>
    </xf>
    <xf numFmtId="0" fontId="50" fillId="0" borderId="27" xfId="0" applyFont="1" applyBorder="1" applyAlignment="1">
      <alignment horizontal="left" vertical="center" wrapText="1"/>
    </xf>
    <xf numFmtId="0" fontId="50" fillId="0" borderId="28" xfId="0" applyFont="1" applyBorder="1" applyAlignment="1">
      <alignment horizontal="left" vertical="center" wrapText="1"/>
    </xf>
    <xf numFmtId="0" fontId="48" fillId="0" borderId="27" xfId="0" applyFont="1" applyBorder="1" applyAlignment="1">
      <alignment horizontal="left" vertical="center" wrapText="1"/>
    </xf>
    <xf numFmtId="0" fontId="48" fillId="0" borderId="1" xfId="0" applyFont="1" applyBorder="1" applyAlignment="1">
      <alignment horizontal="left" vertical="center"/>
    </xf>
    <xf numFmtId="0" fontId="48" fillId="0" borderId="28" xfId="0" applyFont="1" applyBorder="1" applyAlignment="1">
      <alignment horizontal="left" vertical="center" wrapText="1"/>
    </xf>
    <xf numFmtId="0" fontId="48" fillId="0" borderId="28" xfId="0" applyFont="1" applyBorder="1" applyAlignment="1">
      <alignment horizontal="left" vertical="center"/>
    </xf>
    <xf numFmtId="0" fontId="48" fillId="0" borderId="30" xfId="0" applyFont="1" applyBorder="1" applyAlignment="1">
      <alignment horizontal="left" vertical="center" wrapText="1"/>
    </xf>
    <xf numFmtId="0" fontId="48" fillId="0" borderId="29" xfId="0" applyFont="1" applyBorder="1" applyAlignment="1">
      <alignment horizontal="left" vertical="center" wrapText="1"/>
    </xf>
    <xf numFmtId="0" fontId="48" fillId="0" borderId="31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left" vertical="top"/>
    </xf>
    <xf numFmtId="0" fontId="47" fillId="0" borderId="1" xfId="0" applyFont="1" applyBorder="1" applyAlignment="1">
      <alignment horizontal="center" vertical="top"/>
    </xf>
    <xf numFmtId="0" fontId="48" fillId="0" borderId="30" xfId="0" applyFont="1" applyBorder="1" applyAlignment="1">
      <alignment horizontal="left" vertical="center"/>
    </xf>
    <xf numFmtId="0" fontId="48" fillId="0" borderId="31" xfId="0" applyFont="1" applyBorder="1" applyAlignment="1">
      <alignment horizontal="left" vertical="center"/>
    </xf>
    <xf numFmtId="0" fontId="48" fillId="0" borderId="1" xfId="0" applyFont="1" applyBorder="1" applyAlignment="1">
      <alignment horizontal="center" vertical="center"/>
    </xf>
    <xf numFmtId="0" fontId="50" fillId="0" borderId="0" xfId="0" applyFont="1" applyAlignment="1">
      <alignment vertical="center"/>
    </xf>
    <xf numFmtId="0" fontId="46" fillId="0" borderId="1" xfId="0" applyFont="1" applyBorder="1" applyAlignment="1">
      <alignment vertical="center"/>
    </xf>
    <xf numFmtId="0" fontId="50" fillId="0" borderId="29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7" fillId="0" borderId="1" xfId="0" applyFont="1" applyBorder="1" applyAlignment="1">
      <alignment vertical="top"/>
    </xf>
    <xf numFmtId="49" fontId="47" fillId="0" borderId="1" xfId="0" applyNumberFormat="1" applyFont="1" applyBorder="1" applyAlignment="1">
      <alignment horizontal="left" vertical="center"/>
    </xf>
    <xf numFmtId="0" fontId="53" fillId="0" borderId="27" xfId="0" applyFont="1" applyBorder="1" applyAlignment="1" applyProtection="1">
      <alignment horizontal="left" vertical="center"/>
    </xf>
    <xf numFmtId="0" fontId="54" fillId="0" borderId="1" xfId="0" applyFont="1" applyBorder="1" applyAlignment="1" applyProtection="1">
      <alignment vertical="top"/>
    </xf>
    <xf numFmtId="0" fontId="54" fillId="0" borderId="1" xfId="0" applyFont="1" applyBorder="1" applyAlignment="1" applyProtection="1">
      <alignment horizontal="left" vertical="center"/>
    </xf>
    <xf numFmtId="0" fontId="54" fillId="0" borderId="1" xfId="0" applyFont="1" applyBorder="1" applyAlignment="1" applyProtection="1">
      <alignment horizontal="center" vertical="center"/>
    </xf>
    <xf numFmtId="49" fontId="54" fillId="0" borderId="1" xfId="0" applyNumberFormat="1" applyFont="1" applyBorder="1" applyAlignment="1" applyProtection="1">
      <alignment horizontal="left" vertical="center"/>
    </xf>
    <xf numFmtId="0" fontId="53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6" fillId="0" borderId="29" xfId="0" applyFont="1" applyBorder="1" applyAlignment="1">
      <alignment horizontal="left"/>
    </xf>
    <xf numFmtId="0" fontId="50" fillId="0" borderId="29" xfId="0" applyFont="1" applyBorder="1" applyAlignment="1"/>
    <xf numFmtId="0" fontId="44" fillId="0" borderId="27" xfId="0" applyFont="1" applyBorder="1" applyAlignment="1">
      <alignment vertical="top"/>
    </xf>
    <xf numFmtId="0" fontId="44" fillId="0" borderId="28" xfId="0" applyFont="1" applyBorder="1" applyAlignment="1">
      <alignment vertical="top"/>
    </xf>
    <xf numFmtId="0" fontId="44" fillId="0" borderId="30" xfId="0" applyFont="1" applyBorder="1" applyAlignment="1">
      <alignment vertical="top"/>
    </xf>
    <xf numFmtId="0" fontId="44" fillId="0" borderId="29" xfId="0" applyFont="1" applyBorder="1" applyAlignment="1">
      <alignment vertical="top"/>
    </xf>
    <xf numFmtId="0" fontId="44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styles" Target="styles.xml" /><Relationship Id="rId22" Type="http://schemas.openxmlformats.org/officeDocument/2006/relationships/theme" Target="theme/theme1.xml" /><Relationship Id="rId23" Type="http://schemas.openxmlformats.org/officeDocument/2006/relationships/calcChain" Target="calcChain.xml" /><Relationship Id="rId2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0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9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6121" TargetMode="External" /><Relationship Id="rId2" Type="http://schemas.openxmlformats.org/officeDocument/2006/relationships/hyperlink" Target="https://podminky.urs.cz/item/CS_URS_2025_02/113201111" TargetMode="External" /><Relationship Id="rId3" Type="http://schemas.openxmlformats.org/officeDocument/2006/relationships/hyperlink" Target="https://podminky.urs.cz/item/CS_URS_2025_02/113202111" TargetMode="External" /><Relationship Id="rId4" Type="http://schemas.openxmlformats.org/officeDocument/2006/relationships/hyperlink" Target="https://podminky.urs.cz/item/CS_URS_2025_02/131251103" TargetMode="External" /><Relationship Id="rId5" Type="http://schemas.openxmlformats.org/officeDocument/2006/relationships/hyperlink" Target="https://podminky.urs.cz/item/CS_URS_2025_02/162751117" TargetMode="External" /><Relationship Id="rId6" Type="http://schemas.openxmlformats.org/officeDocument/2006/relationships/hyperlink" Target="https://podminky.urs.cz/item/CS_URS_2025_02/162751119" TargetMode="External" /><Relationship Id="rId7" Type="http://schemas.openxmlformats.org/officeDocument/2006/relationships/hyperlink" Target="https://podminky.urs.cz/item/CS_URS_2025_02/171201231" TargetMode="External" /><Relationship Id="rId8" Type="http://schemas.openxmlformats.org/officeDocument/2006/relationships/hyperlink" Target="https://podminky.urs.cz/item/CS_URS_2025_02/961022311" TargetMode="External" /><Relationship Id="rId9" Type="http://schemas.openxmlformats.org/officeDocument/2006/relationships/hyperlink" Target="https://podminky.urs.cz/item/CS_URS_2025_02/962022391" TargetMode="External" /><Relationship Id="rId10" Type="http://schemas.openxmlformats.org/officeDocument/2006/relationships/hyperlink" Target="https://podminky.urs.cz/item/CS_URS_2025_02/962023391" TargetMode="External" /><Relationship Id="rId11" Type="http://schemas.openxmlformats.org/officeDocument/2006/relationships/hyperlink" Target="https://podminky.urs.cz/item/CS_URS_2025_02/962031011" TargetMode="External" /><Relationship Id="rId12" Type="http://schemas.openxmlformats.org/officeDocument/2006/relationships/hyperlink" Target="https://podminky.urs.cz/item/CS_URS_2025_02/962031013" TargetMode="External" /><Relationship Id="rId13" Type="http://schemas.openxmlformats.org/officeDocument/2006/relationships/hyperlink" Target="https://podminky.urs.cz/item/CS_URS_2025_02/962032112" TargetMode="External" /><Relationship Id="rId14" Type="http://schemas.openxmlformats.org/officeDocument/2006/relationships/hyperlink" Target="https://podminky.urs.cz/item/CS_URS_2025_02/962032182" TargetMode="External" /><Relationship Id="rId15" Type="http://schemas.openxmlformats.org/officeDocument/2006/relationships/hyperlink" Target="https://podminky.urs.cz/item/CS_URS_2025_02/962032231" TargetMode="External" /><Relationship Id="rId16" Type="http://schemas.openxmlformats.org/officeDocument/2006/relationships/hyperlink" Target="https://podminky.urs.cz/item/CS_URS_2025_02/962052211" TargetMode="External" /><Relationship Id="rId17" Type="http://schemas.openxmlformats.org/officeDocument/2006/relationships/hyperlink" Target="https://podminky.urs.cz/item/CS_URS_2025_02/963013530" TargetMode="External" /><Relationship Id="rId18" Type="http://schemas.openxmlformats.org/officeDocument/2006/relationships/hyperlink" Target="https://podminky.urs.cz/item/CS_URS_2025_02/963051110" TargetMode="External" /><Relationship Id="rId19" Type="http://schemas.openxmlformats.org/officeDocument/2006/relationships/hyperlink" Target="https://podminky.urs.cz/item/CS_URS_2025_02/965042241" TargetMode="External" /><Relationship Id="rId20" Type="http://schemas.openxmlformats.org/officeDocument/2006/relationships/hyperlink" Target="https://podminky.urs.cz/item/CS_URS_2025_02/965081113" TargetMode="External" /><Relationship Id="rId21" Type="http://schemas.openxmlformats.org/officeDocument/2006/relationships/hyperlink" Target="https://podminky.urs.cz/item/CS_URS_2025_02/965082923" TargetMode="External" /><Relationship Id="rId22" Type="http://schemas.openxmlformats.org/officeDocument/2006/relationships/hyperlink" Target="https://podminky.urs.cz/item/CS_URS_2025_02/968072455" TargetMode="External" /><Relationship Id="rId23" Type="http://schemas.openxmlformats.org/officeDocument/2006/relationships/hyperlink" Target="https://podminky.urs.cz/item/CS_URS_2025_02/968082016" TargetMode="External" /><Relationship Id="rId24" Type="http://schemas.openxmlformats.org/officeDocument/2006/relationships/hyperlink" Target="https://podminky.urs.cz/item/CS_URS_2025_02/968082017" TargetMode="External" /><Relationship Id="rId25" Type="http://schemas.openxmlformats.org/officeDocument/2006/relationships/hyperlink" Target="https://podminky.urs.cz/item/CS_URS_2025_02/978013191" TargetMode="External" /><Relationship Id="rId26" Type="http://schemas.openxmlformats.org/officeDocument/2006/relationships/hyperlink" Target="https://podminky.urs.cz/item/CS_URS_2025_02/997013111" TargetMode="External" /><Relationship Id="rId27" Type="http://schemas.openxmlformats.org/officeDocument/2006/relationships/hyperlink" Target="https://podminky.urs.cz/item/CS_URS_2025_02/997013501" TargetMode="External" /><Relationship Id="rId28" Type="http://schemas.openxmlformats.org/officeDocument/2006/relationships/hyperlink" Target="https://podminky.urs.cz/item/CS_URS_2025_02/997013509" TargetMode="External" /><Relationship Id="rId29" Type="http://schemas.openxmlformats.org/officeDocument/2006/relationships/hyperlink" Target="https://podminky.urs.cz/item/CS_URS_2025_02/997013645" TargetMode="External" /><Relationship Id="rId30" Type="http://schemas.openxmlformats.org/officeDocument/2006/relationships/hyperlink" Target="https://podminky.urs.cz/item/CS_URS_2025_02/997013811" TargetMode="External" /><Relationship Id="rId31" Type="http://schemas.openxmlformats.org/officeDocument/2006/relationships/hyperlink" Target="https://podminky.urs.cz/item/CS_URS_2025_02/997013814" TargetMode="External" /><Relationship Id="rId32" Type="http://schemas.openxmlformats.org/officeDocument/2006/relationships/hyperlink" Target="https://podminky.urs.cz/item/CS_URS_2025_02/997013869" TargetMode="External" /><Relationship Id="rId33" Type="http://schemas.openxmlformats.org/officeDocument/2006/relationships/hyperlink" Target="https://podminky.urs.cz/item/CS_URS_2025_02/997013871" TargetMode="External" /><Relationship Id="rId34" Type="http://schemas.openxmlformats.org/officeDocument/2006/relationships/hyperlink" Target="https://podminky.urs.cz/item/CS_URS_2025_02/711141811" TargetMode="External" /><Relationship Id="rId35" Type="http://schemas.openxmlformats.org/officeDocument/2006/relationships/hyperlink" Target="https://podminky.urs.cz/item/CS_URS_2025_02/712340831" TargetMode="External" /><Relationship Id="rId36" Type="http://schemas.openxmlformats.org/officeDocument/2006/relationships/hyperlink" Target="https://podminky.urs.cz/item/CS_URS_2025_02/712361801" TargetMode="External" /><Relationship Id="rId37" Type="http://schemas.openxmlformats.org/officeDocument/2006/relationships/hyperlink" Target="https://podminky.urs.cz/item/CS_URS_2025_02/712361802" TargetMode="External" /><Relationship Id="rId38" Type="http://schemas.openxmlformats.org/officeDocument/2006/relationships/hyperlink" Target="https://podminky.urs.cz/item/CS_URS_2025_02/713130841" TargetMode="External" /><Relationship Id="rId39" Type="http://schemas.openxmlformats.org/officeDocument/2006/relationships/hyperlink" Target="https://podminky.urs.cz/item/CS_URS_2025_02/713140813" TargetMode="External" /><Relationship Id="rId40" Type="http://schemas.openxmlformats.org/officeDocument/2006/relationships/hyperlink" Target="https://podminky.urs.cz/item/CS_URS_2025_02/721171809" TargetMode="External" /><Relationship Id="rId41" Type="http://schemas.openxmlformats.org/officeDocument/2006/relationships/hyperlink" Target="https://podminky.urs.cz/item/CS_URS_2025_02/721210824" TargetMode="External" /><Relationship Id="rId42" Type="http://schemas.openxmlformats.org/officeDocument/2006/relationships/hyperlink" Target="https://podminky.urs.cz/item/CS_URS_2025_02/725110814" TargetMode="External" /><Relationship Id="rId43" Type="http://schemas.openxmlformats.org/officeDocument/2006/relationships/hyperlink" Target="https://podminky.urs.cz/item/CS_URS_2025_02/725210821" TargetMode="External" /><Relationship Id="rId44" Type="http://schemas.openxmlformats.org/officeDocument/2006/relationships/hyperlink" Target="https://podminky.urs.cz/item/CS_URS_2025_02/725240812" TargetMode="External" /><Relationship Id="rId45" Type="http://schemas.openxmlformats.org/officeDocument/2006/relationships/hyperlink" Target="https://podminky.urs.cz/item/CS_URS_2025_02/763111812" TargetMode="External" /><Relationship Id="rId46" Type="http://schemas.openxmlformats.org/officeDocument/2006/relationships/hyperlink" Target="https://podminky.urs.cz/item/CS_URS_2025_02/764002841" TargetMode="External" /><Relationship Id="rId47" Type="http://schemas.openxmlformats.org/officeDocument/2006/relationships/hyperlink" Target="https://podminky.urs.cz/item/CS_URS_2025_02/764002851" TargetMode="External" /><Relationship Id="rId48" Type="http://schemas.openxmlformats.org/officeDocument/2006/relationships/hyperlink" Target="https://podminky.urs.cz/item/CS_URS_2025_02/766691811" TargetMode="External" /><Relationship Id="rId49" Type="http://schemas.openxmlformats.org/officeDocument/2006/relationships/hyperlink" Target="https://podminky.urs.cz/item/CS_URS_2025_02/766691914" TargetMode="External" /><Relationship Id="rId50" Type="http://schemas.openxmlformats.org/officeDocument/2006/relationships/hyperlink" Target="https://podminky.urs.cz/item/CS_URS_2025_02/766691921" TargetMode="External" /><Relationship Id="rId51" Type="http://schemas.openxmlformats.org/officeDocument/2006/relationships/hyperlink" Target="https://podminky.urs.cz/item/CS_URS_2025_02/766691922" TargetMode="External" /><Relationship Id="rId52" Type="http://schemas.openxmlformats.org/officeDocument/2006/relationships/hyperlink" Target="https://podminky.urs.cz/item/CS_URS_2025_02/767392802" TargetMode="External" /><Relationship Id="rId53" Type="http://schemas.openxmlformats.org/officeDocument/2006/relationships/hyperlink" Target="https://podminky.urs.cz/item/CS_URS_2025_02/767661811" TargetMode="External" /><Relationship Id="rId54" Type="http://schemas.openxmlformats.org/officeDocument/2006/relationships/hyperlink" Target="https://podminky.urs.cz/item/CS_URS_2025_02/776201812" TargetMode="External" /><Relationship Id="rId55" Type="http://schemas.openxmlformats.org/officeDocument/2006/relationships/hyperlink" Target="https://podminky.urs.cz/item/CS_URS_2025_02/776410811" TargetMode="External" /><Relationship Id="rId56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22211101" TargetMode="External" /><Relationship Id="rId2" Type="http://schemas.openxmlformats.org/officeDocument/2006/relationships/hyperlink" Target="https://podminky.urs.cz/item/CS_URS_2025_02/131251103" TargetMode="External" /><Relationship Id="rId3" Type="http://schemas.openxmlformats.org/officeDocument/2006/relationships/hyperlink" Target="https://podminky.urs.cz/item/CS_URS_2025_02/132212121" TargetMode="External" /><Relationship Id="rId4" Type="http://schemas.openxmlformats.org/officeDocument/2006/relationships/hyperlink" Target="https://podminky.urs.cz/item/CS_URS_2025_02/132212331" TargetMode="External" /><Relationship Id="rId5" Type="http://schemas.openxmlformats.org/officeDocument/2006/relationships/hyperlink" Target="https://podminky.urs.cz/item/CS_URS_2025_02/162751117" TargetMode="External" /><Relationship Id="rId6" Type="http://schemas.openxmlformats.org/officeDocument/2006/relationships/hyperlink" Target="https://podminky.urs.cz/item/CS_URS_2025_02/162751119" TargetMode="External" /><Relationship Id="rId7" Type="http://schemas.openxmlformats.org/officeDocument/2006/relationships/hyperlink" Target="https://podminky.urs.cz/item/CS_URS_2025_02/171201231" TargetMode="External" /><Relationship Id="rId8" Type="http://schemas.openxmlformats.org/officeDocument/2006/relationships/hyperlink" Target="https://podminky.urs.cz/item/CS_URS_2025_02/174111101" TargetMode="External" /><Relationship Id="rId9" Type="http://schemas.openxmlformats.org/officeDocument/2006/relationships/hyperlink" Target="https://podminky.urs.cz/item/CS_URS_2025_02/181951112" TargetMode="External" /><Relationship Id="rId10" Type="http://schemas.openxmlformats.org/officeDocument/2006/relationships/hyperlink" Target="https://podminky.urs.cz/item/CS_URS_2025_02/270001102" TargetMode="External" /><Relationship Id="rId11" Type="http://schemas.openxmlformats.org/officeDocument/2006/relationships/hyperlink" Target="https://podminky.urs.cz/item/CS_URS_2025_02/273321511" TargetMode="External" /><Relationship Id="rId12" Type="http://schemas.openxmlformats.org/officeDocument/2006/relationships/hyperlink" Target="https://podminky.urs.cz/item/CS_URS_2025_02/273351121" TargetMode="External" /><Relationship Id="rId13" Type="http://schemas.openxmlformats.org/officeDocument/2006/relationships/hyperlink" Target="https://podminky.urs.cz/item/CS_URS_2025_02/273351122" TargetMode="External" /><Relationship Id="rId14" Type="http://schemas.openxmlformats.org/officeDocument/2006/relationships/hyperlink" Target="https://podminky.urs.cz/item/CS_URS_2025_02/273361821" TargetMode="External" /><Relationship Id="rId15" Type="http://schemas.openxmlformats.org/officeDocument/2006/relationships/hyperlink" Target="https://podminky.urs.cz/item/CS_URS_2025_02/274321511" TargetMode="External" /><Relationship Id="rId16" Type="http://schemas.openxmlformats.org/officeDocument/2006/relationships/hyperlink" Target="https://podminky.urs.cz/item/CS_URS_2025_02/274361821" TargetMode="External" /><Relationship Id="rId17" Type="http://schemas.openxmlformats.org/officeDocument/2006/relationships/hyperlink" Target="https://podminky.urs.cz/item/CS_URS_2025_02/279113151" TargetMode="External" /><Relationship Id="rId18" Type="http://schemas.openxmlformats.org/officeDocument/2006/relationships/hyperlink" Target="https://podminky.urs.cz/item/CS_URS_2025_02/279113153" TargetMode="External" /><Relationship Id="rId19" Type="http://schemas.openxmlformats.org/officeDocument/2006/relationships/hyperlink" Target="https://podminky.urs.cz/item/CS_URS_2025_02/279113155" TargetMode="External" /><Relationship Id="rId20" Type="http://schemas.openxmlformats.org/officeDocument/2006/relationships/hyperlink" Target="https://podminky.urs.cz/item/CS_URS_2025_02/279113156" TargetMode="External" /><Relationship Id="rId21" Type="http://schemas.openxmlformats.org/officeDocument/2006/relationships/hyperlink" Target="https://podminky.urs.cz/item/CS_URS_2025_02/279361821" TargetMode="External" /><Relationship Id="rId22" Type="http://schemas.openxmlformats.org/officeDocument/2006/relationships/hyperlink" Target="https://podminky.urs.cz/item/CS_URS_2025_02/310271031" TargetMode="External" /><Relationship Id="rId23" Type="http://schemas.openxmlformats.org/officeDocument/2006/relationships/hyperlink" Target="https://podminky.urs.cz/item/CS_URS_2025_02/311235121" TargetMode="External" /><Relationship Id="rId24" Type="http://schemas.openxmlformats.org/officeDocument/2006/relationships/hyperlink" Target="https://podminky.urs.cz/item/CS_URS_2025_02/311235131" TargetMode="External" /><Relationship Id="rId25" Type="http://schemas.openxmlformats.org/officeDocument/2006/relationships/hyperlink" Target="https://podminky.urs.cz/item/CS_URS_2025_02/311235151" TargetMode="External" /><Relationship Id="rId26" Type="http://schemas.openxmlformats.org/officeDocument/2006/relationships/hyperlink" Target="https://podminky.urs.cz/item/CS_URS_2025_02/311237121" TargetMode="External" /><Relationship Id="rId27" Type="http://schemas.openxmlformats.org/officeDocument/2006/relationships/hyperlink" Target="https://podminky.urs.cz/item/CS_URS_2025_02/317168013" TargetMode="External" /><Relationship Id="rId28" Type="http://schemas.openxmlformats.org/officeDocument/2006/relationships/hyperlink" Target="https://podminky.urs.cz/item/CS_URS_2025_02/317168022" TargetMode="External" /><Relationship Id="rId29" Type="http://schemas.openxmlformats.org/officeDocument/2006/relationships/hyperlink" Target="https://podminky.urs.cz/item/CS_URS_2025_02/317168052" TargetMode="External" /><Relationship Id="rId30" Type="http://schemas.openxmlformats.org/officeDocument/2006/relationships/hyperlink" Target="https://podminky.urs.cz/item/CS_URS_2025_02/317168053" TargetMode="External" /><Relationship Id="rId31" Type="http://schemas.openxmlformats.org/officeDocument/2006/relationships/hyperlink" Target="https://podminky.urs.cz/item/CS_URS_2025_02/317168054" TargetMode="External" /><Relationship Id="rId32" Type="http://schemas.openxmlformats.org/officeDocument/2006/relationships/hyperlink" Target="https://podminky.urs.cz/item/CS_URS_2025_02/317168057" TargetMode="External" /><Relationship Id="rId33" Type="http://schemas.openxmlformats.org/officeDocument/2006/relationships/hyperlink" Target="https://podminky.urs.cz/item/CS_URS_2025_02/317168058" TargetMode="External" /><Relationship Id="rId34" Type="http://schemas.openxmlformats.org/officeDocument/2006/relationships/hyperlink" Target="https://podminky.urs.cz/item/CS_URS_2025_02/317168059" TargetMode="External" /><Relationship Id="rId35" Type="http://schemas.openxmlformats.org/officeDocument/2006/relationships/hyperlink" Target="https://podminky.urs.cz/item/CS_URS_2025_02/317168212" TargetMode="External" /><Relationship Id="rId36" Type="http://schemas.openxmlformats.org/officeDocument/2006/relationships/hyperlink" Target="https://podminky.urs.cz/item/CS_URS_2025_02/317168217" TargetMode="External" /><Relationship Id="rId37" Type="http://schemas.openxmlformats.org/officeDocument/2006/relationships/hyperlink" Target="https://podminky.urs.cz/item/CS_URS_2025_02/317941125" TargetMode="External" /><Relationship Id="rId38" Type="http://schemas.openxmlformats.org/officeDocument/2006/relationships/hyperlink" Target="https://podminky.urs.cz/item/CS_URS_2025_02/317998142" TargetMode="External" /><Relationship Id="rId39" Type="http://schemas.openxmlformats.org/officeDocument/2006/relationships/hyperlink" Target="https://podminky.urs.cz/item/CS_URS_2025_02/317998145" TargetMode="External" /><Relationship Id="rId40" Type="http://schemas.openxmlformats.org/officeDocument/2006/relationships/hyperlink" Target="https://podminky.urs.cz/item/CS_URS_2025_02/340231101" TargetMode="External" /><Relationship Id="rId41" Type="http://schemas.openxmlformats.org/officeDocument/2006/relationships/hyperlink" Target="https://podminky.urs.cz/item/CS_URS_2025_02/340231115" TargetMode="External" /><Relationship Id="rId42" Type="http://schemas.openxmlformats.org/officeDocument/2006/relationships/hyperlink" Target="https://podminky.urs.cz/item/CS_URS_2025_02/340271041" TargetMode="External" /><Relationship Id="rId43" Type="http://schemas.openxmlformats.org/officeDocument/2006/relationships/hyperlink" Target="https://podminky.urs.cz/item/CS_URS_2025_02/345321515" TargetMode="External" /><Relationship Id="rId44" Type="http://schemas.openxmlformats.org/officeDocument/2006/relationships/hyperlink" Target="https://podminky.urs.cz/item/CS_URS_2025_02/345351005" TargetMode="External" /><Relationship Id="rId45" Type="http://schemas.openxmlformats.org/officeDocument/2006/relationships/hyperlink" Target="https://podminky.urs.cz/item/CS_URS_2025_02/345351006" TargetMode="External" /><Relationship Id="rId46" Type="http://schemas.openxmlformats.org/officeDocument/2006/relationships/hyperlink" Target="https://podminky.urs.cz/item/CS_URS_2025_02/345361821" TargetMode="External" /><Relationship Id="rId47" Type="http://schemas.openxmlformats.org/officeDocument/2006/relationships/hyperlink" Target="https://podminky.urs.cz/item/CS_URS_2025_02/346271114" TargetMode="External" /><Relationship Id="rId48" Type="http://schemas.openxmlformats.org/officeDocument/2006/relationships/hyperlink" Target="https://podminky.urs.cz/item/CS_URS_2025_02/382121121" TargetMode="External" /><Relationship Id="rId49" Type="http://schemas.openxmlformats.org/officeDocument/2006/relationships/hyperlink" Target="https://podminky.urs.cz/item/CS_URS_2025_02/411321414" TargetMode="External" /><Relationship Id="rId50" Type="http://schemas.openxmlformats.org/officeDocument/2006/relationships/hyperlink" Target="https://podminky.urs.cz/item/CS_URS_2025_02/411351011" TargetMode="External" /><Relationship Id="rId51" Type="http://schemas.openxmlformats.org/officeDocument/2006/relationships/hyperlink" Target="https://podminky.urs.cz/item/CS_URS_2025_02/411351012" TargetMode="External" /><Relationship Id="rId52" Type="http://schemas.openxmlformats.org/officeDocument/2006/relationships/hyperlink" Target="https://podminky.urs.cz/item/CS_URS_2025_02/411354313" TargetMode="External" /><Relationship Id="rId53" Type="http://schemas.openxmlformats.org/officeDocument/2006/relationships/hyperlink" Target="https://podminky.urs.cz/item/CS_URS_2025_02/411354314" TargetMode="External" /><Relationship Id="rId54" Type="http://schemas.openxmlformats.org/officeDocument/2006/relationships/hyperlink" Target="https://podminky.urs.cz/item/CS_URS_2025_02/417321515" TargetMode="External" /><Relationship Id="rId55" Type="http://schemas.openxmlformats.org/officeDocument/2006/relationships/hyperlink" Target="https://podminky.urs.cz/item/CS_URS_2025_02/417351115" TargetMode="External" /><Relationship Id="rId56" Type="http://schemas.openxmlformats.org/officeDocument/2006/relationships/hyperlink" Target="https://podminky.urs.cz/item/CS_URS_2025_02/417351116" TargetMode="External" /><Relationship Id="rId57" Type="http://schemas.openxmlformats.org/officeDocument/2006/relationships/hyperlink" Target="https://podminky.urs.cz/item/CS_URS_2025_02/417361821" TargetMode="External" /><Relationship Id="rId58" Type="http://schemas.openxmlformats.org/officeDocument/2006/relationships/hyperlink" Target="https://podminky.urs.cz/item/CS_URS_2025_02/430321414" TargetMode="External" /><Relationship Id="rId59" Type="http://schemas.openxmlformats.org/officeDocument/2006/relationships/hyperlink" Target="https://podminky.urs.cz/item/CS_URS_2025_02/430361821" TargetMode="External" /><Relationship Id="rId60" Type="http://schemas.openxmlformats.org/officeDocument/2006/relationships/hyperlink" Target="https://podminky.urs.cz/item/CS_URS_2025_02/431351121" TargetMode="External" /><Relationship Id="rId61" Type="http://schemas.openxmlformats.org/officeDocument/2006/relationships/hyperlink" Target="https://podminky.urs.cz/item/CS_URS_2025_02/431351122" TargetMode="External" /><Relationship Id="rId62" Type="http://schemas.openxmlformats.org/officeDocument/2006/relationships/hyperlink" Target="https://podminky.urs.cz/item/CS_URS_2025_02/564750001" TargetMode="External" /><Relationship Id="rId63" Type="http://schemas.openxmlformats.org/officeDocument/2006/relationships/hyperlink" Target="https://podminky.urs.cz/item/CS_URS_2025_02/596211210" TargetMode="External" /><Relationship Id="rId64" Type="http://schemas.openxmlformats.org/officeDocument/2006/relationships/hyperlink" Target="https://podminky.urs.cz/item/CS_URS_2025_02/611131121" TargetMode="External" /><Relationship Id="rId65" Type="http://schemas.openxmlformats.org/officeDocument/2006/relationships/hyperlink" Target="https://podminky.urs.cz/item/CS_URS_2025_02/611341121" TargetMode="External" /><Relationship Id="rId66" Type="http://schemas.openxmlformats.org/officeDocument/2006/relationships/hyperlink" Target="https://podminky.urs.cz/item/CS_URS_2025_02/612131121" TargetMode="External" /><Relationship Id="rId67" Type="http://schemas.openxmlformats.org/officeDocument/2006/relationships/hyperlink" Target="https://podminky.urs.cz/item/CS_URS_2025_02/612135001" TargetMode="External" /><Relationship Id="rId68" Type="http://schemas.openxmlformats.org/officeDocument/2006/relationships/hyperlink" Target="https://podminky.urs.cz/item/CS_URS_2025_02/612321121" TargetMode="External" /><Relationship Id="rId69" Type="http://schemas.openxmlformats.org/officeDocument/2006/relationships/hyperlink" Target="https://podminky.urs.cz/item/CS_URS_2025_02/612341121" TargetMode="External" /><Relationship Id="rId70" Type="http://schemas.openxmlformats.org/officeDocument/2006/relationships/hyperlink" Target="https://podminky.urs.cz/item/CS_URS_2025_02/619991005" TargetMode="External" /><Relationship Id="rId71" Type="http://schemas.openxmlformats.org/officeDocument/2006/relationships/hyperlink" Target="https://podminky.urs.cz/item/CS_URS_2025_02/622131101" TargetMode="External" /><Relationship Id="rId72" Type="http://schemas.openxmlformats.org/officeDocument/2006/relationships/hyperlink" Target="https://podminky.urs.cz/item/CS_URS_2025_02/622131121" TargetMode="External" /><Relationship Id="rId73" Type="http://schemas.openxmlformats.org/officeDocument/2006/relationships/hyperlink" Target="https://podminky.urs.cz/item/CS_URS_2025_02/622142001" TargetMode="External" /><Relationship Id="rId74" Type="http://schemas.openxmlformats.org/officeDocument/2006/relationships/hyperlink" Target="https://podminky.urs.cz/item/CS_URS_2025_02/622151011" TargetMode="External" /><Relationship Id="rId75" Type="http://schemas.openxmlformats.org/officeDocument/2006/relationships/hyperlink" Target="https://podminky.urs.cz/item/CS_URS_2025_02/622321121" TargetMode="External" /><Relationship Id="rId76" Type="http://schemas.openxmlformats.org/officeDocument/2006/relationships/hyperlink" Target="https://podminky.urs.cz/item/CS_URS_2025_02/622325209" TargetMode="External" /><Relationship Id="rId77" Type="http://schemas.openxmlformats.org/officeDocument/2006/relationships/hyperlink" Target="https://podminky.urs.cz/item/CS_URS_2025_02/622325319" TargetMode="External" /><Relationship Id="rId78" Type="http://schemas.openxmlformats.org/officeDocument/2006/relationships/hyperlink" Target="https://podminky.urs.cz/item/CS_URS_2025_02/622531012" TargetMode="External" /><Relationship Id="rId79" Type="http://schemas.openxmlformats.org/officeDocument/2006/relationships/hyperlink" Target="https://podminky.urs.cz/item/CS_URS_2025_02/629991011" TargetMode="External" /><Relationship Id="rId80" Type="http://schemas.openxmlformats.org/officeDocument/2006/relationships/hyperlink" Target="https://podminky.urs.cz/item/CS_URS_2025_02/631311116" TargetMode="External" /><Relationship Id="rId81" Type="http://schemas.openxmlformats.org/officeDocument/2006/relationships/hyperlink" Target="https://podminky.urs.cz/item/CS_URS_2025_02/631319011" TargetMode="External" /><Relationship Id="rId82" Type="http://schemas.openxmlformats.org/officeDocument/2006/relationships/hyperlink" Target="https://podminky.urs.cz/item/CS_URS_2025_02/631319171" TargetMode="External" /><Relationship Id="rId83" Type="http://schemas.openxmlformats.org/officeDocument/2006/relationships/hyperlink" Target="https://podminky.urs.cz/item/CS_URS_2025_02/631362021" TargetMode="External" /><Relationship Id="rId84" Type="http://schemas.openxmlformats.org/officeDocument/2006/relationships/hyperlink" Target="https://podminky.urs.cz/item/CS_URS_2025_02/634112113" TargetMode="External" /><Relationship Id="rId85" Type="http://schemas.openxmlformats.org/officeDocument/2006/relationships/hyperlink" Target="https://podminky.urs.cz/item/CS_URS_2025_02/642942611" TargetMode="External" /><Relationship Id="rId86" Type="http://schemas.openxmlformats.org/officeDocument/2006/relationships/hyperlink" Target="https://podminky.urs.cz/item/CS_URS_2025_02/642945111" TargetMode="External" /><Relationship Id="rId87" Type="http://schemas.openxmlformats.org/officeDocument/2006/relationships/hyperlink" Target="https://podminky.urs.cz/item/CS_URS_2025_02/916231112" TargetMode="External" /><Relationship Id="rId88" Type="http://schemas.openxmlformats.org/officeDocument/2006/relationships/hyperlink" Target="https://podminky.urs.cz/item/CS_URS_2025_02/916231212" TargetMode="External" /><Relationship Id="rId89" Type="http://schemas.openxmlformats.org/officeDocument/2006/relationships/hyperlink" Target="https://podminky.urs.cz/item/CS_URS_2025_02/949101111" TargetMode="External" /><Relationship Id="rId90" Type="http://schemas.openxmlformats.org/officeDocument/2006/relationships/hyperlink" Target="https://podminky.urs.cz/item/CS_URS_2025_02/949101112" TargetMode="External" /><Relationship Id="rId91" Type="http://schemas.openxmlformats.org/officeDocument/2006/relationships/hyperlink" Target="https://podminky.urs.cz/item/CS_URS_2025_02/952901111" TargetMode="External" /><Relationship Id="rId92" Type="http://schemas.openxmlformats.org/officeDocument/2006/relationships/hyperlink" Target="https://podminky.urs.cz/item/CS_URS_2025_02/953312122" TargetMode="External" /><Relationship Id="rId93" Type="http://schemas.openxmlformats.org/officeDocument/2006/relationships/hyperlink" Target="https://podminky.urs.cz/item/CS_URS_2025_02/953943211" TargetMode="External" /><Relationship Id="rId94" Type="http://schemas.openxmlformats.org/officeDocument/2006/relationships/hyperlink" Target="https://podminky.urs.cz/item/CS_URS_2025_02/977151116" TargetMode="External" /><Relationship Id="rId95" Type="http://schemas.openxmlformats.org/officeDocument/2006/relationships/hyperlink" Target="https://podminky.urs.cz/item/CS_URS_2025_02/977151119" TargetMode="External" /><Relationship Id="rId96" Type="http://schemas.openxmlformats.org/officeDocument/2006/relationships/hyperlink" Target="https://podminky.urs.cz/item/CS_URS_2025_02/977151124" TargetMode="External" /><Relationship Id="rId97" Type="http://schemas.openxmlformats.org/officeDocument/2006/relationships/hyperlink" Target="https://podminky.urs.cz/item/CS_URS_2025_02/998011001" TargetMode="External" /><Relationship Id="rId98" Type="http://schemas.openxmlformats.org/officeDocument/2006/relationships/hyperlink" Target="https://podminky.urs.cz/item/CS_URS_2025_02/711111001" TargetMode="External" /><Relationship Id="rId99" Type="http://schemas.openxmlformats.org/officeDocument/2006/relationships/hyperlink" Target="https://podminky.urs.cz/item/CS_URS_2025_02/711112001" TargetMode="External" /><Relationship Id="rId100" Type="http://schemas.openxmlformats.org/officeDocument/2006/relationships/hyperlink" Target="https://podminky.urs.cz/item/CS_URS_2025_02/711141559" TargetMode="External" /><Relationship Id="rId101" Type="http://schemas.openxmlformats.org/officeDocument/2006/relationships/hyperlink" Target="https://podminky.urs.cz/item/CS_URS_2025_02/711142559" TargetMode="External" /><Relationship Id="rId102" Type="http://schemas.openxmlformats.org/officeDocument/2006/relationships/hyperlink" Target="https://podminky.urs.cz/item/CS_URS_2025_02/998711101" TargetMode="External" /><Relationship Id="rId103" Type="http://schemas.openxmlformats.org/officeDocument/2006/relationships/hyperlink" Target="https://podminky.urs.cz/item/CS_URS_2025_02/712311101" TargetMode="External" /><Relationship Id="rId104" Type="http://schemas.openxmlformats.org/officeDocument/2006/relationships/hyperlink" Target="https://podminky.urs.cz/item/CS_URS_2025_02/712341559" TargetMode="External" /><Relationship Id="rId105" Type="http://schemas.openxmlformats.org/officeDocument/2006/relationships/hyperlink" Target="https://podminky.urs.cz/item/CS_URS_2025_02/712361705" TargetMode="External" /><Relationship Id="rId106" Type="http://schemas.openxmlformats.org/officeDocument/2006/relationships/hyperlink" Target="https://podminky.urs.cz/item/CS_URS_2025_02/712363115" TargetMode="External" /><Relationship Id="rId107" Type="http://schemas.openxmlformats.org/officeDocument/2006/relationships/hyperlink" Target="https://podminky.urs.cz/item/CS_URS_2025_02/712363352" TargetMode="External" /><Relationship Id="rId108" Type="http://schemas.openxmlformats.org/officeDocument/2006/relationships/hyperlink" Target="https://podminky.urs.cz/item/CS_URS_2025_02/712363353" TargetMode="External" /><Relationship Id="rId109" Type="http://schemas.openxmlformats.org/officeDocument/2006/relationships/hyperlink" Target="https://podminky.urs.cz/item/CS_URS_2025_02/712391171" TargetMode="External" /><Relationship Id="rId110" Type="http://schemas.openxmlformats.org/officeDocument/2006/relationships/hyperlink" Target="https://podminky.urs.cz/item/CS_URS_2025_02/712391172" TargetMode="External" /><Relationship Id="rId111" Type="http://schemas.openxmlformats.org/officeDocument/2006/relationships/hyperlink" Target="https://podminky.urs.cz/item/CS_URS_2025_02/712391382" TargetMode="External" /><Relationship Id="rId112" Type="http://schemas.openxmlformats.org/officeDocument/2006/relationships/hyperlink" Target="https://podminky.urs.cz/item/CS_URS_2025_02/998712101" TargetMode="External" /><Relationship Id="rId113" Type="http://schemas.openxmlformats.org/officeDocument/2006/relationships/hyperlink" Target="https://podminky.urs.cz/item/CS_URS_2025_02/713121111" TargetMode="External" /><Relationship Id="rId114" Type="http://schemas.openxmlformats.org/officeDocument/2006/relationships/hyperlink" Target="https://podminky.urs.cz/item/CS_URS_2025_02/713131141" TargetMode="External" /><Relationship Id="rId115" Type="http://schemas.openxmlformats.org/officeDocument/2006/relationships/hyperlink" Target="https://podminky.urs.cz/item/CS_URS_2025_02/713131341" TargetMode="External" /><Relationship Id="rId116" Type="http://schemas.openxmlformats.org/officeDocument/2006/relationships/hyperlink" Target="https://podminky.urs.cz/item/CS_URS_2025_02/713141136" TargetMode="External" /><Relationship Id="rId117" Type="http://schemas.openxmlformats.org/officeDocument/2006/relationships/hyperlink" Target="https://podminky.urs.cz/item/CS_URS_2025_02/713141336" TargetMode="External" /><Relationship Id="rId118" Type="http://schemas.openxmlformats.org/officeDocument/2006/relationships/hyperlink" Target="https://podminky.urs.cz/item/CS_URS_2025_02/998713101" TargetMode="External" /><Relationship Id="rId119" Type="http://schemas.openxmlformats.org/officeDocument/2006/relationships/hyperlink" Target="https://podminky.urs.cz/item/CS_URS_2025_02/742320012" TargetMode="External" /><Relationship Id="rId120" Type="http://schemas.openxmlformats.org/officeDocument/2006/relationships/hyperlink" Target="https://podminky.urs.cz/item/CS_URS_2025_02/762361331" TargetMode="External" /><Relationship Id="rId121" Type="http://schemas.openxmlformats.org/officeDocument/2006/relationships/hyperlink" Target="https://podminky.urs.cz/item/CS_URS_2025_02/998762101" TargetMode="External" /><Relationship Id="rId122" Type="http://schemas.openxmlformats.org/officeDocument/2006/relationships/hyperlink" Target="https://podminky.urs.cz/item/CS_URS_2025_02/763111333" TargetMode="External" /><Relationship Id="rId123" Type="http://schemas.openxmlformats.org/officeDocument/2006/relationships/hyperlink" Target="https://podminky.urs.cz/item/CS_URS_2025_02/763111713" TargetMode="External" /><Relationship Id="rId124" Type="http://schemas.openxmlformats.org/officeDocument/2006/relationships/hyperlink" Target="https://podminky.urs.cz/item/CS_URS_2025_02/763121426" TargetMode="External" /><Relationship Id="rId125" Type="http://schemas.openxmlformats.org/officeDocument/2006/relationships/hyperlink" Target="https://podminky.urs.cz/item/CS_URS_2025_02/763131411" TargetMode="External" /><Relationship Id="rId126" Type="http://schemas.openxmlformats.org/officeDocument/2006/relationships/hyperlink" Target="https://podminky.urs.cz/item/CS_URS_2025_02/763131451" TargetMode="External" /><Relationship Id="rId127" Type="http://schemas.openxmlformats.org/officeDocument/2006/relationships/hyperlink" Target="https://podminky.urs.cz/item/CS_URS_2025_02/763131714" TargetMode="External" /><Relationship Id="rId128" Type="http://schemas.openxmlformats.org/officeDocument/2006/relationships/hyperlink" Target="https://podminky.urs.cz/item/CS_URS_2025_02/763164635" TargetMode="External" /><Relationship Id="rId129" Type="http://schemas.openxmlformats.org/officeDocument/2006/relationships/hyperlink" Target="https://podminky.urs.cz/item/CS_URS_2025_02/763173113" TargetMode="External" /><Relationship Id="rId130" Type="http://schemas.openxmlformats.org/officeDocument/2006/relationships/hyperlink" Target="https://podminky.urs.cz/item/CS_URS_2025_02/998763301" TargetMode="External" /><Relationship Id="rId131" Type="http://schemas.openxmlformats.org/officeDocument/2006/relationships/hyperlink" Target="https://podminky.urs.cz/item/CS_URS_2025_02/764256403" TargetMode="External" /><Relationship Id="rId132" Type="http://schemas.openxmlformats.org/officeDocument/2006/relationships/hyperlink" Target="https://podminky.urs.cz/item/CS_URS_2025_02/764538423" TargetMode="External" /><Relationship Id="rId133" Type="http://schemas.openxmlformats.org/officeDocument/2006/relationships/hyperlink" Target="https://podminky.urs.cz/item/CS_URS_2025_02/998764101" TargetMode="External" /><Relationship Id="rId134" Type="http://schemas.openxmlformats.org/officeDocument/2006/relationships/hyperlink" Target="https://podminky.urs.cz/item/CS_URS_2025_02/766660730" TargetMode="External" /><Relationship Id="rId135" Type="http://schemas.openxmlformats.org/officeDocument/2006/relationships/hyperlink" Target="https://podminky.urs.cz/item/CS_URS_2025_02/766694116" TargetMode="External" /><Relationship Id="rId136" Type="http://schemas.openxmlformats.org/officeDocument/2006/relationships/hyperlink" Target="https://podminky.urs.cz/item/CS_URS_2025_02/998766101" TargetMode="External" /><Relationship Id="rId137" Type="http://schemas.openxmlformats.org/officeDocument/2006/relationships/hyperlink" Target="https://podminky.urs.cz/item/CS_URS_2025_02/767223222" TargetMode="External" /><Relationship Id="rId138" Type="http://schemas.openxmlformats.org/officeDocument/2006/relationships/hyperlink" Target="https://podminky.urs.cz/item/CS_URS_2025_02/767531213" TargetMode="External" /><Relationship Id="rId139" Type="http://schemas.openxmlformats.org/officeDocument/2006/relationships/hyperlink" Target="https://podminky.urs.cz/item/CS_URS_2025_02/767531215" TargetMode="External" /><Relationship Id="rId140" Type="http://schemas.openxmlformats.org/officeDocument/2006/relationships/hyperlink" Target="https://podminky.urs.cz/item/CS_URS_2025_02/767640311" TargetMode="External" /><Relationship Id="rId141" Type="http://schemas.openxmlformats.org/officeDocument/2006/relationships/hyperlink" Target="https://podminky.urs.cz/item/CS_URS_2025_02/767646411" TargetMode="External" /><Relationship Id="rId142" Type="http://schemas.openxmlformats.org/officeDocument/2006/relationships/hyperlink" Target="https://podminky.urs.cz/item/CS_URS_2025_02/767646510" TargetMode="External" /><Relationship Id="rId143" Type="http://schemas.openxmlformats.org/officeDocument/2006/relationships/hyperlink" Target="https://podminky.urs.cz/item/CS_URS_2025_02/767649191" TargetMode="External" /><Relationship Id="rId144" Type="http://schemas.openxmlformats.org/officeDocument/2006/relationships/hyperlink" Target="https://podminky.urs.cz/item/CS_URS_2025_02/767661500" TargetMode="External" /><Relationship Id="rId145" Type="http://schemas.openxmlformats.org/officeDocument/2006/relationships/hyperlink" Target="https://podminky.urs.cz/item/CS_URS_2025_02/767661502" TargetMode="External" /><Relationship Id="rId146" Type="http://schemas.openxmlformats.org/officeDocument/2006/relationships/hyperlink" Target="https://podminky.urs.cz/item/CS_URS_2025_02/767893125" TargetMode="External" /><Relationship Id="rId147" Type="http://schemas.openxmlformats.org/officeDocument/2006/relationships/hyperlink" Target="https://podminky.urs.cz/item/CS_URS_2025_02/998767101" TargetMode="External" /><Relationship Id="rId148" Type="http://schemas.openxmlformats.org/officeDocument/2006/relationships/hyperlink" Target="https://podminky.urs.cz/item/CS_URS_2025_02/771111011" TargetMode="External" /><Relationship Id="rId149" Type="http://schemas.openxmlformats.org/officeDocument/2006/relationships/hyperlink" Target="https://podminky.urs.cz/item/CS_URS_2025_02/771121011" TargetMode="External" /><Relationship Id="rId150" Type="http://schemas.openxmlformats.org/officeDocument/2006/relationships/hyperlink" Target="https://podminky.urs.cz/item/CS_URS_2025_02/771161021" TargetMode="External" /><Relationship Id="rId151" Type="http://schemas.openxmlformats.org/officeDocument/2006/relationships/hyperlink" Target="https://podminky.urs.cz/item/CS_URS_2025_02/771474113" TargetMode="External" /><Relationship Id="rId152" Type="http://schemas.openxmlformats.org/officeDocument/2006/relationships/hyperlink" Target="https://podminky.urs.cz/item/CS_URS_2025_02/771574416" TargetMode="External" /><Relationship Id="rId153" Type="http://schemas.openxmlformats.org/officeDocument/2006/relationships/hyperlink" Target="https://podminky.urs.cz/item/CS_URS_2025_02/771591112" TargetMode="External" /><Relationship Id="rId154" Type="http://schemas.openxmlformats.org/officeDocument/2006/relationships/hyperlink" Target="https://podminky.urs.cz/item/CS_URS_2025_02/771591241" TargetMode="External" /><Relationship Id="rId155" Type="http://schemas.openxmlformats.org/officeDocument/2006/relationships/hyperlink" Target="https://podminky.urs.cz/item/CS_URS_2025_02/771591242" TargetMode="External" /><Relationship Id="rId156" Type="http://schemas.openxmlformats.org/officeDocument/2006/relationships/hyperlink" Target="https://podminky.urs.cz/item/CS_URS_2025_02/771591264" TargetMode="External" /><Relationship Id="rId157" Type="http://schemas.openxmlformats.org/officeDocument/2006/relationships/hyperlink" Target="https://podminky.urs.cz/item/CS_URS_2025_02/998771101" TargetMode="External" /><Relationship Id="rId158" Type="http://schemas.openxmlformats.org/officeDocument/2006/relationships/hyperlink" Target="https://podminky.urs.cz/item/CS_URS_2025_02/772231312" TargetMode="External" /><Relationship Id="rId159" Type="http://schemas.openxmlformats.org/officeDocument/2006/relationships/hyperlink" Target="https://podminky.urs.cz/item/CS_URS_2025_02/772231423" TargetMode="External" /><Relationship Id="rId160" Type="http://schemas.openxmlformats.org/officeDocument/2006/relationships/hyperlink" Target="https://podminky.urs.cz/item/CS_URS_2025_02/772521240" TargetMode="External" /><Relationship Id="rId161" Type="http://schemas.openxmlformats.org/officeDocument/2006/relationships/hyperlink" Target="https://podminky.urs.cz/item/CS_URS_2025_02/998772101" TargetMode="External" /><Relationship Id="rId162" Type="http://schemas.openxmlformats.org/officeDocument/2006/relationships/hyperlink" Target="https://podminky.urs.cz/item/CS_URS_2025_02/781111011" TargetMode="External" /><Relationship Id="rId163" Type="http://schemas.openxmlformats.org/officeDocument/2006/relationships/hyperlink" Target="https://podminky.urs.cz/item/CS_URS_2025_02/781121011" TargetMode="External" /><Relationship Id="rId164" Type="http://schemas.openxmlformats.org/officeDocument/2006/relationships/hyperlink" Target="https://podminky.urs.cz/item/CS_URS_2025_02/781131112" TargetMode="External" /><Relationship Id="rId165" Type="http://schemas.openxmlformats.org/officeDocument/2006/relationships/hyperlink" Target="https://podminky.urs.cz/item/CS_URS_2025_02/781472216" TargetMode="External" /><Relationship Id="rId166" Type="http://schemas.openxmlformats.org/officeDocument/2006/relationships/hyperlink" Target="https://podminky.urs.cz/item/CS_URS_2025_02/781492211" TargetMode="External" /><Relationship Id="rId167" Type="http://schemas.openxmlformats.org/officeDocument/2006/relationships/hyperlink" Target="https://podminky.urs.cz/item/CS_URS_2025_02/781571131" TargetMode="External" /><Relationship Id="rId168" Type="http://schemas.openxmlformats.org/officeDocument/2006/relationships/hyperlink" Target="https://podminky.urs.cz/item/CS_URS_2025_02/781674112" TargetMode="External" /><Relationship Id="rId169" Type="http://schemas.openxmlformats.org/officeDocument/2006/relationships/hyperlink" Target="https://podminky.urs.cz/item/CS_URS_2025_02/781734112" TargetMode="External" /><Relationship Id="rId170" Type="http://schemas.openxmlformats.org/officeDocument/2006/relationships/hyperlink" Target="https://podminky.urs.cz/item/CS_URS_2025_02/998781101" TargetMode="External" /><Relationship Id="rId171" Type="http://schemas.openxmlformats.org/officeDocument/2006/relationships/hyperlink" Target="https://podminky.urs.cz/item/CS_URS_2025_02/783823135" TargetMode="External" /><Relationship Id="rId172" Type="http://schemas.openxmlformats.org/officeDocument/2006/relationships/hyperlink" Target="https://podminky.urs.cz/item/CS_URS_2025_02/783827125" TargetMode="External" /><Relationship Id="rId173" Type="http://schemas.openxmlformats.org/officeDocument/2006/relationships/hyperlink" Target="https://podminky.urs.cz/item/CS_URS_2025_02/784171101" TargetMode="External" /><Relationship Id="rId174" Type="http://schemas.openxmlformats.org/officeDocument/2006/relationships/hyperlink" Target="https://podminky.urs.cz/item/CS_URS_2025_02/784181121" TargetMode="External" /><Relationship Id="rId175" Type="http://schemas.openxmlformats.org/officeDocument/2006/relationships/hyperlink" Target="https://podminky.urs.cz/item/CS_URS_2025_02/784191007" TargetMode="External" /><Relationship Id="rId176" Type="http://schemas.openxmlformats.org/officeDocument/2006/relationships/hyperlink" Target="https://podminky.urs.cz/item/CS_URS_2025_02/784211101" TargetMode="External" /><Relationship Id="rId177" Type="http://schemas.openxmlformats.org/officeDocument/2006/relationships/hyperlink" Target="https://podminky.urs.cz/item/CS_URS_2025_02/786614001" TargetMode="External" /><Relationship Id="rId178" Type="http://schemas.openxmlformats.org/officeDocument/2006/relationships/hyperlink" Target="https://podminky.urs.cz/item/CS_URS_2025_02/786614003" TargetMode="External" /><Relationship Id="rId179" Type="http://schemas.openxmlformats.org/officeDocument/2006/relationships/hyperlink" Target="https://podminky.urs.cz/item/CS_URS_2025_02/998786101" TargetMode="External" /><Relationship Id="rId180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721173401" TargetMode="External" /><Relationship Id="rId2" Type="http://schemas.openxmlformats.org/officeDocument/2006/relationships/hyperlink" Target="https://podminky.urs.cz/item/CS_URS_2025_02/721173402" TargetMode="External" /><Relationship Id="rId3" Type="http://schemas.openxmlformats.org/officeDocument/2006/relationships/hyperlink" Target="https://podminky.urs.cz/item/CS_URS_2025_02/721173403" TargetMode="External" /><Relationship Id="rId4" Type="http://schemas.openxmlformats.org/officeDocument/2006/relationships/hyperlink" Target="https://podminky.urs.cz/item/CS_URS_2025_02/721173315" TargetMode="External" /><Relationship Id="rId5" Type="http://schemas.openxmlformats.org/officeDocument/2006/relationships/hyperlink" Target="https://podminky.urs.cz/item/CS_URS_2025_02/721173316" TargetMode="External" /><Relationship Id="rId6" Type="http://schemas.openxmlformats.org/officeDocument/2006/relationships/hyperlink" Target="https://podminky.urs.cz/item/CS_URS_2025_02/721173317" TargetMode="External" /><Relationship Id="rId7" Type="http://schemas.openxmlformats.org/officeDocument/2006/relationships/hyperlink" Target="https://podminky.urs.cz/item/CS_URS_2025_02/721242105" TargetMode="External" /><Relationship Id="rId8" Type="http://schemas.openxmlformats.org/officeDocument/2006/relationships/hyperlink" Target="https://podminky.urs.cz/item/CS_URS_2025_02/721233225" TargetMode="External" /><Relationship Id="rId9" Type="http://schemas.openxmlformats.org/officeDocument/2006/relationships/hyperlink" Target="https://podminky.urs.cz/item/CS_URS_2025_02/721174043" TargetMode="External" /><Relationship Id="rId10" Type="http://schemas.openxmlformats.org/officeDocument/2006/relationships/hyperlink" Target="https://podminky.urs.cz/item/CS_URS_2025_02/721174044" TargetMode="External" /><Relationship Id="rId11" Type="http://schemas.openxmlformats.org/officeDocument/2006/relationships/hyperlink" Target="https://podminky.urs.cz/item/CS_URS_2025_02/721174025" TargetMode="External" /><Relationship Id="rId12" Type="http://schemas.openxmlformats.org/officeDocument/2006/relationships/hyperlink" Target="https://podminky.urs.cz/item/CS_URS_2025_02/721273152" TargetMode="External" /><Relationship Id="rId13" Type="http://schemas.openxmlformats.org/officeDocument/2006/relationships/hyperlink" Target="https://podminky.urs.cz/item/CS_URS_2025_02/721273153" TargetMode="External" /><Relationship Id="rId14" Type="http://schemas.openxmlformats.org/officeDocument/2006/relationships/hyperlink" Target="https://podminky.urs.cz/item/CS_URS_2025_02/721274125" TargetMode="External" /><Relationship Id="rId15" Type="http://schemas.openxmlformats.org/officeDocument/2006/relationships/hyperlink" Target="https://podminky.urs.cz/item/CS_URS_2025_02/721274126" TargetMode="External" /><Relationship Id="rId16" Type="http://schemas.openxmlformats.org/officeDocument/2006/relationships/hyperlink" Target="https://podminky.urs.cz/item/CS_URS_2025_02/721211913" TargetMode="External" /><Relationship Id="rId17" Type="http://schemas.openxmlformats.org/officeDocument/2006/relationships/hyperlink" Target="https://podminky.urs.cz/item/CS_URS_2025_02/751613140" TargetMode="External" /><Relationship Id="rId18" Type="http://schemas.openxmlformats.org/officeDocument/2006/relationships/hyperlink" Target="https://podminky.urs.cz/item/CS_URS_2025_02/725112022" TargetMode="External" /><Relationship Id="rId19" Type="http://schemas.openxmlformats.org/officeDocument/2006/relationships/hyperlink" Target="https://podminky.urs.cz/item/CS_URS_2025_02/726191011" TargetMode="External" /><Relationship Id="rId20" Type="http://schemas.openxmlformats.org/officeDocument/2006/relationships/hyperlink" Target="https://podminky.urs.cz/item/CS_URS_2025_02/725331111" TargetMode="External" /><Relationship Id="rId21" Type="http://schemas.openxmlformats.org/officeDocument/2006/relationships/hyperlink" Target="https://podminky.urs.cz/item/CS_URS_2025_02/998721101" TargetMode="External" /><Relationship Id="rId22" Type="http://schemas.openxmlformats.org/officeDocument/2006/relationships/hyperlink" Target="https://podminky.urs.cz/item/CS_URS_2025_02/721290111" TargetMode="External" /><Relationship Id="rId23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722232066" TargetMode="External" /><Relationship Id="rId2" Type="http://schemas.openxmlformats.org/officeDocument/2006/relationships/hyperlink" Target="https://podminky.urs.cz/item/CS_URS_2025_02/722232061" TargetMode="External" /><Relationship Id="rId3" Type="http://schemas.openxmlformats.org/officeDocument/2006/relationships/hyperlink" Target="https://podminky.urs.cz/item/CS_URS_2025_02/722224115" TargetMode="External" /><Relationship Id="rId4" Type="http://schemas.openxmlformats.org/officeDocument/2006/relationships/hyperlink" Target="https://podminky.urs.cz/item/CS_URS_2025_02/722232065" TargetMode="External" /><Relationship Id="rId5" Type="http://schemas.openxmlformats.org/officeDocument/2006/relationships/hyperlink" Target="https://podminky.urs.cz/item/CS_URS_2025_02/722232062" TargetMode="External" /><Relationship Id="rId6" Type="http://schemas.openxmlformats.org/officeDocument/2006/relationships/hyperlink" Target="https://podminky.urs.cz/item/CS_URS_2025_02/734220112" TargetMode="External" /><Relationship Id="rId7" Type="http://schemas.openxmlformats.org/officeDocument/2006/relationships/hyperlink" Target="https://podminky.urs.cz/item/CS_URS_2025_02/725813113" TargetMode="External" /><Relationship Id="rId8" Type="http://schemas.openxmlformats.org/officeDocument/2006/relationships/hyperlink" Target="https://podminky.urs.cz/item/CS_URS_2025_02/722220111" TargetMode="External" /><Relationship Id="rId9" Type="http://schemas.openxmlformats.org/officeDocument/2006/relationships/hyperlink" Target="https://podminky.urs.cz/item/CS_URS_2025_02/725849411" TargetMode="External" /><Relationship Id="rId10" Type="http://schemas.openxmlformats.org/officeDocument/2006/relationships/hyperlink" Target="https://podminky.urs.cz/item/CS_URS_2025_02/725822631" TargetMode="External" /><Relationship Id="rId11" Type="http://schemas.openxmlformats.org/officeDocument/2006/relationships/hyperlink" Target="https://podminky.urs.cz/item/CS_URS_2025_02/725821329" TargetMode="External" /><Relationship Id="rId12" Type="http://schemas.openxmlformats.org/officeDocument/2006/relationships/hyperlink" Target="https://podminky.urs.cz/item/CS_URS_2025_02/722220121" TargetMode="External" /><Relationship Id="rId13" Type="http://schemas.openxmlformats.org/officeDocument/2006/relationships/hyperlink" Target="https://podminky.urs.cz/item/CS_URS_2025_02/726191002" TargetMode="External" /><Relationship Id="rId14" Type="http://schemas.openxmlformats.org/officeDocument/2006/relationships/hyperlink" Target="https://podminky.urs.cz/item/CS_URS_2025_02/722174022" TargetMode="External" /><Relationship Id="rId15" Type="http://schemas.openxmlformats.org/officeDocument/2006/relationships/hyperlink" Target="https://podminky.urs.cz/item/CS_URS_2025_02/722174023" TargetMode="External" /><Relationship Id="rId16" Type="http://schemas.openxmlformats.org/officeDocument/2006/relationships/hyperlink" Target="https://podminky.urs.cz/item/CS_URS_2025_02/722174024" TargetMode="External" /><Relationship Id="rId17" Type="http://schemas.openxmlformats.org/officeDocument/2006/relationships/hyperlink" Target="https://podminky.urs.cz/item/CS_URS_2025_02/722181241" TargetMode="External" /><Relationship Id="rId18" Type="http://schemas.openxmlformats.org/officeDocument/2006/relationships/hyperlink" Target="https://podminky.urs.cz/item/CS_URS_2025_02/722181252" TargetMode="External" /><Relationship Id="rId19" Type="http://schemas.openxmlformats.org/officeDocument/2006/relationships/hyperlink" Target="https://podminky.urs.cz/item/CS_URS_2025_02/998722101" TargetMode="External" /><Relationship Id="rId20" Type="http://schemas.openxmlformats.org/officeDocument/2006/relationships/hyperlink" Target="https://podminky.urs.cz/item/CS_URS_2025_02/998725101" TargetMode="External" /><Relationship Id="rId21" Type="http://schemas.openxmlformats.org/officeDocument/2006/relationships/hyperlink" Target="https://podminky.urs.cz/item/CS_URS_2025_02/998726111" TargetMode="External" /><Relationship Id="rId22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723111204" TargetMode="External" /><Relationship Id="rId2" Type="http://schemas.openxmlformats.org/officeDocument/2006/relationships/hyperlink" Target="https://podminky.urs.cz/item/CS_URS_2025_02/723111205" TargetMode="External" /><Relationship Id="rId3" Type="http://schemas.openxmlformats.org/officeDocument/2006/relationships/hyperlink" Target="https://podminky.urs.cz/item/CS_URS_2025_02/723239102" TargetMode="External" /><Relationship Id="rId4" Type="http://schemas.openxmlformats.org/officeDocument/2006/relationships/hyperlink" Target="https://podminky.urs.cz/item/CS_URS_2025_02/723239104" TargetMode="External" /><Relationship Id="rId5" Type="http://schemas.openxmlformats.org/officeDocument/2006/relationships/hyperlink" Target="https://podminky.urs.cz/item/CS_URS_2025_02/230170001" TargetMode="External" /><Relationship Id="rId6" Type="http://schemas.openxmlformats.org/officeDocument/2006/relationships/hyperlink" Target="https://podminky.urs.cz/item/CS_URS_2025_02/230170011" TargetMode="External" /><Relationship Id="rId7" Type="http://schemas.openxmlformats.org/officeDocument/2006/relationships/hyperlink" Target="https://podminky.urs.cz/item/CS_URS_2025_02/230120041" TargetMode="External" /><Relationship Id="rId8" Type="http://schemas.openxmlformats.org/officeDocument/2006/relationships/hyperlink" Target="https://podminky.urs.cz/item/CS_URS_2025_02/998723101" TargetMode="External" /><Relationship Id="rId9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735160143" TargetMode="External" /><Relationship Id="rId2" Type="http://schemas.openxmlformats.org/officeDocument/2006/relationships/hyperlink" Target="https://podminky.urs.cz/item/CS_URS_2025_02/735152379" TargetMode="External" /><Relationship Id="rId3" Type="http://schemas.openxmlformats.org/officeDocument/2006/relationships/hyperlink" Target="https://podminky.urs.cz/item/CS_URS_2025_02/735152656" TargetMode="External" /><Relationship Id="rId4" Type="http://schemas.openxmlformats.org/officeDocument/2006/relationships/hyperlink" Target="https://podminky.urs.cz/item/CS_URS_2025_02/735152678" TargetMode="External" /><Relationship Id="rId5" Type="http://schemas.openxmlformats.org/officeDocument/2006/relationships/hyperlink" Target="https://podminky.urs.cz/item/CS_URS_2025_02/734221682" TargetMode="External" /><Relationship Id="rId6" Type="http://schemas.openxmlformats.org/officeDocument/2006/relationships/hyperlink" Target="https://podminky.urs.cz/item/CS_URS_2025_02/734261402" TargetMode="External" /><Relationship Id="rId7" Type="http://schemas.openxmlformats.org/officeDocument/2006/relationships/hyperlink" Target="https://podminky.urs.cz/item/CS_URS_2025_02/998735101" TargetMode="External" /><Relationship Id="rId8" Type="http://schemas.openxmlformats.org/officeDocument/2006/relationships/hyperlink" Target="https://podminky.urs.cz/item/CS_URS_2025_02/734292717" TargetMode="External" /><Relationship Id="rId9" Type="http://schemas.openxmlformats.org/officeDocument/2006/relationships/hyperlink" Target="https://podminky.urs.cz/item/CS_URS_2025_02/734291123" TargetMode="External" /><Relationship Id="rId10" Type="http://schemas.openxmlformats.org/officeDocument/2006/relationships/hyperlink" Target="https://podminky.urs.cz/item/CS_URS_2025_02/734211120" TargetMode="External" /><Relationship Id="rId11" Type="http://schemas.openxmlformats.org/officeDocument/2006/relationships/hyperlink" Target="https://podminky.urs.cz/item/CS_URS_2025_02/734220001" TargetMode="External" /><Relationship Id="rId12" Type="http://schemas.openxmlformats.org/officeDocument/2006/relationships/hyperlink" Target="https://podminky.urs.cz/item/CS_URS_2025_02/998734101" TargetMode="External" /><Relationship Id="rId13" Type="http://schemas.openxmlformats.org/officeDocument/2006/relationships/hyperlink" Target="https://podminky.urs.cz/item/CS_URS_2025_02/733222302" TargetMode="External" /><Relationship Id="rId14" Type="http://schemas.openxmlformats.org/officeDocument/2006/relationships/hyperlink" Target="https://podminky.urs.cz/item/CS_URS_2025_02/733222303" TargetMode="External" /><Relationship Id="rId15" Type="http://schemas.openxmlformats.org/officeDocument/2006/relationships/hyperlink" Target="https://podminky.urs.cz/item/CS_URS_2025_02/733223300" TargetMode="External" /><Relationship Id="rId16" Type="http://schemas.openxmlformats.org/officeDocument/2006/relationships/hyperlink" Target="https://podminky.urs.cz/item/CS_URS_2025_02/733223306" TargetMode="External" /><Relationship Id="rId17" Type="http://schemas.openxmlformats.org/officeDocument/2006/relationships/hyperlink" Target="https://podminky.urs.cz/item/CS_URS_2025_02/733811241" TargetMode="External" /><Relationship Id="rId18" Type="http://schemas.openxmlformats.org/officeDocument/2006/relationships/hyperlink" Target="https://podminky.urs.cz/item/CS_URS_2025_02/733811252" TargetMode="External" /><Relationship Id="rId19" Type="http://schemas.openxmlformats.org/officeDocument/2006/relationships/hyperlink" Target="https://podminky.urs.cz/item/CS_URS_2025_02/998733101" TargetMode="External" /><Relationship Id="rId20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998741101" TargetMode="External" /><Relationship Id="rId2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741372063" TargetMode="External" /><Relationship Id="rId2" Type="http://schemas.openxmlformats.org/officeDocument/2006/relationships/hyperlink" Target="https://podminky.urs.cz/item/CS_URS_2025_02/741372157" TargetMode="External" /><Relationship Id="rId3" Type="http://schemas.openxmlformats.org/officeDocument/2006/relationships/hyperlink" Target="https://podminky.urs.cz/item/CS_URS_2025_02/741372154" TargetMode="External" /><Relationship Id="rId4" Type="http://schemas.openxmlformats.org/officeDocument/2006/relationships/hyperlink" Target="https://podminky.urs.cz/item/CS_URS_2025_02/742220232" TargetMode="External" /><Relationship Id="rId5" Type="http://schemas.openxmlformats.org/officeDocument/2006/relationships/hyperlink" Target="https://podminky.urs.cz/item/CS_URS_2025_02/998741101" TargetMode="External" /><Relationship Id="rId6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741320105" TargetMode="External" /><Relationship Id="rId2" Type="http://schemas.openxmlformats.org/officeDocument/2006/relationships/hyperlink" Target="https://podminky.urs.cz/item/CS_URS_2025_02/741320165" TargetMode="External" /><Relationship Id="rId3" Type="http://schemas.openxmlformats.org/officeDocument/2006/relationships/hyperlink" Target="https://podminky.urs.cz/item/CS_URS_2025_02/741320175" TargetMode="External" /><Relationship Id="rId4" Type="http://schemas.openxmlformats.org/officeDocument/2006/relationships/hyperlink" Target="https://podminky.urs.cz/item/CS_URS_2025_02/741321033" TargetMode="External" /><Relationship Id="rId5" Type="http://schemas.openxmlformats.org/officeDocument/2006/relationships/hyperlink" Target="https://podminky.urs.cz/item/CS_URS_2025_02/741321043" TargetMode="External" /><Relationship Id="rId6" Type="http://schemas.openxmlformats.org/officeDocument/2006/relationships/hyperlink" Target="https://podminky.urs.cz/item/CS_URS_2025_02/741320382" TargetMode="External" /><Relationship Id="rId7" Type="http://schemas.openxmlformats.org/officeDocument/2006/relationships/hyperlink" Target="https://podminky.urs.cz/item/CS_URS_2025_02/741122011" TargetMode="External" /><Relationship Id="rId8" Type="http://schemas.openxmlformats.org/officeDocument/2006/relationships/hyperlink" Target="https://podminky.urs.cz/item/CS_URS_2025_02/741122015" TargetMode="External" /><Relationship Id="rId9" Type="http://schemas.openxmlformats.org/officeDocument/2006/relationships/hyperlink" Target="https://podminky.urs.cz/item/CS_URS_2025_02/741122016" TargetMode="External" /><Relationship Id="rId10" Type="http://schemas.openxmlformats.org/officeDocument/2006/relationships/hyperlink" Target="https://podminky.urs.cz/item/CS_URS_2025_02/741122021" TargetMode="External" /><Relationship Id="rId11" Type="http://schemas.openxmlformats.org/officeDocument/2006/relationships/hyperlink" Target="https://podminky.urs.cz/item/CS_URS_2025_02/741122022" TargetMode="External" /><Relationship Id="rId12" Type="http://schemas.openxmlformats.org/officeDocument/2006/relationships/hyperlink" Target="https://podminky.urs.cz/item/CS_URS_2025_02/741122031" TargetMode="External" /><Relationship Id="rId13" Type="http://schemas.openxmlformats.org/officeDocument/2006/relationships/hyperlink" Target="https://podminky.urs.cz/item/CS_URS_2025_02/741122032" TargetMode="External" /><Relationship Id="rId14" Type="http://schemas.openxmlformats.org/officeDocument/2006/relationships/hyperlink" Target="https://podminky.urs.cz/item/CS_URS_2025_02/741120111" TargetMode="External" /><Relationship Id="rId15" Type="http://schemas.openxmlformats.org/officeDocument/2006/relationships/hyperlink" Target="https://podminky.urs.cz/item/CS_URS_2025_02/742121001" TargetMode="External" /><Relationship Id="rId16" Type="http://schemas.openxmlformats.org/officeDocument/2006/relationships/hyperlink" Target="https://podminky.urs.cz/item/CS_URS_2025_02/741122011" TargetMode="External" /><Relationship Id="rId17" Type="http://schemas.openxmlformats.org/officeDocument/2006/relationships/hyperlink" Target="https://podminky.urs.cz/item/CS_URS_2025_02/741120541" TargetMode="External" /><Relationship Id="rId18" Type="http://schemas.openxmlformats.org/officeDocument/2006/relationships/hyperlink" Target="https://podminky.urs.cz/item/CS_URS_2025_02/741120551" TargetMode="External" /><Relationship Id="rId19" Type="http://schemas.openxmlformats.org/officeDocument/2006/relationships/hyperlink" Target="https://podminky.urs.cz/item/CS_URS_2025_02/219991111" TargetMode="External" /><Relationship Id="rId20" Type="http://schemas.openxmlformats.org/officeDocument/2006/relationships/hyperlink" Target="https://podminky.urs.cz/item/CS_URS_2025_02/219991113" TargetMode="External" /><Relationship Id="rId21" Type="http://schemas.openxmlformats.org/officeDocument/2006/relationships/hyperlink" Target="https://podminky.urs.cz/item/CS_URS_2025_02/741112001" TargetMode="External" /><Relationship Id="rId22" Type="http://schemas.openxmlformats.org/officeDocument/2006/relationships/hyperlink" Target="https://podminky.urs.cz/item/CS_URS_2025_02/741313041" TargetMode="External" /><Relationship Id="rId23" Type="http://schemas.openxmlformats.org/officeDocument/2006/relationships/hyperlink" Target="https://podminky.urs.cz/item/CS_URS_2025_02/741313081" TargetMode="External" /><Relationship Id="rId24" Type="http://schemas.openxmlformats.org/officeDocument/2006/relationships/hyperlink" Target="https://podminky.urs.cz/item/CS_URS_2025_02/741310031" TargetMode="External" /><Relationship Id="rId25" Type="http://schemas.openxmlformats.org/officeDocument/2006/relationships/hyperlink" Target="https://podminky.urs.cz/item/CS_URS_2025_02/741310201" TargetMode="External" /><Relationship Id="rId26" Type="http://schemas.openxmlformats.org/officeDocument/2006/relationships/hyperlink" Target="https://podminky.urs.cz/item/CS_URS_2025_02/741310231" TargetMode="External" /><Relationship Id="rId27" Type="http://schemas.openxmlformats.org/officeDocument/2006/relationships/hyperlink" Target="https://podminky.urs.cz/item/CS_URS_2025_02/741310233" TargetMode="External" /><Relationship Id="rId28" Type="http://schemas.openxmlformats.org/officeDocument/2006/relationships/hyperlink" Target="https://podminky.urs.cz/item/CS_URS_2025_02/741310268" TargetMode="External" /><Relationship Id="rId29" Type="http://schemas.openxmlformats.org/officeDocument/2006/relationships/hyperlink" Target="https://podminky.urs.cz/item/CS_URS_2025_02/741310239" TargetMode="External" /><Relationship Id="rId30" Type="http://schemas.openxmlformats.org/officeDocument/2006/relationships/hyperlink" Target="https://podminky.urs.cz/item/CS_URS_2025_02/741310221" TargetMode="External" /><Relationship Id="rId31" Type="http://schemas.openxmlformats.org/officeDocument/2006/relationships/hyperlink" Target="https://podminky.urs.cz/item/CS_URS_2025_02/998741101" TargetMode="External" /><Relationship Id="rId32" Type="http://schemas.openxmlformats.org/officeDocument/2006/relationships/drawing" Target="../drawings/drawing10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742330001" TargetMode="External" /><Relationship Id="rId2" Type="http://schemas.openxmlformats.org/officeDocument/2006/relationships/hyperlink" Target="https://podminky.urs.cz/item/CS_URS_2025_02/742330022" TargetMode="External" /><Relationship Id="rId3" Type="http://schemas.openxmlformats.org/officeDocument/2006/relationships/hyperlink" Target="https://podminky.urs.cz/item/CS_URS_2025_02/742330024" TargetMode="External" /><Relationship Id="rId4" Type="http://schemas.openxmlformats.org/officeDocument/2006/relationships/hyperlink" Target="https://podminky.urs.cz/item/CS_URS_2025_02/742330045" TargetMode="External" /><Relationship Id="rId5" Type="http://schemas.openxmlformats.org/officeDocument/2006/relationships/hyperlink" Target="https://podminky.urs.cz/item/CS_URS_2025_02/742330051" TargetMode="External" /><Relationship Id="rId6" Type="http://schemas.openxmlformats.org/officeDocument/2006/relationships/hyperlink" Target="https://podminky.urs.cz/item/CS_URS_2025_02/742330052" TargetMode="External" /><Relationship Id="rId7" Type="http://schemas.openxmlformats.org/officeDocument/2006/relationships/hyperlink" Target="https://podminky.urs.cz/item/CS_URS_2025_02/742124002" TargetMode="External" /><Relationship Id="rId8" Type="http://schemas.openxmlformats.org/officeDocument/2006/relationships/hyperlink" Target="https://podminky.urs.cz/item/CS_URS_2025_02/742121001" TargetMode="External" /><Relationship Id="rId9" Type="http://schemas.openxmlformats.org/officeDocument/2006/relationships/hyperlink" Target="https://podminky.urs.cz/item/CS_URS_2025_02/219991111" TargetMode="External" /><Relationship Id="rId10" Type="http://schemas.openxmlformats.org/officeDocument/2006/relationships/hyperlink" Target="https://podminky.urs.cz/item/CS_URS_2025_02/219991112" TargetMode="External" /><Relationship Id="rId11" Type="http://schemas.openxmlformats.org/officeDocument/2006/relationships/hyperlink" Target="https://podminky.urs.cz/item/CS_URS_2025_02/220182036" TargetMode="External" /><Relationship Id="rId12" Type="http://schemas.openxmlformats.org/officeDocument/2006/relationships/hyperlink" Target="https://podminky.urs.cz/item/CS_URS_2025_02/742330012" TargetMode="External" /><Relationship Id="rId13" Type="http://schemas.openxmlformats.org/officeDocument/2006/relationships/hyperlink" Target="https://podminky.urs.cz/item/CS_URS_2025_02/998742101" TargetMode="External" /><Relationship Id="rId14" Type="http://schemas.openxmlformats.org/officeDocument/2006/relationships/drawing" Target="../drawings/drawing11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741410001" TargetMode="External" /><Relationship Id="rId2" Type="http://schemas.openxmlformats.org/officeDocument/2006/relationships/hyperlink" Target="https://podminky.urs.cz/item/CS_URS_2025_02/741410003" TargetMode="External" /><Relationship Id="rId3" Type="http://schemas.openxmlformats.org/officeDocument/2006/relationships/hyperlink" Target="https://podminky.urs.cz/item/CS_URS_2025_02/741420022" TargetMode="External" /><Relationship Id="rId4" Type="http://schemas.openxmlformats.org/officeDocument/2006/relationships/hyperlink" Target="https://podminky.urs.cz/item/CS_URS_2025_02/741120201" TargetMode="External" /><Relationship Id="rId5" Type="http://schemas.openxmlformats.org/officeDocument/2006/relationships/hyperlink" Target="https://podminky.urs.cz/item/CS_URS_2025_02/998741101" TargetMode="External" /><Relationship Id="rId6" Type="http://schemas.openxmlformats.org/officeDocument/2006/relationships/drawing" Target="../drawings/drawing12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742210121" TargetMode="External" /><Relationship Id="rId2" Type="http://schemas.openxmlformats.org/officeDocument/2006/relationships/hyperlink" Target="https://podminky.urs.cz/item/CS_URS_2025_02/742210171" TargetMode="External" /><Relationship Id="rId3" Type="http://schemas.openxmlformats.org/officeDocument/2006/relationships/hyperlink" Target="https://podminky.urs.cz/item/CS_URS_2025_02/742210401" TargetMode="External" /><Relationship Id="rId4" Type="http://schemas.openxmlformats.org/officeDocument/2006/relationships/hyperlink" Target="https://podminky.urs.cz/item/CS_URS_2025_02/742210421" TargetMode="External" /><Relationship Id="rId5" Type="http://schemas.openxmlformats.org/officeDocument/2006/relationships/hyperlink" Target="https://podminky.urs.cz/item/CS_URS_2025_02/742210501" TargetMode="External" /><Relationship Id="rId6" Type="http://schemas.openxmlformats.org/officeDocument/2006/relationships/hyperlink" Target="https://podminky.urs.cz/item/CS_URS_2025_02/742210503" TargetMode="External" /><Relationship Id="rId7" Type="http://schemas.openxmlformats.org/officeDocument/2006/relationships/hyperlink" Target="https://podminky.urs.cz/item/CS_URS_2025_02/742210521" TargetMode="External" /><Relationship Id="rId8" Type="http://schemas.openxmlformats.org/officeDocument/2006/relationships/drawing" Target="../drawings/drawing13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742410063" TargetMode="External" /><Relationship Id="rId2" Type="http://schemas.openxmlformats.org/officeDocument/2006/relationships/hyperlink" Target="https://podminky.urs.cz/item/CS_URS_2025_02/741122011" TargetMode="External" /><Relationship Id="rId3" Type="http://schemas.openxmlformats.org/officeDocument/2006/relationships/hyperlink" Target="https://podminky.urs.cz/item/CS_URS_2025_02/742410302" TargetMode="External" /><Relationship Id="rId4" Type="http://schemas.openxmlformats.org/officeDocument/2006/relationships/hyperlink" Target="https://podminky.urs.cz/item/CS_URS_2025_02/742410201" TargetMode="External" /><Relationship Id="rId5" Type="http://schemas.openxmlformats.org/officeDocument/2006/relationships/hyperlink" Target="https://podminky.urs.cz/item/CS_URS_2025_02/998742101" TargetMode="External" /><Relationship Id="rId6" Type="http://schemas.openxmlformats.org/officeDocument/2006/relationships/drawing" Target="../drawings/drawing14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751510041" TargetMode="External" /><Relationship Id="rId2" Type="http://schemas.openxmlformats.org/officeDocument/2006/relationships/hyperlink" Target="https://podminky.urs.cz/item/CS_URS_2025_02/751510042" TargetMode="External" /><Relationship Id="rId3" Type="http://schemas.openxmlformats.org/officeDocument/2006/relationships/hyperlink" Target="https://podminky.urs.cz/item/CS_URS_2025_02/751572141" TargetMode="External" /><Relationship Id="rId4" Type="http://schemas.openxmlformats.org/officeDocument/2006/relationships/hyperlink" Target="https://podminky.urs.cz/item/CS_URS_2025_02/751111131" TargetMode="External" /><Relationship Id="rId5" Type="http://schemas.openxmlformats.org/officeDocument/2006/relationships/hyperlink" Target="https://podminky.urs.cz/item/CS_URS_2025_02/767646411" TargetMode="External" /><Relationship Id="rId6" Type="http://schemas.openxmlformats.org/officeDocument/2006/relationships/hyperlink" Target="https://podminky.urs.cz/item/CS_URS_2025_02/751514776" TargetMode="External" /><Relationship Id="rId7" Type="http://schemas.openxmlformats.org/officeDocument/2006/relationships/hyperlink" Target="https://podminky.urs.cz/item/CS_URS_2025_02/751344161" TargetMode="External" /><Relationship Id="rId8" Type="http://schemas.openxmlformats.org/officeDocument/2006/relationships/hyperlink" Target="https://podminky.urs.cz/item/CS_URS_2025_02/751322012" TargetMode="External" /><Relationship Id="rId9" Type="http://schemas.openxmlformats.org/officeDocument/2006/relationships/hyperlink" Target="https://podminky.urs.cz/item/CS_URS_2025_02/998751101" TargetMode="External" /><Relationship Id="rId10" Type="http://schemas.openxmlformats.org/officeDocument/2006/relationships/drawing" Target="../drawings/drawing16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751510043" TargetMode="External" /><Relationship Id="rId2" Type="http://schemas.openxmlformats.org/officeDocument/2006/relationships/hyperlink" Target="https://podminky.urs.cz/item/CS_URS_2025_02/751510044" TargetMode="External" /><Relationship Id="rId3" Type="http://schemas.openxmlformats.org/officeDocument/2006/relationships/hyperlink" Target="https://podminky.urs.cz/item/CS_URS_2025_02/751510045" TargetMode="External" /><Relationship Id="rId4" Type="http://schemas.openxmlformats.org/officeDocument/2006/relationships/hyperlink" Target="https://podminky.urs.cz/item/CS_URS_2025_02/751572141" TargetMode="External" /><Relationship Id="rId5" Type="http://schemas.openxmlformats.org/officeDocument/2006/relationships/hyperlink" Target="https://podminky.urs.cz/item/CS_URS_2025_02/751510017" TargetMode="External" /><Relationship Id="rId6" Type="http://schemas.openxmlformats.org/officeDocument/2006/relationships/hyperlink" Target="https://podminky.urs.cz/item/CS_URS_2025_02/713411141" TargetMode="External" /><Relationship Id="rId7" Type="http://schemas.openxmlformats.org/officeDocument/2006/relationships/hyperlink" Target="https://podminky.urs.cz/item/CS_URS_2025_02/751571071" TargetMode="External" /><Relationship Id="rId8" Type="http://schemas.openxmlformats.org/officeDocument/2006/relationships/hyperlink" Target="https://podminky.urs.cz/item/CS_URS_2025_02/751514678" TargetMode="External" /><Relationship Id="rId9" Type="http://schemas.openxmlformats.org/officeDocument/2006/relationships/hyperlink" Target="https://podminky.urs.cz/item/CS_URS_2025_02/751514680" TargetMode="External" /><Relationship Id="rId10" Type="http://schemas.openxmlformats.org/officeDocument/2006/relationships/hyperlink" Target="https://podminky.urs.cz/item/CS_URS_2025_02/751514681" TargetMode="External" /><Relationship Id="rId11" Type="http://schemas.openxmlformats.org/officeDocument/2006/relationships/hyperlink" Target="https://podminky.urs.cz/item/CS_URS_2025_02/751514641" TargetMode="External" /><Relationship Id="rId12" Type="http://schemas.openxmlformats.org/officeDocument/2006/relationships/hyperlink" Target="https://podminky.urs.cz/item/CS_URS_2025_02/751611117" TargetMode="External" /><Relationship Id="rId13" Type="http://schemas.openxmlformats.org/officeDocument/2006/relationships/hyperlink" Target="https://podminky.urs.cz/item/CS_URS_2025_02/751792003" TargetMode="External" /><Relationship Id="rId14" Type="http://schemas.openxmlformats.org/officeDocument/2006/relationships/hyperlink" Target="https://podminky.urs.cz/item/CS_URS_2025_02/998751101" TargetMode="External" /><Relationship Id="rId15" Type="http://schemas.openxmlformats.org/officeDocument/2006/relationships/hyperlink" Target="https://podminky.urs.cz/item/CS_URS_2025_02/751691111" TargetMode="External" /><Relationship Id="rId16" Type="http://schemas.openxmlformats.org/officeDocument/2006/relationships/drawing" Target="../drawings/drawing17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9" t="s">
        <v>0</v>
      </c>
      <c r="AZ1" s="19" t="s">
        <v>1</v>
      </c>
      <c r="BA1" s="19" t="s">
        <v>2</v>
      </c>
      <c r="BB1" s="19" t="s">
        <v>3</v>
      </c>
      <c r="BT1" s="19" t="s">
        <v>4</v>
      </c>
      <c r="BU1" s="19" t="s">
        <v>4</v>
      </c>
      <c r="BV1" s="19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20" t="s">
        <v>6</v>
      </c>
      <c r="BT2" s="20" t="s">
        <v>7</v>
      </c>
    </row>
    <row r="3" s="1" customFormat="1" ht="6.96" customHeight="1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3"/>
      <c r="BS3" s="20" t="s">
        <v>6</v>
      </c>
      <c r="BT3" s="20" t="s">
        <v>8</v>
      </c>
    </row>
    <row r="4" s="1" customFormat="1" ht="24.96" customHeight="1">
      <c r="B4" s="24"/>
      <c r="C4" s="25"/>
      <c r="D4" s="26" t="s">
        <v>9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3"/>
      <c r="AS4" s="27" t="s">
        <v>10</v>
      </c>
      <c r="BE4" s="28" t="s">
        <v>11</v>
      </c>
      <c r="BS4" s="20" t="s">
        <v>12</v>
      </c>
    </row>
    <row r="5" s="1" customFormat="1" ht="12" customHeight="1">
      <c r="B5" s="24"/>
      <c r="C5" s="25"/>
      <c r="D5" s="29" t="s">
        <v>13</v>
      </c>
      <c r="E5" s="25"/>
      <c r="F5" s="25"/>
      <c r="G5" s="25"/>
      <c r="H5" s="25"/>
      <c r="I5" s="25"/>
      <c r="J5" s="25"/>
      <c r="K5" s="30" t="s">
        <v>14</v>
      </c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3"/>
      <c r="BE5" s="31" t="s">
        <v>15</v>
      </c>
      <c r="BS5" s="20" t="s">
        <v>6</v>
      </c>
    </row>
    <row r="6" s="1" customFormat="1" ht="36.96" customHeight="1">
      <c r="B6" s="24"/>
      <c r="C6" s="25"/>
      <c r="D6" s="32" t="s">
        <v>16</v>
      </c>
      <c r="E6" s="25"/>
      <c r="F6" s="25"/>
      <c r="G6" s="25"/>
      <c r="H6" s="25"/>
      <c r="I6" s="25"/>
      <c r="J6" s="25"/>
      <c r="K6" s="33" t="s">
        <v>17</v>
      </c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3"/>
      <c r="BE6" s="34"/>
      <c r="BS6" s="20" t="s">
        <v>6</v>
      </c>
    </row>
    <row r="7" s="1" customFormat="1" ht="12" customHeight="1">
      <c r="B7" s="24"/>
      <c r="C7" s="25"/>
      <c r="D7" s="35" t="s">
        <v>18</v>
      </c>
      <c r="E7" s="25"/>
      <c r="F7" s="25"/>
      <c r="G7" s="25"/>
      <c r="H7" s="25"/>
      <c r="I7" s="25"/>
      <c r="J7" s="25"/>
      <c r="K7" s="30" t="s">
        <v>19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35" t="s">
        <v>20</v>
      </c>
      <c r="AL7" s="25"/>
      <c r="AM7" s="25"/>
      <c r="AN7" s="30" t="s">
        <v>21</v>
      </c>
      <c r="AO7" s="25"/>
      <c r="AP7" s="25"/>
      <c r="AQ7" s="25"/>
      <c r="AR7" s="23"/>
      <c r="BE7" s="34"/>
      <c r="BS7" s="20" t="s">
        <v>6</v>
      </c>
    </row>
    <row r="8" s="1" customFormat="1" ht="12" customHeight="1">
      <c r="B8" s="24"/>
      <c r="C8" s="25"/>
      <c r="D8" s="35" t="s">
        <v>22</v>
      </c>
      <c r="E8" s="25"/>
      <c r="F8" s="25"/>
      <c r="G8" s="25"/>
      <c r="H8" s="25"/>
      <c r="I8" s="25"/>
      <c r="J8" s="25"/>
      <c r="K8" s="30" t="s">
        <v>23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35" t="s">
        <v>24</v>
      </c>
      <c r="AL8" s="25"/>
      <c r="AM8" s="25"/>
      <c r="AN8" s="36" t="s">
        <v>25</v>
      </c>
      <c r="AO8" s="25"/>
      <c r="AP8" s="25"/>
      <c r="AQ8" s="25"/>
      <c r="AR8" s="23"/>
      <c r="BE8" s="34"/>
      <c r="BS8" s="20" t="s">
        <v>6</v>
      </c>
    </row>
    <row r="9" s="1" customFormat="1" ht="14.4" customHeight="1"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3"/>
      <c r="BE9" s="34"/>
      <c r="BS9" s="20" t="s">
        <v>6</v>
      </c>
    </row>
    <row r="10" s="1" customFormat="1" ht="12" customHeight="1">
      <c r="B10" s="24"/>
      <c r="C10" s="25"/>
      <c r="D10" s="35" t="s">
        <v>26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35" t="s">
        <v>27</v>
      </c>
      <c r="AL10" s="25"/>
      <c r="AM10" s="25"/>
      <c r="AN10" s="30" t="s">
        <v>21</v>
      </c>
      <c r="AO10" s="25"/>
      <c r="AP10" s="25"/>
      <c r="AQ10" s="25"/>
      <c r="AR10" s="23"/>
      <c r="BE10" s="34"/>
      <c r="BS10" s="20" t="s">
        <v>6</v>
      </c>
    </row>
    <row r="11" s="1" customFormat="1" ht="18.48" customHeight="1">
      <c r="B11" s="24"/>
      <c r="C11" s="25"/>
      <c r="D11" s="25"/>
      <c r="E11" s="30" t="s">
        <v>28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35" t="s">
        <v>29</v>
      </c>
      <c r="AL11" s="25"/>
      <c r="AM11" s="25"/>
      <c r="AN11" s="30" t="s">
        <v>21</v>
      </c>
      <c r="AO11" s="25"/>
      <c r="AP11" s="25"/>
      <c r="AQ11" s="25"/>
      <c r="AR11" s="23"/>
      <c r="BE11" s="34"/>
      <c r="BS11" s="20" t="s">
        <v>6</v>
      </c>
    </row>
    <row r="12" s="1" customFormat="1" ht="6.96" customHeight="1"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3"/>
      <c r="BE12" s="34"/>
      <c r="BS12" s="20" t="s">
        <v>6</v>
      </c>
    </row>
    <row r="13" s="1" customFormat="1" ht="12" customHeight="1">
      <c r="B13" s="24"/>
      <c r="C13" s="25"/>
      <c r="D13" s="35" t="s">
        <v>30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35" t="s">
        <v>27</v>
      </c>
      <c r="AL13" s="25"/>
      <c r="AM13" s="25"/>
      <c r="AN13" s="37" t="s">
        <v>31</v>
      </c>
      <c r="AO13" s="25"/>
      <c r="AP13" s="25"/>
      <c r="AQ13" s="25"/>
      <c r="AR13" s="23"/>
      <c r="BE13" s="34"/>
      <c r="BS13" s="20" t="s">
        <v>6</v>
      </c>
    </row>
    <row r="14">
      <c r="B14" s="24"/>
      <c r="C14" s="25"/>
      <c r="D14" s="25"/>
      <c r="E14" s="37" t="s">
        <v>31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 t="s">
        <v>29</v>
      </c>
      <c r="AL14" s="25"/>
      <c r="AM14" s="25"/>
      <c r="AN14" s="37" t="s">
        <v>31</v>
      </c>
      <c r="AO14" s="25"/>
      <c r="AP14" s="25"/>
      <c r="AQ14" s="25"/>
      <c r="AR14" s="23"/>
      <c r="BE14" s="34"/>
      <c r="BS14" s="20" t="s">
        <v>6</v>
      </c>
    </row>
    <row r="15" s="1" customFormat="1" ht="6.96" customHeight="1"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3"/>
      <c r="BE15" s="34"/>
      <c r="BS15" s="20" t="s">
        <v>4</v>
      </c>
    </row>
    <row r="16" s="1" customFormat="1" ht="12" customHeight="1">
      <c r="B16" s="24"/>
      <c r="C16" s="25"/>
      <c r="D16" s="35" t="s">
        <v>32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35" t="s">
        <v>27</v>
      </c>
      <c r="AL16" s="25"/>
      <c r="AM16" s="25"/>
      <c r="AN16" s="30" t="s">
        <v>21</v>
      </c>
      <c r="AO16" s="25"/>
      <c r="AP16" s="25"/>
      <c r="AQ16" s="25"/>
      <c r="AR16" s="23"/>
      <c r="BE16" s="34"/>
      <c r="BS16" s="20" t="s">
        <v>4</v>
      </c>
    </row>
    <row r="17" s="1" customFormat="1" ht="18.48" customHeight="1">
      <c r="B17" s="24"/>
      <c r="C17" s="25"/>
      <c r="D17" s="25"/>
      <c r="E17" s="30" t="s">
        <v>33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35" t="s">
        <v>29</v>
      </c>
      <c r="AL17" s="25"/>
      <c r="AM17" s="25"/>
      <c r="AN17" s="30" t="s">
        <v>21</v>
      </c>
      <c r="AO17" s="25"/>
      <c r="AP17" s="25"/>
      <c r="AQ17" s="25"/>
      <c r="AR17" s="23"/>
      <c r="BE17" s="34"/>
      <c r="BS17" s="20" t="s">
        <v>34</v>
      </c>
    </row>
    <row r="18" s="1" customFormat="1" ht="6.96" customHeight="1"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3"/>
      <c r="BE18" s="34"/>
      <c r="BS18" s="20" t="s">
        <v>6</v>
      </c>
    </row>
    <row r="19" s="1" customFormat="1" ht="12" customHeight="1">
      <c r="B19" s="24"/>
      <c r="C19" s="25"/>
      <c r="D19" s="35" t="s">
        <v>35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35" t="s">
        <v>27</v>
      </c>
      <c r="AL19" s="25"/>
      <c r="AM19" s="25"/>
      <c r="AN19" s="30" t="s">
        <v>21</v>
      </c>
      <c r="AO19" s="25"/>
      <c r="AP19" s="25"/>
      <c r="AQ19" s="25"/>
      <c r="AR19" s="23"/>
      <c r="BE19" s="34"/>
      <c r="BS19" s="20" t="s">
        <v>6</v>
      </c>
    </row>
    <row r="20" s="1" customFormat="1" ht="18.48" customHeight="1">
      <c r="B20" s="24"/>
      <c r="C20" s="25"/>
      <c r="D20" s="25"/>
      <c r="E20" s="30" t="s">
        <v>36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35" t="s">
        <v>29</v>
      </c>
      <c r="AL20" s="25"/>
      <c r="AM20" s="25"/>
      <c r="AN20" s="30" t="s">
        <v>21</v>
      </c>
      <c r="AO20" s="25"/>
      <c r="AP20" s="25"/>
      <c r="AQ20" s="25"/>
      <c r="AR20" s="23"/>
      <c r="BE20" s="34"/>
      <c r="BS20" s="20" t="s">
        <v>4</v>
      </c>
    </row>
    <row r="21" s="1" customFormat="1" ht="6.96" customHeight="1"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3"/>
      <c r="BE21" s="34"/>
    </row>
    <row r="22" s="1" customFormat="1" ht="12" customHeight="1">
      <c r="B22" s="24"/>
      <c r="C22" s="25"/>
      <c r="D22" s="35" t="s">
        <v>37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3"/>
      <c r="BE22" s="34"/>
    </row>
    <row r="23" s="1" customFormat="1" ht="47.25" customHeight="1">
      <c r="B23" s="24"/>
      <c r="C23" s="25"/>
      <c r="D23" s="25"/>
      <c r="E23" s="39" t="s">
        <v>38</v>
      </c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25"/>
      <c r="AP23" s="25"/>
      <c r="AQ23" s="25"/>
      <c r="AR23" s="23"/>
      <c r="BE23" s="34"/>
    </row>
    <row r="24" s="1" customFormat="1" ht="6.96" customHeight="1"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3"/>
      <c r="BE24" s="34"/>
    </row>
    <row r="25" s="1" customFormat="1" ht="6.96" customHeight="1">
      <c r="B25" s="24"/>
      <c r="C25" s="25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25"/>
      <c r="AQ25" s="25"/>
      <c r="AR25" s="23"/>
      <c r="BE25" s="34"/>
    </row>
    <row r="26" s="2" customFormat="1" ht="25.92" customHeight="1">
      <c r="A26" s="41"/>
      <c r="B26" s="42"/>
      <c r="C26" s="43"/>
      <c r="D26" s="44" t="s">
        <v>39</v>
      </c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6">
        <f>ROUND(AG54,2)</f>
        <v>0</v>
      </c>
      <c r="AL26" s="45"/>
      <c r="AM26" s="45"/>
      <c r="AN26" s="45"/>
      <c r="AO26" s="45"/>
      <c r="AP26" s="43"/>
      <c r="AQ26" s="43"/>
      <c r="AR26" s="47"/>
      <c r="BE26" s="34"/>
    </row>
    <row r="27" s="2" customFormat="1" ht="6.96" customHeight="1">
      <c r="A27" s="41"/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7"/>
      <c r="BE27" s="34"/>
    </row>
    <row r="28" s="2" customFormat="1">
      <c r="A28" s="41"/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8" t="s">
        <v>40</v>
      </c>
      <c r="M28" s="48"/>
      <c r="N28" s="48"/>
      <c r="O28" s="48"/>
      <c r="P28" s="48"/>
      <c r="Q28" s="43"/>
      <c r="R28" s="43"/>
      <c r="S28" s="43"/>
      <c r="T28" s="43"/>
      <c r="U28" s="43"/>
      <c r="V28" s="43"/>
      <c r="W28" s="48" t="s">
        <v>41</v>
      </c>
      <c r="X28" s="48"/>
      <c r="Y28" s="48"/>
      <c r="Z28" s="48"/>
      <c r="AA28" s="48"/>
      <c r="AB28" s="48"/>
      <c r="AC28" s="48"/>
      <c r="AD28" s="48"/>
      <c r="AE28" s="48"/>
      <c r="AF28" s="43"/>
      <c r="AG28" s="43"/>
      <c r="AH28" s="43"/>
      <c r="AI28" s="43"/>
      <c r="AJ28" s="43"/>
      <c r="AK28" s="48" t="s">
        <v>42</v>
      </c>
      <c r="AL28" s="48"/>
      <c r="AM28" s="48"/>
      <c r="AN28" s="48"/>
      <c r="AO28" s="48"/>
      <c r="AP28" s="43"/>
      <c r="AQ28" s="43"/>
      <c r="AR28" s="47"/>
      <c r="BE28" s="34"/>
    </row>
    <row r="29" s="3" customFormat="1" ht="14.4" customHeight="1">
      <c r="A29" s="3"/>
      <c r="B29" s="49"/>
      <c r="C29" s="50"/>
      <c r="D29" s="35" t="s">
        <v>43</v>
      </c>
      <c r="E29" s="50"/>
      <c r="F29" s="35" t="s">
        <v>44</v>
      </c>
      <c r="G29" s="50"/>
      <c r="H29" s="50"/>
      <c r="I29" s="50"/>
      <c r="J29" s="50"/>
      <c r="K29" s="50"/>
      <c r="L29" s="51">
        <v>0.20999999999999999</v>
      </c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2">
        <f>ROUND(AZ54, 2)</f>
        <v>0</v>
      </c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2">
        <f>ROUND(AV54, 2)</f>
        <v>0</v>
      </c>
      <c r="AL29" s="50"/>
      <c r="AM29" s="50"/>
      <c r="AN29" s="50"/>
      <c r="AO29" s="50"/>
      <c r="AP29" s="50"/>
      <c r="AQ29" s="50"/>
      <c r="AR29" s="53"/>
      <c r="BE29" s="54"/>
    </row>
    <row r="30" s="3" customFormat="1" ht="14.4" customHeight="1">
      <c r="A30" s="3"/>
      <c r="B30" s="49"/>
      <c r="C30" s="50"/>
      <c r="D30" s="50"/>
      <c r="E30" s="50"/>
      <c r="F30" s="35" t="s">
        <v>45</v>
      </c>
      <c r="G30" s="50"/>
      <c r="H30" s="50"/>
      <c r="I30" s="50"/>
      <c r="J30" s="50"/>
      <c r="K30" s="50"/>
      <c r="L30" s="51">
        <v>0.12</v>
      </c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2">
        <f>ROUND(BA54, 2)</f>
        <v>0</v>
      </c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2">
        <f>ROUND(AW54, 2)</f>
        <v>0</v>
      </c>
      <c r="AL30" s="50"/>
      <c r="AM30" s="50"/>
      <c r="AN30" s="50"/>
      <c r="AO30" s="50"/>
      <c r="AP30" s="50"/>
      <c r="AQ30" s="50"/>
      <c r="AR30" s="53"/>
      <c r="BE30" s="54"/>
    </row>
    <row r="31" hidden="1" s="3" customFormat="1" ht="14.4" customHeight="1">
      <c r="A31" s="3"/>
      <c r="B31" s="49"/>
      <c r="C31" s="50"/>
      <c r="D31" s="50"/>
      <c r="E31" s="50"/>
      <c r="F31" s="35" t="s">
        <v>46</v>
      </c>
      <c r="G31" s="50"/>
      <c r="H31" s="50"/>
      <c r="I31" s="50"/>
      <c r="J31" s="50"/>
      <c r="K31" s="50"/>
      <c r="L31" s="51">
        <v>0.20999999999999999</v>
      </c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2">
        <f>ROUND(BB54, 2)</f>
        <v>0</v>
      </c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2">
        <v>0</v>
      </c>
      <c r="AL31" s="50"/>
      <c r="AM31" s="50"/>
      <c r="AN31" s="50"/>
      <c r="AO31" s="50"/>
      <c r="AP31" s="50"/>
      <c r="AQ31" s="50"/>
      <c r="AR31" s="53"/>
      <c r="BE31" s="54"/>
    </row>
    <row r="32" hidden="1" s="3" customFormat="1" ht="14.4" customHeight="1">
      <c r="A32" s="3"/>
      <c r="B32" s="49"/>
      <c r="C32" s="50"/>
      <c r="D32" s="50"/>
      <c r="E32" s="50"/>
      <c r="F32" s="35" t="s">
        <v>47</v>
      </c>
      <c r="G32" s="50"/>
      <c r="H32" s="50"/>
      <c r="I32" s="50"/>
      <c r="J32" s="50"/>
      <c r="K32" s="50"/>
      <c r="L32" s="51">
        <v>0.12</v>
      </c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2">
        <f>ROUND(BC54, 2)</f>
        <v>0</v>
      </c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2">
        <v>0</v>
      </c>
      <c r="AL32" s="50"/>
      <c r="AM32" s="50"/>
      <c r="AN32" s="50"/>
      <c r="AO32" s="50"/>
      <c r="AP32" s="50"/>
      <c r="AQ32" s="50"/>
      <c r="AR32" s="53"/>
      <c r="BE32" s="54"/>
    </row>
    <row r="33" hidden="1" s="3" customFormat="1" ht="14.4" customHeight="1">
      <c r="A33" s="3"/>
      <c r="B33" s="49"/>
      <c r="C33" s="50"/>
      <c r="D33" s="50"/>
      <c r="E33" s="50"/>
      <c r="F33" s="35" t="s">
        <v>48</v>
      </c>
      <c r="G33" s="50"/>
      <c r="H33" s="50"/>
      <c r="I33" s="50"/>
      <c r="J33" s="50"/>
      <c r="K33" s="50"/>
      <c r="L33" s="51">
        <v>0</v>
      </c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2">
        <f>ROUND(BD54, 2)</f>
        <v>0</v>
      </c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2">
        <v>0</v>
      </c>
      <c r="AL33" s="50"/>
      <c r="AM33" s="50"/>
      <c r="AN33" s="50"/>
      <c r="AO33" s="50"/>
      <c r="AP33" s="50"/>
      <c r="AQ33" s="50"/>
      <c r="AR33" s="53"/>
      <c r="BE33" s="3"/>
    </row>
    <row r="34" s="2" customFormat="1" ht="6.96" customHeight="1">
      <c r="A34" s="41"/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7"/>
      <c r="BE34" s="41"/>
    </row>
    <row r="35" s="2" customFormat="1" ht="25.92" customHeight="1">
      <c r="A35" s="41"/>
      <c r="B35" s="42"/>
      <c r="C35" s="55"/>
      <c r="D35" s="56" t="s">
        <v>49</v>
      </c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8" t="s">
        <v>50</v>
      </c>
      <c r="U35" s="57"/>
      <c r="V35" s="57"/>
      <c r="W35" s="57"/>
      <c r="X35" s="59" t="s">
        <v>51</v>
      </c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60">
        <f>SUM(AK26:AK33)</f>
        <v>0</v>
      </c>
      <c r="AL35" s="57"/>
      <c r="AM35" s="57"/>
      <c r="AN35" s="57"/>
      <c r="AO35" s="61"/>
      <c r="AP35" s="55"/>
      <c r="AQ35" s="55"/>
      <c r="AR35" s="47"/>
      <c r="BE35" s="41"/>
    </row>
    <row r="36" s="2" customFormat="1" ht="6.96" customHeight="1">
      <c r="A36" s="41"/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7"/>
      <c r="BE36" s="41"/>
    </row>
    <row r="37" s="2" customFormat="1" ht="6.96" customHeight="1">
      <c r="A37" s="41"/>
      <c r="B37" s="62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47"/>
      <c r="BE37" s="41"/>
    </row>
    <row r="41" s="2" customFormat="1" ht="6.96" customHeight="1">
      <c r="A41" s="41"/>
      <c r="B41" s="64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47"/>
      <c r="BE41" s="41"/>
    </row>
    <row r="42" s="2" customFormat="1" ht="24.96" customHeight="1">
      <c r="A42" s="41"/>
      <c r="B42" s="42"/>
      <c r="C42" s="26" t="s">
        <v>52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7"/>
      <c r="BE42" s="41"/>
    </row>
    <row r="43" s="2" customFormat="1" ht="6.96" customHeight="1">
      <c r="A43" s="41"/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7"/>
      <c r="BE43" s="41"/>
    </row>
    <row r="44" s="4" customFormat="1" ht="12" customHeight="1">
      <c r="A44" s="4"/>
      <c r="B44" s="66"/>
      <c r="C44" s="35" t="s">
        <v>13</v>
      </c>
      <c r="D44" s="67"/>
      <c r="E44" s="67"/>
      <c r="F44" s="67"/>
      <c r="G44" s="67"/>
      <c r="H44" s="67"/>
      <c r="I44" s="67"/>
      <c r="J44" s="67"/>
      <c r="K44" s="67"/>
      <c r="L44" s="67" t="str">
        <f>K5</f>
        <v>25-11-68R01a</v>
      </c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8"/>
      <c r="BE44" s="4"/>
    </row>
    <row r="45" s="5" customFormat="1" ht="36.96" customHeight="1">
      <c r="A45" s="5"/>
      <c r="B45" s="69"/>
      <c r="C45" s="70" t="s">
        <v>16</v>
      </c>
      <c r="D45" s="71"/>
      <c r="E45" s="71"/>
      <c r="F45" s="71"/>
      <c r="G45" s="71"/>
      <c r="H45" s="71"/>
      <c r="I45" s="71"/>
      <c r="J45" s="71"/>
      <c r="K45" s="71"/>
      <c r="L45" s="72" t="str">
        <f>K6</f>
        <v>MODERNIZACE DOMOVA sv. VÁCLAVA, rekonstrukce domova pro seniory a modernizace zázemí služby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3"/>
      <c r="BE45" s="5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7"/>
      <c r="BE46" s="41"/>
    </row>
    <row r="47" s="2" customFormat="1" ht="12" customHeight="1">
      <c r="A47" s="41"/>
      <c r="B47" s="42"/>
      <c r="C47" s="35" t="s">
        <v>22</v>
      </c>
      <c r="D47" s="43"/>
      <c r="E47" s="43"/>
      <c r="F47" s="43"/>
      <c r="G47" s="43"/>
      <c r="H47" s="43"/>
      <c r="I47" s="43"/>
      <c r="J47" s="43"/>
      <c r="K47" s="43"/>
      <c r="L47" s="74" t="str">
        <f>IF(K8="","",K8)</f>
        <v>Brandýs nad Labem-Stará Boleslav</v>
      </c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35" t="s">
        <v>24</v>
      </c>
      <c r="AJ47" s="43"/>
      <c r="AK47" s="43"/>
      <c r="AL47" s="43"/>
      <c r="AM47" s="75" t="str">
        <f>IF(AN8= "","",AN8)</f>
        <v>11. 12. 2025</v>
      </c>
      <c r="AN47" s="75"/>
      <c r="AO47" s="43"/>
      <c r="AP47" s="43"/>
      <c r="AQ47" s="43"/>
      <c r="AR47" s="47"/>
      <c r="B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7"/>
      <c r="BE48" s="41"/>
    </row>
    <row r="49" s="2" customFormat="1" ht="15.15" customHeight="1">
      <c r="A49" s="41"/>
      <c r="B49" s="42"/>
      <c r="C49" s="35" t="s">
        <v>26</v>
      </c>
      <c r="D49" s="43"/>
      <c r="E49" s="43"/>
      <c r="F49" s="43"/>
      <c r="G49" s="43"/>
      <c r="H49" s="43"/>
      <c r="I49" s="43"/>
      <c r="J49" s="43"/>
      <c r="K49" s="43"/>
      <c r="L49" s="67" t="str">
        <f>IF(E11= "","",E11)</f>
        <v>ARCIDIECÉZNÍ CHARITA PRAHA</v>
      </c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35" t="s">
        <v>32</v>
      </c>
      <c r="AJ49" s="43"/>
      <c r="AK49" s="43"/>
      <c r="AL49" s="43"/>
      <c r="AM49" s="76" t="str">
        <f>IF(E17="","",E17)</f>
        <v>JIRSA - ARCHITEKTI, s.r.o.</v>
      </c>
      <c r="AN49" s="67"/>
      <c r="AO49" s="67"/>
      <c r="AP49" s="67"/>
      <c r="AQ49" s="43"/>
      <c r="AR49" s="47"/>
      <c r="AS49" s="77" t="s">
        <v>53</v>
      </c>
      <c r="AT49" s="78"/>
      <c r="AU49" s="79"/>
      <c r="AV49" s="79"/>
      <c r="AW49" s="79"/>
      <c r="AX49" s="79"/>
      <c r="AY49" s="79"/>
      <c r="AZ49" s="79"/>
      <c r="BA49" s="79"/>
      <c r="BB49" s="79"/>
      <c r="BC49" s="79"/>
      <c r="BD49" s="80"/>
      <c r="BE49" s="41"/>
    </row>
    <row r="50" s="2" customFormat="1" ht="15.15" customHeight="1">
      <c r="A50" s="41"/>
      <c r="B50" s="42"/>
      <c r="C50" s="35" t="s">
        <v>30</v>
      </c>
      <c r="D50" s="43"/>
      <c r="E50" s="43"/>
      <c r="F50" s="43"/>
      <c r="G50" s="43"/>
      <c r="H50" s="43"/>
      <c r="I50" s="43"/>
      <c r="J50" s="43"/>
      <c r="K50" s="43"/>
      <c r="L50" s="67" t="str">
        <f>IF(E14= "Vyplň údaj","",E14)</f>
        <v/>
      </c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35" t="s">
        <v>35</v>
      </c>
      <c r="AJ50" s="43"/>
      <c r="AK50" s="43"/>
      <c r="AL50" s="43"/>
      <c r="AM50" s="76" t="str">
        <f>IF(E20="","",E20)</f>
        <v xml:space="preserve"> </v>
      </c>
      <c r="AN50" s="67"/>
      <c r="AO50" s="67"/>
      <c r="AP50" s="67"/>
      <c r="AQ50" s="43"/>
      <c r="AR50" s="47"/>
      <c r="AS50" s="81"/>
      <c r="AT50" s="82"/>
      <c r="AU50" s="83"/>
      <c r="AV50" s="83"/>
      <c r="AW50" s="83"/>
      <c r="AX50" s="83"/>
      <c r="AY50" s="83"/>
      <c r="AZ50" s="83"/>
      <c r="BA50" s="83"/>
      <c r="BB50" s="83"/>
      <c r="BC50" s="83"/>
      <c r="BD50" s="84"/>
      <c r="BE50" s="41"/>
    </row>
    <row r="51" s="2" customFormat="1" ht="10.8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7"/>
      <c r="AS51" s="85"/>
      <c r="AT51" s="86"/>
      <c r="AU51" s="87"/>
      <c r="AV51" s="87"/>
      <c r="AW51" s="87"/>
      <c r="AX51" s="87"/>
      <c r="AY51" s="87"/>
      <c r="AZ51" s="87"/>
      <c r="BA51" s="87"/>
      <c r="BB51" s="87"/>
      <c r="BC51" s="87"/>
      <c r="BD51" s="88"/>
      <c r="BE51" s="41"/>
    </row>
    <row r="52" s="2" customFormat="1" ht="29.28" customHeight="1">
      <c r="A52" s="41"/>
      <c r="B52" s="42"/>
      <c r="C52" s="89" t="s">
        <v>54</v>
      </c>
      <c r="D52" s="90"/>
      <c r="E52" s="90"/>
      <c r="F52" s="90"/>
      <c r="G52" s="90"/>
      <c r="H52" s="91"/>
      <c r="I52" s="92" t="s">
        <v>55</v>
      </c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3" t="s">
        <v>56</v>
      </c>
      <c r="AH52" s="90"/>
      <c r="AI52" s="90"/>
      <c r="AJ52" s="90"/>
      <c r="AK52" s="90"/>
      <c r="AL52" s="90"/>
      <c r="AM52" s="90"/>
      <c r="AN52" s="92" t="s">
        <v>57</v>
      </c>
      <c r="AO52" s="90"/>
      <c r="AP52" s="90"/>
      <c r="AQ52" s="94" t="s">
        <v>58</v>
      </c>
      <c r="AR52" s="47"/>
      <c r="AS52" s="95" t="s">
        <v>59</v>
      </c>
      <c r="AT52" s="96" t="s">
        <v>60</v>
      </c>
      <c r="AU52" s="96" t="s">
        <v>61</v>
      </c>
      <c r="AV52" s="96" t="s">
        <v>62</v>
      </c>
      <c r="AW52" s="96" t="s">
        <v>63</v>
      </c>
      <c r="AX52" s="96" t="s">
        <v>64</v>
      </c>
      <c r="AY52" s="96" t="s">
        <v>65</v>
      </c>
      <c r="AZ52" s="96" t="s">
        <v>66</v>
      </c>
      <c r="BA52" s="96" t="s">
        <v>67</v>
      </c>
      <c r="BB52" s="96" t="s">
        <v>68</v>
      </c>
      <c r="BC52" s="96" t="s">
        <v>69</v>
      </c>
      <c r="BD52" s="97" t="s">
        <v>70</v>
      </c>
      <c r="BE52" s="41"/>
    </row>
    <row r="53" s="2" customFormat="1" ht="10.8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7"/>
      <c r="AS53" s="98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100"/>
      <c r="BE53" s="41"/>
    </row>
    <row r="54" s="6" customFormat="1" ht="32.4" customHeight="1">
      <c r="A54" s="6"/>
      <c r="B54" s="101"/>
      <c r="C54" s="102" t="s">
        <v>71</v>
      </c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4">
        <f>ROUND(AG55+AG58+AG75,2)</f>
        <v>0</v>
      </c>
      <c r="AH54" s="104"/>
      <c r="AI54" s="104"/>
      <c r="AJ54" s="104"/>
      <c r="AK54" s="104"/>
      <c r="AL54" s="104"/>
      <c r="AM54" s="104"/>
      <c r="AN54" s="105">
        <f>SUM(AG54,AT54)</f>
        <v>0</v>
      </c>
      <c r="AO54" s="105"/>
      <c r="AP54" s="105"/>
      <c r="AQ54" s="106" t="s">
        <v>21</v>
      </c>
      <c r="AR54" s="107"/>
      <c r="AS54" s="108">
        <f>ROUND(AS55+AS58+AS75,2)</f>
        <v>0</v>
      </c>
      <c r="AT54" s="109">
        <f>ROUND(SUM(AV54:AW54),2)</f>
        <v>0</v>
      </c>
      <c r="AU54" s="110">
        <f>ROUND(AU55+AU58+AU75,5)</f>
        <v>0</v>
      </c>
      <c r="AV54" s="109">
        <f>ROUND(AZ54*L29,2)</f>
        <v>0</v>
      </c>
      <c r="AW54" s="109">
        <f>ROUND(BA54*L30,2)</f>
        <v>0</v>
      </c>
      <c r="AX54" s="109">
        <f>ROUND(BB54*L29,2)</f>
        <v>0</v>
      </c>
      <c r="AY54" s="109">
        <f>ROUND(BC54*L30,2)</f>
        <v>0</v>
      </c>
      <c r="AZ54" s="109">
        <f>ROUND(AZ55+AZ58+AZ75,2)</f>
        <v>0</v>
      </c>
      <c r="BA54" s="109">
        <f>ROUND(BA55+BA58+BA75,2)</f>
        <v>0</v>
      </c>
      <c r="BB54" s="109">
        <f>ROUND(BB55+BB58+BB75,2)</f>
        <v>0</v>
      </c>
      <c r="BC54" s="109">
        <f>ROUND(BC55+BC58+BC75,2)</f>
        <v>0</v>
      </c>
      <c r="BD54" s="111">
        <f>ROUND(BD55+BD58+BD75,2)</f>
        <v>0</v>
      </c>
      <c r="BE54" s="6"/>
      <c r="BS54" s="112" t="s">
        <v>72</v>
      </c>
      <c r="BT54" s="112" t="s">
        <v>73</v>
      </c>
      <c r="BU54" s="113" t="s">
        <v>74</v>
      </c>
      <c r="BV54" s="112" t="s">
        <v>75</v>
      </c>
      <c r="BW54" s="112" t="s">
        <v>5</v>
      </c>
      <c r="BX54" s="112" t="s">
        <v>76</v>
      </c>
      <c r="CL54" s="112" t="s">
        <v>19</v>
      </c>
    </row>
    <row r="55" s="7" customFormat="1" ht="16.5" customHeight="1">
      <c r="A55" s="7"/>
      <c r="B55" s="114"/>
      <c r="C55" s="115"/>
      <c r="D55" s="116" t="s">
        <v>77</v>
      </c>
      <c r="E55" s="116"/>
      <c r="F55" s="116"/>
      <c r="G55" s="116"/>
      <c r="H55" s="116"/>
      <c r="I55" s="117"/>
      <c r="J55" s="116" t="s">
        <v>78</v>
      </c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8">
        <f>ROUND(SUM(AG56:AG57),2)</f>
        <v>0</v>
      </c>
      <c r="AH55" s="117"/>
      <c r="AI55" s="117"/>
      <c r="AJ55" s="117"/>
      <c r="AK55" s="117"/>
      <c r="AL55" s="117"/>
      <c r="AM55" s="117"/>
      <c r="AN55" s="119">
        <f>SUM(AG55,AT55)</f>
        <v>0</v>
      </c>
      <c r="AO55" s="117"/>
      <c r="AP55" s="117"/>
      <c r="AQ55" s="120" t="s">
        <v>79</v>
      </c>
      <c r="AR55" s="121"/>
      <c r="AS55" s="122">
        <f>ROUND(SUM(AS56:AS57),2)</f>
        <v>0</v>
      </c>
      <c r="AT55" s="123">
        <f>ROUND(SUM(AV55:AW55),2)</f>
        <v>0</v>
      </c>
      <c r="AU55" s="124">
        <f>ROUND(SUM(AU56:AU57),5)</f>
        <v>0</v>
      </c>
      <c r="AV55" s="123">
        <f>ROUND(AZ55*L29,2)</f>
        <v>0</v>
      </c>
      <c r="AW55" s="123">
        <f>ROUND(BA55*L30,2)</f>
        <v>0</v>
      </c>
      <c r="AX55" s="123">
        <f>ROUND(BB55*L29,2)</f>
        <v>0</v>
      </c>
      <c r="AY55" s="123">
        <f>ROUND(BC55*L30,2)</f>
        <v>0</v>
      </c>
      <c r="AZ55" s="123">
        <f>ROUND(SUM(AZ56:AZ57),2)</f>
        <v>0</v>
      </c>
      <c r="BA55" s="123">
        <f>ROUND(SUM(BA56:BA57),2)</f>
        <v>0</v>
      </c>
      <c r="BB55" s="123">
        <f>ROUND(SUM(BB56:BB57),2)</f>
        <v>0</v>
      </c>
      <c r="BC55" s="123">
        <f>ROUND(SUM(BC56:BC57),2)</f>
        <v>0</v>
      </c>
      <c r="BD55" s="125">
        <f>ROUND(SUM(BD56:BD57),2)</f>
        <v>0</v>
      </c>
      <c r="BE55" s="7"/>
      <c r="BS55" s="126" t="s">
        <v>72</v>
      </c>
      <c r="BT55" s="126" t="s">
        <v>77</v>
      </c>
      <c r="BU55" s="126" t="s">
        <v>74</v>
      </c>
      <c r="BV55" s="126" t="s">
        <v>75</v>
      </c>
      <c r="BW55" s="126" t="s">
        <v>80</v>
      </c>
      <c r="BX55" s="126" t="s">
        <v>5</v>
      </c>
      <c r="CL55" s="126" t="s">
        <v>21</v>
      </c>
      <c r="CM55" s="126" t="s">
        <v>81</v>
      </c>
    </row>
    <row r="56" s="4" customFormat="1" ht="16.5" customHeight="1">
      <c r="A56" s="127" t="s">
        <v>82</v>
      </c>
      <c r="B56" s="66"/>
      <c r="C56" s="128"/>
      <c r="D56" s="128"/>
      <c r="E56" s="129" t="s">
        <v>83</v>
      </c>
      <c r="F56" s="129"/>
      <c r="G56" s="129"/>
      <c r="H56" s="129"/>
      <c r="I56" s="129"/>
      <c r="J56" s="128"/>
      <c r="K56" s="129" t="s">
        <v>84</v>
      </c>
      <c r="L56" s="129"/>
      <c r="M56" s="129"/>
      <c r="N56" s="129"/>
      <c r="O56" s="129"/>
      <c r="P56" s="129"/>
      <c r="Q56" s="129"/>
      <c r="R56" s="129"/>
      <c r="S56" s="129"/>
      <c r="T56" s="129"/>
      <c r="U56" s="129"/>
      <c r="V56" s="129"/>
      <c r="W56" s="129"/>
      <c r="X56" s="129"/>
      <c r="Y56" s="129"/>
      <c r="Z56" s="129"/>
      <c r="AA56" s="129"/>
      <c r="AB56" s="129"/>
      <c r="AC56" s="129"/>
      <c r="AD56" s="129"/>
      <c r="AE56" s="129"/>
      <c r="AF56" s="129"/>
      <c r="AG56" s="130">
        <f>'1.1 - Bourací a demontážn...'!J32</f>
        <v>0</v>
      </c>
      <c r="AH56" s="128"/>
      <c r="AI56" s="128"/>
      <c r="AJ56" s="128"/>
      <c r="AK56" s="128"/>
      <c r="AL56" s="128"/>
      <c r="AM56" s="128"/>
      <c r="AN56" s="130">
        <f>SUM(AG56,AT56)</f>
        <v>0</v>
      </c>
      <c r="AO56" s="128"/>
      <c r="AP56" s="128"/>
      <c r="AQ56" s="131" t="s">
        <v>85</v>
      </c>
      <c r="AR56" s="68"/>
      <c r="AS56" s="132">
        <v>0</v>
      </c>
      <c r="AT56" s="133">
        <f>ROUND(SUM(AV56:AW56),2)</f>
        <v>0</v>
      </c>
      <c r="AU56" s="134">
        <f>'1.1 - Bourací a demontážn...'!P100</f>
        <v>0</v>
      </c>
      <c r="AV56" s="133">
        <f>'1.1 - Bourací a demontážn...'!J35</f>
        <v>0</v>
      </c>
      <c r="AW56" s="133">
        <f>'1.1 - Bourací a demontážn...'!J36</f>
        <v>0</v>
      </c>
      <c r="AX56" s="133">
        <f>'1.1 - Bourací a demontážn...'!J37</f>
        <v>0</v>
      </c>
      <c r="AY56" s="133">
        <f>'1.1 - Bourací a demontážn...'!J38</f>
        <v>0</v>
      </c>
      <c r="AZ56" s="133">
        <f>'1.1 - Bourací a demontážn...'!F35</f>
        <v>0</v>
      </c>
      <c r="BA56" s="133">
        <f>'1.1 - Bourací a demontážn...'!F36</f>
        <v>0</v>
      </c>
      <c r="BB56" s="133">
        <f>'1.1 - Bourací a demontážn...'!F37</f>
        <v>0</v>
      </c>
      <c r="BC56" s="133">
        <f>'1.1 - Bourací a demontážn...'!F38</f>
        <v>0</v>
      </c>
      <c r="BD56" s="135">
        <f>'1.1 - Bourací a demontážn...'!F39</f>
        <v>0</v>
      </c>
      <c r="BE56" s="4"/>
      <c r="BT56" s="136" t="s">
        <v>81</v>
      </c>
      <c r="BV56" s="136" t="s">
        <v>75</v>
      </c>
      <c r="BW56" s="136" t="s">
        <v>86</v>
      </c>
      <c r="BX56" s="136" t="s">
        <v>80</v>
      </c>
      <c r="CL56" s="136" t="s">
        <v>21</v>
      </c>
    </row>
    <row r="57" s="4" customFormat="1" ht="16.5" customHeight="1">
      <c r="A57" s="127" t="s">
        <v>82</v>
      </c>
      <c r="B57" s="66"/>
      <c r="C57" s="128"/>
      <c r="D57" s="128"/>
      <c r="E57" s="129" t="s">
        <v>87</v>
      </c>
      <c r="F57" s="129"/>
      <c r="G57" s="129"/>
      <c r="H57" s="129"/>
      <c r="I57" s="129"/>
      <c r="J57" s="128"/>
      <c r="K57" s="129" t="s">
        <v>88</v>
      </c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30">
        <f>'1.2 - Nové konstrukce a p...'!J32</f>
        <v>0</v>
      </c>
      <c r="AH57" s="128"/>
      <c r="AI57" s="128"/>
      <c r="AJ57" s="128"/>
      <c r="AK57" s="128"/>
      <c r="AL57" s="128"/>
      <c r="AM57" s="128"/>
      <c r="AN57" s="130">
        <f>SUM(AG57,AT57)</f>
        <v>0</v>
      </c>
      <c r="AO57" s="128"/>
      <c r="AP57" s="128"/>
      <c r="AQ57" s="131" t="s">
        <v>85</v>
      </c>
      <c r="AR57" s="68"/>
      <c r="AS57" s="132">
        <v>0</v>
      </c>
      <c r="AT57" s="133">
        <f>ROUND(SUM(AV57:AW57),2)</f>
        <v>0</v>
      </c>
      <c r="AU57" s="134">
        <f>'1.2 - Nové konstrukce a p...'!P111</f>
        <v>0</v>
      </c>
      <c r="AV57" s="133">
        <f>'1.2 - Nové konstrukce a p...'!J35</f>
        <v>0</v>
      </c>
      <c r="AW57" s="133">
        <f>'1.2 - Nové konstrukce a p...'!J36</f>
        <v>0</v>
      </c>
      <c r="AX57" s="133">
        <f>'1.2 - Nové konstrukce a p...'!J37</f>
        <v>0</v>
      </c>
      <c r="AY57" s="133">
        <f>'1.2 - Nové konstrukce a p...'!J38</f>
        <v>0</v>
      </c>
      <c r="AZ57" s="133">
        <f>'1.2 - Nové konstrukce a p...'!F35</f>
        <v>0</v>
      </c>
      <c r="BA57" s="133">
        <f>'1.2 - Nové konstrukce a p...'!F36</f>
        <v>0</v>
      </c>
      <c r="BB57" s="133">
        <f>'1.2 - Nové konstrukce a p...'!F37</f>
        <v>0</v>
      </c>
      <c r="BC57" s="133">
        <f>'1.2 - Nové konstrukce a p...'!F38</f>
        <v>0</v>
      </c>
      <c r="BD57" s="135">
        <f>'1.2 - Nové konstrukce a p...'!F39</f>
        <v>0</v>
      </c>
      <c r="BE57" s="4"/>
      <c r="BT57" s="136" t="s">
        <v>81</v>
      </c>
      <c r="BV57" s="136" t="s">
        <v>75</v>
      </c>
      <c r="BW57" s="136" t="s">
        <v>89</v>
      </c>
      <c r="BX57" s="136" t="s">
        <v>80</v>
      </c>
      <c r="CL57" s="136" t="s">
        <v>21</v>
      </c>
    </row>
    <row r="58" s="7" customFormat="1" ht="16.5" customHeight="1">
      <c r="A58" s="7"/>
      <c r="B58" s="114"/>
      <c r="C58" s="115"/>
      <c r="D58" s="116" t="s">
        <v>81</v>
      </c>
      <c r="E58" s="116"/>
      <c r="F58" s="116"/>
      <c r="G58" s="116"/>
      <c r="H58" s="116"/>
      <c r="I58" s="117"/>
      <c r="J58" s="116" t="s">
        <v>90</v>
      </c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8">
        <f>ROUND(AG59+SUM(AG60:AG63)+AG72,2)</f>
        <v>0</v>
      </c>
      <c r="AH58" s="117"/>
      <c r="AI58" s="117"/>
      <c r="AJ58" s="117"/>
      <c r="AK58" s="117"/>
      <c r="AL58" s="117"/>
      <c r="AM58" s="117"/>
      <c r="AN58" s="119">
        <f>SUM(AG58,AT58)</f>
        <v>0</v>
      </c>
      <c r="AO58" s="117"/>
      <c r="AP58" s="117"/>
      <c r="AQ58" s="120" t="s">
        <v>79</v>
      </c>
      <c r="AR58" s="121"/>
      <c r="AS58" s="122">
        <f>ROUND(AS59+SUM(AS60:AS63)+AS72,2)</f>
        <v>0</v>
      </c>
      <c r="AT58" s="123">
        <f>ROUND(SUM(AV58:AW58),2)</f>
        <v>0</v>
      </c>
      <c r="AU58" s="124">
        <f>ROUND(AU59+SUM(AU60:AU63)+AU72,5)</f>
        <v>0</v>
      </c>
      <c r="AV58" s="123">
        <f>ROUND(AZ58*L29,2)</f>
        <v>0</v>
      </c>
      <c r="AW58" s="123">
        <f>ROUND(BA58*L30,2)</f>
        <v>0</v>
      </c>
      <c r="AX58" s="123">
        <f>ROUND(BB58*L29,2)</f>
        <v>0</v>
      </c>
      <c r="AY58" s="123">
        <f>ROUND(BC58*L30,2)</f>
        <v>0</v>
      </c>
      <c r="AZ58" s="123">
        <f>ROUND(AZ59+SUM(AZ60:AZ63)+AZ72,2)</f>
        <v>0</v>
      </c>
      <c r="BA58" s="123">
        <f>ROUND(BA59+SUM(BA60:BA63)+BA72,2)</f>
        <v>0</v>
      </c>
      <c r="BB58" s="123">
        <f>ROUND(BB59+SUM(BB60:BB63)+BB72,2)</f>
        <v>0</v>
      </c>
      <c r="BC58" s="123">
        <f>ROUND(BC59+SUM(BC60:BC63)+BC72,2)</f>
        <v>0</v>
      </c>
      <c r="BD58" s="125">
        <f>ROUND(BD59+SUM(BD60:BD63)+BD72,2)</f>
        <v>0</v>
      </c>
      <c r="BE58" s="7"/>
      <c r="BS58" s="126" t="s">
        <v>72</v>
      </c>
      <c r="BT58" s="126" t="s">
        <v>77</v>
      </c>
      <c r="BU58" s="126" t="s">
        <v>74</v>
      </c>
      <c r="BV58" s="126" t="s">
        <v>75</v>
      </c>
      <c r="BW58" s="126" t="s">
        <v>91</v>
      </c>
      <c r="BX58" s="126" t="s">
        <v>5</v>
      </c>
      <c r="CL58" s="126" t="s">
        <v>21</v>
      </c>
      <c r="CM58" s="126" t="s">
        <v>81</v>
      </c>
    </row>
    <row r="59" s="4" customFormat="1" ht="16.5" customHeight="1">
      <c r="A59" s="127" t="s">
        <v>82</v>
      </c>
      <c r="B59" s="66"/>
      <c r="C59" s="128"/>
      <c r="D59" s="128"/>
      <c r="E59" s="129" t="s">
        <v>92</v>
      </c>
      <c r="F59" s="129"/>
      <c r="G59" s="129"/>
      <c r="H59" s="129"/>
      <c r="I59" s="129"/>
      <c r="J59" s="128"/>
      <c r="K59" s="129" t="s">
        <v>93</v>
      </c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30">
        <f>'SO01 - Vnitřní kanalizace'!J32</f>
        <v>0</v>
      </c>
      <c r="AH59" s="128"/>
      <c r="AI59" s="128"/>
      <c r="AJ59" s="128"/>
      <c r="AK59" s="128"/>
      <c r="AL59" s="128"/>
      <c r="AM59" s="128"/>
      <c r="AN59" s="130">
        <f>SUM(AG59,AT59)</f>
        <v>0</v>
      </c>
      <c r="AO59" s="128"/>
      <c r="AP59" s="128"/>
      <c r="AQ59" s="131" t="s">
        <v>85</v>
      </c>
      <c r="AR59" s="68"/>
      <c r="AS59" s="132">
        <v>0</v>
      </c>
      <c r="AT59" s="133">
        <f>ROUND(SUM(AV59:AW59),2)</f>
        <v>0</v>
      </c>
      <c r="AU59" s="134">
        <f>'SO01 - Vnitřní kanalizace'!P90</f>
        <v>0</v>
      </c>
      <c r="AV59" s="133">
        <f>'SO01 - Vnitřní kanalizace'!J35</f>
        <v>0</v>
      </c>
      <c r="AW59" s="133">
        <f>'SO01 - Vnitřní kanalizace'!J36</f>
        <v>0</v>
      </c>
      <c r="AX59" s="133">
        <f>'SO01 - Vnitřní kanalizace'!J37</f>
        <v>0</v>
      </c>
      <c r="AY59" s="133">
        <f>'SO01 - Vnitřní kanalizace'!J38</f>
        <v>0</v>
      </c>
      <c r="AZ59" s="133">
        <f>'SO01 - Vnitřní kanalizace'!F35</f>
        <v>0</v>
      </c>
      <c r="BA59" s="133">
        <f>'SO01 - Vnitřní kanalizace'!F36</f>
        <v>0</v>
      </c>
      <c r="BB59" s="133">
        <f>'SO01 - Vnitřní kanalizace'!F37</f>
        <v>0</v>
      </c>
      <c r="BC59" s="133">
        <f>'SO01 - Vnitřní kanalizace'!F38</f>
        <v>0</v>
      </c>
      <c r="BD59" s="135">
        <f>'SO01 - Vnitřní kanalizace'!F39</f>
        <v>0</v>
      </c>
      <c r="BE59" s="4"/>
      <c r="BT59" s="136" t="s">
        <v>81</v>
      </c>
      <c r="BV59" s="136" t="s">
        <v>75</v>
      </c>
      <c r="BW59" s="136" t="s">
        <v>94</v>
      </c>
      <c r="BX59" s="136" t="s">
        <v>91</v>
      </c>
      <c r="CL59" s="136" t="s">
        <v>21</v>
      </c>
    </row>
    <row r="60" s="4" customFormat="1" ht="16.5" customHeight="1">
      <c r="A60" s="127" t="s">
        <v>82</v>
      </c>
      <c r="B60" s="66"/>
      <c r="C60" s="128"/>
      <c r="D60" s="128"/>
      <c r="E60" s="129" t="s">
        <v>95</v>
      </c>
      <c r="F60" s="129"/>
      <c r="G60" s="129"/>
      <c r="H60" s="129"/>
      <c r="I60" s="129"/>
      <c r="J60" s="128"/>
      <c r="K60" s="129" t="s">
        <v>96</v>
      </c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129"/>
      <c r="AB60" s="129"/>
      <c r="AC60" s="129"/>
      <c r="AD60" s="129"/>
      <c r="AE60" s="129"/>
      <c r="AF60" s="129"/>
      <c r="AG60" s="130">
        <f>'SO02 - Vnitřní vodovod'!J32</f>
        <v>0</v>
      </c>
      <c r="AH60" s="128"/>
      <c r="AI60" s="128"/>
      <c r="AJ60" s="128"/>
      <c r="AK60" s="128"/>
      <c r="AL60" s="128"/>
      <c r="AM60" s="128"/>
      <c r="AN60" s="130">
        <f>SUM(AG60,AT60)</f>
        <v>0</v>
      </c>
      <c r="AO60" s="128"/>
      <c r="AP60" s="128"/>
      <c r="AQ60" s="131" t="s">
        <v>85</v>
      </c>
      <c r="AR60" s="68"/>
      <c r="AS60" s="132">
        <v>0</v>
      </c>
      <c r="AT60" s="133">
        <f>ROUND(SUM(AV60:AW60),2)</f>
        <v>0</v>
      </c>
      <c r="AU60" s="134">
        <f>'SO02 - Vnitřní vodovod'!P89</f>
        <v>0</v>
      </c>
      <c r="AV60" s="133">
        <f>'SO02 - Vnitřní vodovod'!J35</f>
        <v>0</v>
      </c>
      <c r="AW60" s="133">
        <f>'SO02 - Vnitřní vodovod'!J36</f>
        <v>0</v>
      </c>
      <c r="AX60" s="133">
        <f>'SO02 - Vnitřní vodovod'!J37</f>
        <v>0</v>
      </c>
      <c r="AY60" s="133">
        <f>'SO02 - Vnitřní vodovod'!J38</f>
        <v>0</v>
      </c>
      <c r="AZ60" s="133">
        <f>'SO02 - Vnitřní vodovod'!F35</f>
        <v>0</v>
      </c>
      <c r="BA60" s="133">
        <f>'SO02 - Vnitřní vodovod'!F36</f>
        <v>0</v>
      </c>
      <c r="BB60" s="133">
        <f>'SO02 - Vnitřní vodovod'!F37</f>
        <v>0</v>
      </c>
      <c r="BC60" s="133">
        <f>'SO02 - Vnitřní vodovod'!F38</f>
        <v>0</v>
      </c>
      <c r="BD60" s="135">
        <f>'SO02 - Vnitřní vodovod'!F39</f>
        <v>0</v>
      </c>
      <c r="BE60" s="4"/>
      <c r="BT60" s="136" t="s">
        <v>81</v>
      </c>
      <c r="BV60" s="136" t="s">
        <v>75</v>
      </c>
      <c r="BW60" s="136" t="s">
        <v>97</v>
      </c>
      <c r="BX60" s="136" t="s">
        <v>91</v>
      </c>
      <c r="CL60" s="136" t="s">
        <v>21</v>
      </c>
    </row>
    <row r="61" s="4" customFormat="1" ht="16.5" customHeight="1">
      <c r="A61" s="127" t="s">
        <v>82</v>
      </c>
      <c r="B61" s="66"/>
      <c r="C61" s="128"/>
      <c r="D61" s="128"/>
      <c r="E61" s="129" t="s">
        <v>98</v>
      </c>
      <c r="F61" s="129"/>
      <c r="G61" s="129"/>
      <c r="H61" s="129"/>
      <c r="I61" s="129"/>
      <c r="J61" s="128"/>
      <c r="K61" s="129" t="s">
        <v>99</v>
      </c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30">
        <f>'SO03 - Plynovodní přípojka'!J32</f>
        <v>0</v>
      </c>
      <c r="AH61" s="128"/>
      <c r="AI61" s="128"/>
      <c r="AJ61" s="128"/>
      <c r="AK61" s="128"/>
      <c r="AL61" s="128"/>
      <c r="AM61" s="128"/>
      <c r="AN61" s="130">
        <f>SUM(AG61,AT61)</f>
        <v>0</v>
      </c>
      <c r="AO61" s="128"/>
      <c r="AP61" s="128"/>
      <c r="AQ61" s="131" t="s">
        <v>85</v>
      </c>
      <c r="AR61" s="68"/>
      <c r="AS61" s="132">
        <v>0</v>
      </c>
      <c r="AT61" s="133">
        <f>ROUND(SUM(AV61:AW61),2)</f>
        <v>0</v>
      </c>
      <c r="AU61" s="134">
        <f>'SO03 - Plynovodní přípojka'!P88</f>
        <v>0</v>
      </c>
      <c r="AV61" s="133">
        <f>'SO03 - Plynovodní přípojka'!J35</f>
        <v>0</v>
      </c>
      <c r="AW61" s="133">
        <f>'SO03 - Plynovodní přípojka'!J36</f>
        <v>0</v>
      </c>
      <c r="AX61" s="133">
        <f>'SO03 - Plynovodní přípojka'!J37</f>
        <v>0</v>
      </c>
      <c r="AY61" s="133">
        <f>'SO03 - Plynovodní přípojka'!J38</f>
        <v>0</v>
      </c>
      <c r="AZ61" s="133">
        <f>'SO03 - Plynovodní přípojka'!F35</f>
        <v>0</v>
      </c>
      <c r="BA61" s="133">
        <f>'SO03 - Plynovodní přípojka'!F36</f>
        <v>0</v>
      </c>
      <c r="BB61" s="133">
        <f>'SO03 - Plynovodní přípojka'!F37</f>
        <v>0</v>
      </c>
      <c r="BC61" s="133">
        <f>'SO03 - Plynovodní přípojka'!F38</f>
        <v>0</v>
      </c>
      <c r="BD61" s="135">
        <f>'SO03 - Plynovodní přípojka'!F39</f>
        <v>0</v>
      </c>
      <c r="BE61" s="4"/>
      <c r="BT61" s="136" t="s">
        <v>81</v>
      </c>
      <c r="BV61" s="136" t="s">
        <v>75</v>
      </c>
      <c r="BW61" s="136" t="s">
        <v>100</v>
      </c>
      <c r="BX61" s="136" t="s">
        <v>91</v>
      </c>
      <c r="CL61" s="136" t="s">
        <v>21</v>
      </c>
    </row>
    <row r="62" s="4" customFormat="1" ht="16.5" customHeight="1">
      <c r="A62" s="127" t="s">
        <v>82</v>
      </c>
      <c r="B62" s="66"/>
      <c r="C62" s="128"/>
      <c r="D62" s="128"/>
      <c r="E62" s="129" t="s">
        <v>101</v>
      </c>
      <c r="F62" s="129"/>
      <c r="G62" s="129"/>
      <c r="H62" s="129"/>
      <c r="I62" s="129"/>
      <c r="J62" s="128"/>
      <c r="K62" s="129" t="s">
        <v>102</v>
      </c>
      <c r="L62" s="129"/>
      <c r="M62" s="129"/>
      <c r="N62" s="129"/>
      <c r="O62" s="129"/>
      <c r="P62" s="129"/>
      <c r="Q62" s="129"/>
      <c r="R62" s="129"/>
      <c r="S62" s="129"/>
      <c r="T62" s="129"/>
      <c r="U62" s="129"/>
      <c r="V62" s="129"/>
      <c r="W62" s="129"/>
      <c r="X62" s="129"/>
      <c r="Y62" s="129"/>
      <c r="Z62" s="129"/>
      <c r="AA62" s="129"/>
      <c r="AB62" s="129"/>
      <c r="AC62" s="129"/>
      <c r="AD62" s="129"/>
      <c r="AE62" s="129"/>
      <c r="AF62" s="129"/>
      <c r="AG62" s="130">
        <f>'SO04 - Vytápění'!J32</f>
        <v>0</v>
      </c>
      <c r="AH62" s="128"/>
      <c r="AI62" s="128"/>
      <c r="AJ62" s="128"/>
      <c r="AK62" s="128"/>
      <c r="AL62" s="128"/>
      <c r="AM62" s="128"/>
      <c r="AN62" s="130">
        <f>SUM(AG62,AT62)</f>
        <v>0</v>
      </c>
      <c r="AO62" s="128"/>
      <c r="AP62" s="128"/>
      <c r="AQ62" s="131" t="s">
        <v>85</v>
      </c>
      <c r="AR62" s="68"/>
      <c r="AS62" s="132">
        <v>0</v>
      </c>
      <c r="AT62" s="133">
        <f>ROUND(SUM(AV62:AW62),2)</f>
        <v>0</v>
      </c>
      <c r="AU62" s="134">
        <f>'SO04 - Vytápění'!P91</f>
        <v>0</v>
      </c>
      <c r="AV62" s="133">
        <f>'SO04 - Vytápění'!J35</f>
        <v>0</v>
      </c>
      <c r="AW62" s="133">
        <f>'SO04 - Vytápění'!J36</f>
        <v>0</v>
      </c>
      <c r="AX62" s="133">
        <f>'SO04 - Vytápění'!J37</f>
        <v>0</v>
      </c>
      <c r="AY62" s="133">
        <f>'SO04 - Vytápění'!J38</f>
        <v>0</v>
      </c>
      <c r="AZ62" s="133">
        <f>'SO04 - Vytápění'!F35</f>
        <v>0</v>
      </c>
      <c r="BA62" s="133">
        <f>'SO04 - Vytápění'!F36</f>
        <v>0</v>
      </c>
      <c r="BB62" s="133">
        <f>'SO04 - Vytápění'!F37</f>
        <v>0</v>
      </c>
      <c r="BC62" s="133">
        <f>'SO04 - Vytápění'!F38</f>
        <v>0</v>
      </c>
      <c r="BD62" s="135">
        <f>'SO04 - Vytápění'!F39</f>
        <v>0</v>
      </c>
      <c r="BE62" s="4"/>
      <c r="BT62" s="136" t="s">
        <v>81</v>
      </c>
      <c r="BV62" s="136" t="s">
        <v>75</v>
      </c>
      <c r="BW62" s="136" t="s">
        <v>103</v>
      </c>
      <c r="BX62" s="136" t="s">
        <v>91</v>
      </c>
      <c r="CL62" s="136" t="s">
        <v>21</v>
      </c>
    </row>
    <row r="63" s="4" customFormat="1" ht="16.5" customHeight="1">
      <c r="A63" s="4"/>
      <c r="B63" s="66"/>
      <c r="C63" s="128"/>
      <c r="D63" s="128"/>
      <c r="E63" s="129" t="s">
        <v>104</v>
      </c>
      <c r="F63" s="129"/>
      <c r="G63" s="129"/>
      <c r="H63" s="129"/>
      <c r="I63" s="129"/>
      <c r="J63" s="128"/>
      <c r="K63" s="129" t="s">
        <v>105</v>
      </c>
      <c r="L63" s="129"/>
      <c r="M63" s="129"/>
      <c r="N63" s="129"/>
      <c r="O63" s="129"/>
      <c r="P63" s="129"/>
      <c r="Q63" s="129"/>
      <c r="R63" s="129"/>
      <c r="S63" s="129"/>
      <c r="T63" s="129"/>
      <c r="U63" s="129"/>
      <c r="V63" s="129"/>
      <c r="W63" s="129"/>
      <c r="X63" s="129"/>
      <c r="Y63" s="129"/>
      <c r="Z63" s="129"/>
      <c r="AA63" s="129"/>
      <c r="AB63" s="129"/>
      <c r="AC63" s="129"/>
      <c r="AD63" s="129"/>
      <c r="AE63" s="129"/>
      <c r="AF63" s="129"/>
      <c r="AG63" s="137">
        <f>ROUND(SUM(AG64:AG71),2)</f>
        <v>0</v>
      </c>
      <c r="AH63" s="128"/>
      <c r="AI63" s="128"/>
      <c r="AJ63" s="128"/>
      <c r="AK63" s="128"/>
      <c r="AL63" s="128"/>
      <c r="AM63" s="128"/>
      <c r="AN63" s="130">
        <f>SUM(AG63,AT63)</f>
        <v>0</v>
      </c>
      <c r="AO63" s="128"/>
      <c r="AP63" s="128"/>
      <c r="AQ63" s="131" t="s">
        <v>85</v>
      </c>
      <c r="AR63" s="68"/>
      <c r="AS63" s="132">
        <f>ROUND(SUM(AS64:AS71),2)</f>
        <v>0</v>
      </c>
      <c r="AT63" s="133">
        <f>ROUND(SUM(AV63:AW63),2)</f>
        <v>0</v>
      </c>
      <c r="AU63" s="134">
        <f>ROUND(SUM(AU64:AU71),5)</f>
        <v>0</v>
      </c>
      <c r="AV63" s="133">
        <f>ROUND(AZ63*L29,2)</f>
        <v>0</v>
      </c>
      <c r="AW63" s="133">
        <f>ROUND(BA63*L30,2)</f>
        <v>0</v>
      </c>
      <c r="AX63" s="133">
        <f>ROUND(BB63*L29,2)</f>
        <v>0</v>
      </c>
      <c r="AY63" s="133">
        <f>ROUND(BC63*L30,2)</f>
        <v>0</v>
      </c>
      <c r="AZ63" s="133">
        <f>ROUND(SUM(AZ64:AZ71),2)</f>
        <v>0</v>
      </c>
      <c r="BA63" s="133">
        <f>ROUND(SUM(BA64:BA71),2)</f>
        <v>0</v>
      </c>
      <c r="BB63" s="133">
        <f>ROUND(SUM(BB64:BB71),2)</f>
        <v>0</v>
      </c>
      <c r="BC63" s="133">
        <f>ROUND(SUM(BC64:BC71),2)</f>
        <v>0</v>
      </c>
      <c r="BD63" s="135">
        <f>ROUND(SUM(BD64:BD71),2)</f>
        <v>0</v>
      </c>
      <c r="BE63" s="4"/>
      <c r="BS63" s="136" t="s">
        <v>72</v>
      </c>
      <c r="BT63" s="136" t="s">
        <v>81</v>
      </c>
      <c r="BU63" s="136" t="s">
        <v>74</v>
      </c>
      <c r="BV63" s="136" t="s">
        <v>75</v>
      </c>
      <c r="BW63" s="136" t="s">
        <v>106</v>
      </c>
      <c r="BX63" s="136" t="s">
        <v>91</v>
      </c>
      <c r="CL63" s="136" t="s">
        <v>21</v>
      </c>
    </row>
    <row r="64" s="4" customFormat="1" ht="16.5" customHeight="1">
      <c r="A64" s="127" t="s">
        <v>82</v>
      </c>
      <c r="B64" s="66"/>
      <c r="C64" s="128"/>
      <c r="D64" s="128"/>
      <c r="E64" s="128"/>
      <c r="F64" s="129" t="s">
        <v>107</v>
      </c>
      <c r="G64" s="129"/>
      <c r="H64" s="129"/>
      <c r="I64" s="129"/>
      <c r="J64" s="129"/>
      <c r="K64" s="128"/>
      <c r="L64" s="129" t="s">
        <v>108</v>
      </c>
      <c r="M64" s="129"/>
      <c r="N64" s="129"/>
      <c r="O64" s="129"/>
      <c r="P64" s="129"/>
      <c r="Q64" s="129"/>
      <c r="R64" s="129"/>
      <c r="S64" s="129"/>
      <c r="T64" s="129"/>
      <c r="U64" s="129"/>
      <c r="V64" s="129"/>
      <c r="W64" s="129"/>
      <c r="X64" s="129"/>
      <c r="Y64" s="129"/>
      <c r="Z64" s="129"/>
      <c r="AA64" s="129"/>
      <c r="AB64" s="129"/>
      <c r="AC64" s="129"/>
      <c r="AD64" s="129"/>
      <c r="AE64" s="129"/>
      <c r="AF64" s="129"/>
      <c r="AG64" s="130">
        <f>'SO05_1 - Elektroinstalace...'!J34</f>
        <v>0</v>
      </c>
      <c r="AH64" s="128"/>
      <c r="AI64" s="128"/>
      <c r="AJ64" s="128"/>
      <c r="AK64" s="128"/>
      <c r="AL64" s="128"/>
      <c r="AM64" s="128"/>
      <c r="AN64" s="130">
        <f>SUM(AG64,AT64)</f>
        <v>0</v>
      </c>
      <c r="AO64" s="128"/>
      <c r="AP64" s="128"/>
      <c r="AQ64" s="131" t="s">
        <v>85</v>
      </c>
      <c r="AR64" s="68"/>
      <c r="AS64" s="132">
        <v>0</v>
      </c>
      <c r="AT64" s="133">
        <f>ROUND(SUM(AV64:AW64),2)</f>
        <v>0</v>
      </c>
      <c r="AU64" s="134">
        <f>'SO05_1 - Elektroinstalace...'!P92</f>
        <v>0</v>
      </c>
      <c r="AV64" s="133">
        <f>'SO05_1 - Elektroinstalace...'!J37</f>
        <v>0</v>
      </c>
      <c r="AW64" s="133">
        <f>'SO05_1 - Elektroinstalace...'!J38</f>
        <v>0</v>
      </c>
      <c r="AX64" s="133">
        <f>'SO05_1 - Elektroinstalace...'!J39</f>
        <v>0</v>
      </c>
      <c r="AY64" s="133">
        <f>'SO05_1 - Elektroinstalace...'!J40</f>
        <v>0</v>
      </c>
      <c r="AZ64" s="133">
        <f>'SO05_1 - Elektroinstalace...'!F37</f>
        <v>0</v>
      </c>
      <c r="BA64" s="133">
        <f>'SO05_1 - Elektroinstalace...'!F38</f>
        <v>0</v>
      </c>
      <c r="BB64" s="133">
        <f>'SO05_1 - Elektroinstalace...'!F39</f>
        <v>0</v>
      </c>
      <c r="BC64" s="133">
        <f>'SO05_1 - Elektroinstalace...'!F40</f>
        <v>0</v>
      </c>
      <c r="BD64" s="135">
        <f>'SO05_1 - Elektroinstalace...'!F41</f>
        <v>0</v>
      </c>
      <c r="BE64" s="4"/>
      <c r="BT64" s="136" t="s">
        <v>109</v>
      </c>
      <c r="BV64" s="136" t="s">
        <v>75</v>
      </c>
      <c r="BW64" s="136" t="s">
        <v>110</v>
      </c>
      <c r="BX64" s="136" t="s">
        <v>106</v>
      </c>
      <c r="CL64" s="136" t="s">
        <v>21</v>
      </c>
    </row>
    <row r="65" s="4" customFormat="1" ht="16.5" customHeight="1">
      <c r="A65" s="127" t="s">
        <v>82</v>
      </c>
      <c r="B65" s="66"/>
      <c r="C65" s="128"/>
      <c r="D65" s="128"/>
      <c r="E65" s="128"/>
      <c r="F65" s="129" t="s">
        <v>111</v>
      </c>
      <c r="G65" s="129"/>
      <c r="H65" s="129"/>
      <c r="I65" s="129"/>
      <c r="J65" s="129"/>
      <c r="K65" s="128"/>
      <c r="L65" s="129" t="s">
        <v>112</v>
      </c>
      <c r="M65" s="129"/>
      <c r="N65" s="129"/>
      <c r="O65" s="129"/>
      <c r="P65" s="129"/>
      <c r="Q65" s="129"/>
      <c r="R65" s="129"/>
      <c r="S65" s="129"/>
      <c r="T65" s="129"/>
      <c r="U65" s="129"/>
      <c r="V65" s="129"/>
      <c r="W65" s="129"/>
      <c r="X65" s="129"/>
      <c r="Y65" s="129"/>
      <c r="Z65" s="129"/>
      <c r="AA65" s="129"/>
      <c r="AB65" s="129"/>
      <c r="AC65" s="129"/>
      <c r="AD65" s="129"/>
      <c r="AE65" s="129"/>
      <c r="AF65" s="129"/>
      <c r="AG65" s="130">
        <f>'SO05_2 - Elektroinstalace...'!J34</f>
        <v>0</v>
      </c>
      <c r="AH65" s="128"/>
      <c r="AI65" s="128"/>
      <c r="AJ65" s="128"/>
      <c r="AK65" s="128"/>
      <c r="AL65" s="128"/>
      <c r="AM65" s="128"/>
      <c r="AN65" s="130">
        <f>SUM(AG65,AT65)</f>
        <v>0</v>
      </c>
      <c r="AO65" s="128"/>
      <c r="AP65" s="128"/>
      <c r="AQ65" s="131" t="s">
        <v>85</v>
      </c>
      <c r="AR65" s="68"/>
      <c r="AS65" s="132">
        <v>0</v>
      </c>
      <c r="AT65" s="133">
        <f>ROUND(SUM(AV65:AW65),2)</f>
        <v>0</v>
      </c>
      <c r="AU65" s="134">
        <f>'SO05_2 - Elektroinstalace...'!P92</f>
        <v>0</v>
      </c>
      <c r="AV65" s="133">
        <f>'SO05_2 - Elektroinstalace...'!J37</f>
        <v>0</v>
      </c>
      <c r="AW65" s="133">
        <f>'SO05_2 - Elektroinstalace...'!J38</f>
        <v>0</v>
      </c>
      <c r="AX65" s="133">
        <f>'SO05_2 - Elektroinstalace...'!J39</f>
        <v>0</v>
      </c>
      <c r="AY65" s="133">
        <f>'SO05_2 - Elektroinstalace...'!J40</f>
        <v>0</v>
      </c>
      <c r="AZ65" s="133">
        <f>'SO05_2 - Elektroinstalace...'!F37</f>
        <v>0</v>
      </c>
      <c r="BA65" s="133">
        <f>'SO05_2 - Elektroinstalace...'!F38</f>
        <v>0</v>
      </c>
      <c r="BB65" s="133">
        <f>'SO05_2 - Elektroinstalace...'!F39</f>
        <v>0</v>
      </c>
      <c r="BC65" s="133">
        <f>'SO05_2 - Elektroinstalace...'!F40</f>
        <v>0</v>
      </c>
      <c r="BD65" s="135">
        <f>'SO05_2 - Elektroinstalace...'!F41</f>
        <v>0</v>
      </c>
      <c r="BE65" s="4"/>
      <c r="BT65" s="136" t="s">
        <v>109</v>
      </c>
      <c r="BV65" s="136" t="s">
        <v>75</v>
      </c>
      <c r="BW65" s="136" t="s">
        <v>113</v>
      </c>
      <c r="BX65" s="136" t="s">
        <v>106</v>
      </c>
      <c r="CL65" s="136" t="s">
        <v>21</v>
      </c>
    </row>
    <row r="66" s="4" customFormat="1" ht="16.5" customHeight="1">
      <c r="A66" s="127" t="s">
        <v>82</v>
      </c>
      <c r="B66" s="66"/>
      <c r="C66" s="128"/>
      <c r="D66" s="128"/>
      <c r="E66" s="128"/>
      <c r="F66" s="129" t="s">
        <v>114</v>
      </c>
      <c r="G66" s="129"/>
      <c r="H66" s="129"/>
      <c r="I66" s="129"/>
      <c r="J66" s="129"/>
      <c r="K66" s="128"/>
      <c r="L66" s="129" t="s">
        <v>115</v>
      </c>
      <c r="M66" s="129"/>
      <c r="N66" s="129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129"/>
      <c r="AA66" s="129"/>
      <c r="AB66" s="129"/>
      <c r="AC66" s="129"/>
      <c r="AD66" s="129"/>
      <c r="AE66" s="129"/>
      <c r="AF66" s="129"/>
      <c r="AG66" s="130">
        <f>'SO05_3 - Elektroinstalace...'!J34</f>
        <v>0</v>
      </c>
      <c r="AH66" s="128"/>
      <c r="AI66" s="128"/>
      <c r="AJ66" s="128"/>
      <c r="AK66" s="128"/>
      <c r="AL66" s="128"/>
      <c r="AM66" s="128"/>
      <c r="AN66" s="130">
        <f>SUM(AG66,AT66)</f>
        <v>0</v>
      </c>
      <c r="AO66" s="128"/>
      <c r="AP66" s="128"/>
      <c r="AQ66" s="131" t="s">
        <v>85</v>
      </c>
      <c r="AR66" s="68"/>
      <c r="AS66" s="132">
        <v>0</v>
      </c>
      <c r="AT66" s="133">
        <f>ROUND(SUM(AV66:AW66),2)</f>
        <v>0</v>
      </c>
      <c r="AU66" s="134">
        <f>'SO05_3 - Elektroinstalace...'!P97</f>
        <v>0</v>
      </c>
      <c r="AV66" s="133">
        <f>'SO05_3 - Elektroinstalace...'!J37</f>
        <v>0</v>
      </c>
      <c r="AW66" s="133">
        <f>'SO05_3 - Elektroinstalace...'!J38</f>
        <v>0</v>
      </c>
      <c r="AX66" s="133">
        <f>'SO05_3 - Elektroinstalace...'!J39</f>
        <v>0</v>
      </c>
      <c r="AY66" s="133">
        <f>'SO05_3 - Elektroinstalace...'!J40</f>
        <v>0</v>
      </c>
      <c r="AZ66" s="133">
        <f>'SO05_3 - Elektroinstalace...'!F37</f>
        <v>0</v>
      </c>
      <c r="BA66" s="133">
        <f>'SO05_3 - Elektroinstalace...'!F38</f>
        <v>0</v>
      </c>
      <c r="BB66" s="133">
        <f>'SO05_3 - Elektroinstalace...'!F39</f>
        <v>0</v>
      </c>
      <c r="BC66" s="133">
        <f>'SO05_3 - Elektroinstalace...'!F40</f>
        <v>0</v>
      </c>
      <c r="BD66" s="135">
        <f>'SO05_3 - Elektroinstalace...'!F41</f>
        <v>0</v>
      </c>
      <c r="BE66" s="4"/>
      <c r="BT66" s="136" t="s">
        <v>109</v>
      </c>
      <c r="BV66" s="136" t="s">
        <v>75</v>
      </c>
      <c r="BW66" s="136" t="s">
        <v>116</v>
      </c>
      <c r="BX66" s="136" t="s">
        <v>106</v>
      </c>
      <c r="CL66" s="136" t="s">
        <v>21</v>
      </c>
    </row>
    <row r="67" s="4" customFormat="1" ht="16.5" customHeight="1">
      <c r="A67" s="127" t="s">
        <v>82</v>
      </c>
      <c r="B67" s="66"/>
      <c r="C67" s="128"/>
      <c r="D67" s="128"/>
      <c r="E67" s="128"/>
      <c r="F67" s="129" t="s">
        <v>117</v>
      </c>
      <c r="G67" s="129"/>
      <c r="H67" s="129"/>
      <c r="I67" s="129"/>
      <c r="J67" s="129"/>
      <c r="K67" s="128"/>
      <c r="L67" s="129" t="s">
        <v>118</v>
      </c>
      <c r="M67" s="129"/>
      <c r="N67" s="129"/>
      <c r="O67" s="129"/>
      <c r="P67" s="129"/>
      <c r="Q67" s="129"/>
      <c r="R67" s="129"/>
      <c r="S67" s="129"/>
      <c r="T67" s="129"/>
      <c r="U67" s="129"/>
      <c r="V67" s="129"/>
      <c r="W67" s="129"/>
      <c r="X67" s="129"/>
      <c r="Y67" s="129"/>
      <c r="Z67" s="129"/>
      <c r="AA67" s="129"/>
      <c r="AB67" s="129"/>
      <c r="AC67" s="129"/>
      <c r="AD67" s="129"/>
      <c r="AE67" s="129"/>
      <c r="AF67" s="129"/>
      <c r="AG67" s="130">
        <f>'SO05_4 - Elektroinstalace...'!J34</f>
        <v>0</v>
      </c>
      <c r="AH67" s="128"/>
      <c r="AI67" s="128"/>
      <c r="AJ67" s="128"/>
      <c r="AK67" s="128"/>
      <c r="AL67" s="128"/>
      <c r="AM67" s="128"/>
      <c r="AN67" s="130">
        <f>SUM(AG67,AT67)</f>
        <v>0</v>
      </c>
      <c r="AO67" s="128"/>
      <c r="AP67" s="128"/>
      <c r="AQ67" s="131" t="s">
        <v>85</v>
      </c>
      <c r="AR67" s="68"/>
      <c r="AS67" s="132">
        <v>0</v>
      </c>
      <c r="AT67" s="133">
        <f>ROUND(SUM(AV67:AW67),2)</f>
        <v>0</v>
      </c>
      <c r="AU67" s="134">
        <f>'SO05_4 - Elektroinstalace...'!P92</f>
        <v>0</v>
      </c>
      <c r="AV67" s="133">
        <f>'SO05_4 - Elektroinstalace...'!J37</f>
        <v>0</v>
      </c>
      <c r="AW67" s="133">
        <f>'SO05_4 - Elektroinstalace...'!J38</f>
        <v>0</v>
      </c>
      <c r="AX67" s="133">
        <f>'SO05_4 - Elektroinstalace...'!J39</f>
        <v>0</v>
      </c>
      <c r="AY67" s="133">
        <f>'SO05_4 - Elektroinstalace...'!J40</f>
        <v>0</v>
      </c>
      <c r="AZ67" s="133">
        <f>'SO05_4 - Elektroinstalace...'!F37</f>
        <v>0</v>
      </c>
      <c r="BA67" s="133">
        <f>'SO05_4 - Elektroinstalace...'!F38</f>
        <v>0</v>
      </c>
      <c r="BB67" s="133">
        <f>'SO05_4 - Elektroinstalace...'!F39</f>
        <v>0</v>
      </c>
      <c r="BC67" s="133">
        <f>'SO05_4 - Elektroinstalace...'!F40</f>
        <v>0</v>
      </c>
      <c r="BD67" s="135">
        <f>'SO05_4 - Elektroinstalace...'!F41</f>
        <v>0</v>
      </c>
      <c r="BE67" s="4"/>
      <c r="BT67" s="136" t="s">
        <v>109</v>
      </c>
      <c r="BV67" s="136" t="s">
        <v>75</v>
      </c>
      <c r="BW67" s="136" t="s">
        <v>119</v>
      </c>
      <c r="BX67" s="136" t="s">
        <v>106</v>
      </c>
      <c r="CL67" s="136" t="s">
        <v>21</v>
      </c>
    </row>
    <row r="68" s="4" customFormat="1" ht="16.5" customHeight="1">
      <c r="A68" s="127" t="s">
        <v>82</v>
      </c>
      <c r="B68" s="66"/>
      <c r="C68" s="128"/>
      <c r="D68" s="128"/>
      <c r="E68" s="128"/>
      <c r="F68" s="129" t="s">
        <v>120</v>
      </c>
      <c r="G68" s="129"/>
      <c r="H68" s="129"/>
      <c r="I68" s="129"/>
      <c r="J68" s="129"/>
      <c r="K68" s="128"/>
      <c r="L68" s="129" t="s">
        <v>121</v>
      </c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  <c r="Z68" s="129"/>
      <c r="AA68" s="129"/>
      <c r="AB68" s="129"/>
      <c r="AC68" s="129"/>
      <c r="AD68" s="129"/>
      <c r="AE68" s="129"/>
      <c r="AF68" s="129"/>
      <c r="AG68" s="130">
        <f>'SO05_5 - Elektroinstalace...'!J34</f>
        <v>0</v>
      </c>
      <c r="AH68" s="128"/>
      <c r="AI68" s="128"/>
      <c r="AJ68" s="128"/>
      <c r="AK68" s="128"/>
      <c r="AL68" s="128"/>
      <c r="AM68" s="128"/>
      <c r="AN68" s="130">
        <f>SUM(AG68,AT68)</f>
        <v>0</v>
      </c>
      <c r="AO68" s="128"/>
      <c r="AP68" s="128"/>
      <c r="AQ68" s="131" t="s">
        <v>85</v>
      </c>
      <c r="AR68" s="68"/>
      <c r="AS68" s="132">
        <v>0</v>
      </c>
      <c r="AT68" s="133">
        <f>ROUND(SUM(AV68:AW68),2)</f>
        <v>0</v>
      </c>
      <c r="AU68" s="134">
        <f>'SO05_5 - Elektroinstalace...'!P92</f>
        <v>0</v>
      </c>
      <c r="AV68" s="133">
        <f>'SO05_5 - Elektroinstalace...'!J37</f>
        <v>0</v>
      </c>
      <c r="AW68" s="133">
        <f>'SO05_5 - Elektroinstalace...'!J38</f>
        <v>0</v>
      </c>
      <c r="AX68" s="133">
        <f>'SO05_5 - Elektroinstalace...'!J39</f>
        <v>0</v>
      </c>
      <c r="AY68" s="133">
        <f>'SO05_5 - Elektroinstalace...'!J40</f>
        <v>0</v>
      </c>
      <c r="AZ68" s="133">
        <f>'SO05_5 - Elektroinstalace...'!F37</f>
        <v>0</v>
      </c>
      <c r="BA68" s="133">
        <f>'SO05_5 - Elektroinstalace...'!F38</f>
        <v>0</v>
      </c>
      <c r="BB68" s="133">
        <f>'SO05_5 - Elektroinstalace...'!F39</f>
        <v>0</v>
      </c>
      <c r="BC68" s="133">
        <f>'SO05_5 - Elektroinstalace...'!F40</f>
        <v>0</v>
      </c>
      <c r="BD68" s="135">
        <f>'SO05_5 - Elektroinstalace...'!F41</f>
        <v>0</v>
      </c>
      <c r="BE68" s="4"/>
      <c r="BT68" s="136" t="s">
        <v>109</v>
      </c>
      <c r="BV68" s="136" t="s">
        <v>75</v>
      </c>
      <c r="BW68" s="136" t="s">
        <v>122</v>
      </c>
      <c r="BX68" s="136" t="s">
        <v>106</v>
      </c>
      <c r="CL68" s="136" t="s">
        <v>21</v>
      </c>
    </row>
    <row r="69" s="4" customFormat="1" ht="23.25" customHeight="1">
      <c r="A69" s="127" t="s">
        <v>82</v>
      </c>
      <c r="B69" s="66"/>
      <c r="C69" s="128"/>
      <c r="D69" s="128"/>
      <c r="E69" s="128"/>
      <c r="F69" s="129" t="s">
        <v>123</v>
      </c>
      <c r="G69" s="129"/>
      <c r="H69" s="129"/>
      <c r="I69" s="129"/>
      <c r="J69" s="129"/>
      <c r="K69" s="128"/>
      <c r="L69" s="129" t="s">
        <v>124</v>
      </c>
      <c r="M69" s="129"/>
      <c r="N69" s="129"/>
      <c r="O69" s="129"/>
      <c r="P69" s="129"/>
      <c r="Q69" s="129"/>
      <c r="R69" s="129"/>
      <c r="S69" s="129"/>
      <c r="T69" s="129"/>
      <c r="U69" s="129"/>
      <c r="V69" s="129"/>
      <c r="W69" s="129"/>
      <c r="X69" s="129"/>
      <c r="Y69" s="129"/>
      <c r="Z69" s="129"/>
      <c r="AA69" s="129"/>
      <c r="AB69" s="129"/>
      <c r="AC69" s="129"/>
      <c r="AD69" s="129"/>
      <c r="AE69" s="129"/>
      <c r="AF69" s="129"/>
      <c r="AG69" s="130">
        <f>'SO05_6 - Elektroinstalace...'!J34</f>
        <v>0</v>
      </c>
      <c r="AH69" s="128"/>
      <c r="AI69" s="128"/>
      <c r="AJ69" s="128"/>
      <c r="AK69" s="128"/>
      <c r="AL69" s="128"/>
      <c r="AM69" s="128"/>
      <c r="AN69" s="130">
        <f>SUM(AG69,AT69)</f>
        <v>0</v>
      </c>
      <c r="AO69" s="128"/>
      <c r="AP69" s="128"/>
      <c r="AQ69" s="131" t="s">
        <v>85</v>
      </c>
      <c r="AR69" s="68"/>
      <c r="AS69" s="132">
        <v>0</v>
      </c>
      <c r="AT69" s="133">
        <f>ROUND(SUM(AV69:AW69),2)</f>
        <v>0</v>
      </c>
      <c r="AU69" s="134">
        <f>'SO05_6 - Elektroinstalace...'!P93</f>
        <v>0</v>
      </c>
      <c r="AV69" s="133">
        <f>'SO05_6 - Elektroinstalace...'!J37</f>
        <v>0</v>
      </c>
      <c r="AW69" s="133">
        <f>'SO05_6 - Elektroinstalace...'!J38</f>
        <v>0</v>
      </c>
      <c r="AX69" s="133">
        <f>'SO05_6 - Elektroinstalace...'!J39</f>
        <v>0</v>
      </c>
      <c r="AY69" s="133">
        <f>'SO05_6 - Elektroinstalace...'!J40</f>
        <v>0</v>
      </c>
      <c r="AZ69" s="133">
        <f>'SO05_6 - Elektroinstalace...'!F37</f>
        <v>0</v>
      </c>
      <c r="BA69" s="133">
        <f>'SO05_6 - Elektroinstalace...'!F38</f>
        <v>0</v>
      </c>
      <c r="BB69" s="133">
        <f>'SO05_6 - Elektroinstalace...'!F39</f>
        <v>0</v>
      </c>
      <c r="BC69" s="133">
        <f>'SO05_6 - Elektroinstalace...'!F40</f>
        <v>0</v>
      </c>
      <c r="BD69" s="135">
        <f>'SO05_6 - Elektroinstalace...'!F41</f>
        <v>0</v>
      </c>
      <c r="BE69" s="4"/>
      <c r="BT69" s="136" t="s">
        <v>109</v>
      </c>
      <c r="BV69" s="136" t="s">
        <v>75</v>
      </c>
      <c r="BW69" s="136" t="s">
        <v>125</v>
      </c>
      <c r="BX69" s="136" t="s">
        <v>106</v>
      </c>
      <c r="CL69" s="136" t="s">
        <v>21</v>
      </c>
    </row>
    <row r="70" s="4" customFormat="1" ht="16.5" customHeight="1">
      <c r="A70" s="127" t="s">
        <v>82</v>
      </c>
      <c r="B70" s="66"/>
      <c r="C70" s="128"/>
      <c r="D70" s="128"/>
      <c r="E70" s="128"/>
      <c r="F70" s="129" t="s">
        <v>126</v>
      </c>
      <c r="G70" s="129"/>
      <c r="H70" s="129"/>
      <c r="I70" s="129"/>
      <c r="J70" s="129"/>
      <c r="K70" s="128"/>
      <c r="L70" s="129" t="s">
        <v>127</v>
      </c>
      <c r="M70" s="129"/>
      <c r="N70" s="129"/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29"/>
      <c r="Z70" s="129"/>
      <c r="AA70" s="129"/>
      <c r="AB70" s="129"/>
      <c r="AC70" s="129"/>
      <c r="AD70" s="129"/>
      <c r="AE70" s="129"/>
      <c r="AF70" s="129"/>
      <c r="AG70" s="130">
        <f>'SO05_7 - Elektroinstalace...'!J34</f>
        <v>0</v>
      </c>
      <c r="AH70" s="128"/>
      <c r="AI70" s="128"/>
      <c r="AJ70" s="128"/>
      <c r="AK70" s="128"/>
      <c r="AL70" s="128"/>
      <c r="AM70" s="128"/>
      <c r="AN70" s="130">
        <f>SUM(AG70,AT70)</f>
        <v>0</v>
      </c>
      <c r="AO70" s="128"/>
      <c r="AP70" s="128"/>
      <c r="AQ70" s="131" t="s">
        <v>85</v>
      </c>
      <c r="AR70" s="68"/>
      <c r="AS70" s="132">
        <v>0</v>
      </c>
      <c r="AT70" s="133">
        <f>ROUND(SUM(AV70:AW70),2)</f>
        <v>0</v>
      </c>
      <c r="AU70" s="134">
        <f>'SO05_7 - Elektroinstalace...'!P92</f>
        <v>0</v>
      </c>
      <c r="AV70" s="133">
        <f>'SO05_7 - Elektroinstalace...'!J37</f>
        <v>0</v>
      </c>
      <c r="AW70" s="133">
        <f>'SO05_7 - Elektroinstalace...'!J38</f>
        <v>0</v>
      </c>
      <c r="AX70" s="133">
        <f>'SO05_7 - Elektroinstalace...'!J39</f>
        <v>0</v>
      </c>
      <c r="AY70" s="133">
        <f>'SO05_7 - Elektroinstalace...'!J40</f>
        <v>0</v>
      </c>
      <c r="AZ70" s="133">
        <f>'SO05_7 - Elektroinstalace...'!F37</f>
        <v>0</v>
      </c>
      <c r="BA70" s="133">
        <f>'SO05_7 - Elektroinstalace...'!F38</f>
        <v>0</v>
      </c>
      <c r="BB70" s="133">
        <f>'SO05_7 - Elektroinstalace...'!F39</f>
        <v>0</v>
      </c>
      <c r="BC70" s="133">
        <f>'SO05_7 - Elektroinstalace...'!F40</f>
        <v>0</v>
      </c>
      <c r="BD70" s="135">
        <f>'SO05_7 - Elektroinstalace...'!F41</f>
        <v>0</v>
      </c>
      <c r="BE70" s="4"/>
      <c r="BT70" s="136" t="s">
        <v>109</v>
      </c>
      <c r="BV70" s="136" t="s">
        <v>75</v>
      </c>
      <c r="BW70" s="136" t="s">
        <v>128</v>
      </c>
      <c r="BX70" s="136" t="s">
        <v>106</v>
      </c>
      <c r="CL70" s="136" t="s">
        <v>21</v>
      </c>
    </row>
    <row r="71" s="4" customFormat="1" ht="23.25" customHeight="1">
      <c r="A71" s="127" t="s">
        <v>82</v>
      </c>
      <c r="B71" s="66"/>
      <c r="C71" s="128"/>
      <c r="D71" s="128"/>
      <c r="E71" s="128"/>
      <c r="F71" s="129" t="s">
        <v>129</v>
      </c>
      <c r="G71" s="129"/>
      <c r="H71" s="129"/>
      <c r="I71" s="129"/>
      <c r="J71" s="129"/>
      <c r="K71" s="128"/>
      <c r="L71" s="129" t="s">
        <v>130</v>
      </c>
      <c r="M71" s="129"/>
      <c r="N71" s="129"/>
      <c r="O71" s="129"/>
      <c r="P71" s="129"/>
      <c r="Q71" s="129"/>
      <c r="R71" s="129"/>
      <c r="S71" s="129"/>
      <c r="T71" s="129"/>
      <c r="U71" s="129"/>
      <c r="V71" s="129"/>
      <c r="W71" s="129"/>
      <c r="X71" s="129"/>
      <c r="Y71" s="129"/>
      <c r="Z71" s="129"/>
      <c r="AA71" s="129"/>
      <c r="AB71" s="129"/>
      <c r="AC71" s="129"/>
      <c r="AD71" s="129"/>
      <c r="AE71" s="129"/>
      <c r="AF71" s="129"/>
      <c r="AG71" s="130">
        <f>'SO05_8 - Elektroinstalace...'!J34</f>
        <v>0</v>
      </c>
      <c r="AH71" s="128"/>
      <c r="AI71" s="128"/>
      <c r="AJ71" s="128"/>
      <c r="AK71" s="128"/>
      <c r="AL71" s="128"/>
      <c r="AM71" s="128"/>
      <c r="AN71" s="130">
        <f>SUM(AG71,AT71)</f>
        <v>0</v>
      </c>
      <c r="AO71" s="128"/>
      <c r="AP71" s="128"/>
      <c r="AQ71" s="131" t="s">
        <v>85</v>
      </c>
      <c r="AR71" s="68"/>
      <c r="AS71" s="132">
        <v>0</v>
      </c>
      <c r="AT71" s="133">
        <f>ROUND(SUM(AV71:AW71),2)</f>
        <v>0</v>
      </c>
      <c r="AU71" s="134">
        <f>'SO05_8 - Elektroinstalace...'!P92</f>
        <v>0</v>
      </c>
      <c r="AV71" s="133">
        <f>'SO05_8 - Elektroinstalace...'!J37</f>
        <v>0</v>
      </c>
      <c r="AW71" s="133">
        <f>'SO05_8 - Elektroinstalace...'!J38</f>
        <v>0</v>
      </c>
      <c r="AX71" s="133">
        <f>'SO05_8 - Elektroinstalace...'!J39</f>
        <v>0</v>
      </c>
      <c r="AY71" s="133">
        <f>'SO05_8 - Elektroinstalace...'!J40</f>
        <v>0</v>
      </c>
      <c r="AZ71" s="133">
        <f>'SO05_8 - Elektroinstalace...'!F37</f>
        <v>0</v>
      </c>
      <c r="BA71" s="133">
        <f>'SO05_8 - Elektroinstalace...'!F38</f>
        <v>0</v>
      </c>
      <c r="BB71" s="133">
        <f>'SO05_8 - Elektroinstalace...'!F39</f>
        <v>0</v>
      </c>
      <c r="BC71" s="133">
        <f>'SO05_8 - Elektroinstalace...'!F40</f>
        <v>0</v>
      </c>
      <c r="BD71" s="135">
        <f>'SO05_8 - Elektroinstalace...'!F41</f>
        <v>0</v>
      </c>
      <c r="BE71" s="4"/>
      <c r="BT71" s="136" t="s">
        <v>109</v>
      </c>
      <c r="BV71" s="136" t="s">
        <v>75</v>
      </c>
      <c r="BW71" s="136" t="s">
        <v>131</v>
      </c>
      <c r="BX71" s="136" t="s">
        <v>106</v>
      </c>
      <c r="CL71" s="136" t="s">
        <v>21</v>
      </c>
    </row>
    <row r="72" s="4" customFormat="1" ht="16.5" customHeight="1">
      <c r="A72" s="4"/>
      <c r="B72" s="66"/>
      <c r="C72" s="128"/>
      <c r="D72" s="128"/>
      <c r="E72" s="129" t="s">
        <v>132</v>
      </c>
      <c r="F72" s="129"/>
      <c r="G72" s="129"/>
      <c r="H72" s="129"/>
      <c r="I72" s="129"/>
      <c r="J72" s="128"/>
      <c r="K72" s="129" t="s">
        <v>133</v>
      </c>
      <c r="L72" s="129"/>
      <c r="M72" s="129"/>
      <c r="N72" s="129"/>
      <c r="O72" s="129"/>
      <c r="P72" s="129"/>
      <c r="Q72" s="129"/>
      <c r="R72" s="129"/>
      <c r="S72" s="129"/>
      <c r="T72" s="129"/>
      <c r="U72" s="129"/>
      <c r="V72" s="129"/>
      <c r="W72" s="129"/>
      <c r="X72" s="129"/>
      <c r="Y72" s="129"/>
      <c r="Z72" s="129"/>
      <c r="AA72" s="129"/>
      <c r="AB72" s="129"/>
      <c r="AC72" s="129"/>
      <c r="AD72" s="129"/>
      <c r="AE72" s="129"/>
      <c r="AF72" s="129"/>
      <c r="AG72" s="137">
        <f>ROUND(SUM(AG73:AG74),2)</f>
        <v>0</v>
      </c>
      <c r="AH72" s="128"/>
      <c r="AI72" s="128"/>
      <c r="AJ72" s="128"/>
      <c r="AK72" s="128"/>
      <c r="AL72" s="128"/>
      <c r="AM72" s="128"/>
      <c r="AN72" s="130">
        <f>SUM(AG72,AT72)</f>
        <v>0</v>
      </c>
      <c r="AO72" s="128"/>
      <c r="AP72" s="128"/>
      <c r="AQ72" s="131" t="s">
        <v>85</v>
      </c>
      <c r="AR72" s="68"/>
      <c r="AS72" s="132">
        <f>ROUND(SUM(AS73:AS74),2)</f>
        <v>0</v>
      </c>
      <c r="AT72" s="133">
        <f>ROUND(SUM(AV72:AW72),2)</f>
        <v>0</v>
      </c>
      <c r="AU72" s="134">
        <f>ROUND(SUM(AU73:AU74),5)</f>
        <v>0</v>
      </c>
      <c r="AV72" s="133">
        <f>ROUND(AZ72*L29,2)</f>
        <v>0</v>
      </c>
      <c r="AW72" s="133">
        <f>ROUND(BA72*L30,2)</f>
        <v>0</v>
      </c>
      <c r="AX72" s="133">
        <f>ROUND(BB72*L29,2)</f>
        <v>0</v>
      </c>
      <c r="AY72" s="133">
        <f>ROUND(BC72*L30,2)</f>
        <v>0</v>
      </c>
      <c r="AZ72" s="133">
        <f>ROUND(SUM(AZ73:AZ74),2)</f>
        <v>0</v>
      </c>
      <c r="BA72" s="133">
        <f>ROUND(SUM(BA73:BA74),2)</f>
        <v>0</v>
      </c>
      <c r="BB72" s="133">
        <f>ROUND(SUM(BB73:BB74),2)</f>
        <v>0</v>
      </c>
      <c r="BC72" s="133">
        <f>ROUND(SUM(BC73:BC74),2)</f>
        <v>0</v>
      </c>
      <c r="BD72" s="135">
        <f>ROUND(SUM(BD73:BD74),2)</f>
        <v>0</v>
      </c>
      <c r="BE72" s="4"/>
      <c r="BS72" s="136" t="s">
        <v>72</v>
      </c>
      <c r="BT72" s="136" t="s">
        <v>81</v>
      </c>
      <c r="BU72" s="136" t="s">
        <v>74</v>
      </c>
      <c r="BV72" s="136" t="s">
        <v>75</v>
      </c>
      <c r="BW72" s="136" t="s">
        <v>134</v>
      </c>
      <c r="BX72" s="136" t="s">
        <v>91</v>
      </c>
      <c r="CL72" s="136" t="s">
        <v>21</v>
      </c>
    </row>
    <row r="73" s="4" customFormat="1" ht="16.5" customHeight="1">
      <c r="A73" s="127" t="s">
        <v>82</v>
      </c>
      <c r="B73" s="66"/>
      <c r="C73" s="128"/>
      <c r="D73" s="128"/>
      <c r="E73" s="128"/>
      <c r="F73" s="129" t="s">
        <v>135</v>
      </c>
      <c r="G73" s="129"/>
      <c r="H73" s="129"/>
      <c r="I73" s="129"/>
      <c r="J73" s="129"/>
      <c r="K73" s="128"/>
      <c r="L73" s="129" t="s">
        <v>136</v>
      </c>
      <c r="M73" s="129"/>
      <c r="N73" s="129"/>
      <c r="O73" s="129"/>
      <c r="P73" s="129"/>
      <c r="Q73" s="129"/>
      <c r="R73" s="129"/>
      <c r="S73" s="129"/>
      <c r="T73" s="129"/>
      <c r="U73" s="129"/>
      <c r="V73" s="129"/>
      <c r="W73" s="129"/>
      <c r="X73" s="129"/>
      <c r="Y73" s="129"/>
      <c r="Z73" s="129"/>
      <c r="AA73" s="129"/>
      <c r="AB73" s="129"/>
      <c r="AC73" s="129"/>
      <c r="AD73" s="129"/>
      <c r="AE73" s="129"/>
      <c r="AF73" s="129"/>
      <c r="AG73" s="130">
        <f>'SO06_1 - Vzduchotechnika ...'!J34</f>
        <v>0</v>
      </c>
      <c r="AH73" s="128"/>
      <c r="AI73" s="128"/>
      <c r="AJ73" s="128"/>
      <c r="AK73" s="128"/>
      <c r="AL73" s="128"/>
      <c r="AM73" s="128"/>
      <c r="AN73" s="130">
        <f>SUM(AG73,AT73)</f>
        <v>0</v>
      </c>
      <c r="AO73" s="128"/>
      <c r="AP73" s="128"/>
      <c r="AQ73" s="131" t="s">
        <v>85</v>
      </c>
      <c r="AR73" s="68"/>
      <c r="AS73" s="132">
        <v>0</v>
      </c>
      <c r="AT73" s="133">
        <f>ROUND(SUM(AV73:AW73),2)</f>
        <v>0</v>
      </c>
      <c r="AU73" s="134">
        <f>'SO06_1 - Vzduchotechnika ...'!P93</f>
        <v>0</v>
      </c>
      <c r="AV73" s="133">
        <f>'SO06_1 - Vzduchotechnika ...'!J37</f>
        <v>0</v>
      </c>
      <c r="AW73" s="133">
        <f>'SO06_1 - Vzduchotechnika ...'!J38</f>
        <v>0</v>
      </c>
      <c r="AX73" s="133">
        <f>'SO06_1 - Vzduchotechnika ...'!J39</f>
        <v>0</v>
      </c>
      <c r="AY73" s="133">
        <f>'SO06_1 - Vzduchotechnika ...'!J40</f>
        <v>0</v>
      </c>
      <c r="AZ73" s="133">
        <f>'SO06_1 - Vzduchotechnika ...'!F37</f>
        <v>0</v>
      </c>
      <c r="BA73" s="133">
        <f>'SO06_1 - Vzduchotechnika ...'!F38</f>
        <v>0</v>
      </c>
      <c r="BB73" s="133">
        <f>'SO06_1 - Vzduchotechnika ...'!F39</f>
        <v>0</v>
      </c>
      <c r="BC73" s="133">
        <f>'SO06_1 - Vzduchotechnika ...'!F40</f>
        <v>0</v>
      </c>
      <c r="BD73" s="135">
        <f>'SO06_1 - Vzduchotechnika ...'!F41</f>
        <v>0</v>
      </c>
      <c r="BE73" s="4"/>
      <c r="BT73" s="136" t="s">
        <v>109</v>
      </c>
      <c r="BV73" s="136" t="s">
        <v>75</v>
      </c>
      <c r="BW73" s="136" t="s">
        <v>137</v>
      </c>
      <c r="BX73" s="136" t="s">
        <v>134</v>
      </c>
      <c r="CL73" s="136" t="s">
        <v>21</v>
      </c>
    </row>
    <row r="74" s="4" customFormat="1" ht="16.5" customHeight="1">
      <c r="A74" s="127" t="s">
        <v>82</v>
      </c>
      <c r="B74" s="66"/>
      <c r="C74" s="128"/>
      <c r="D74" s="128"/>
      <c r="E74" s="128"/>
      <c r="F74" s="129" t="s">
        <v>138</v>
      </c>
      <c r="G74" s="129"/>
      <c r="H74" s="129"/>
      <c r="I74" s="129"/>
      <c r="J74" s="129"/>
      <c r="K74" s="128"/>
      <c r="L74" s="129" t="s">
        <v>139</v>
      </c>
      <c r="M74" s="129"/>
      <c r="N74" s="129"/>
      <c r="O74" s="129"/>
      <c r="P74" s="129"/>
      <c r="Q74" s="129"/>
      <c r="R74" s="129"/>
      <c r="S74" s="129"/>
      <c r="T74" s="129"/>
      <c r="U74" s="129"/>
      <c r="V74" s="129"/>
      <c r="W74" s="129"/>
      <c r="X74" s="129"/>
      <c r="Y74" s="129"/>
      <c r="Z74" s="129"/>
      <c r="AA74" s="129"/>
      <c r="AB74" s="129"/>
      <c r="AC74" s="129"/>
      <c r="AD74" s="129"/>
      <c r="AE74" s="129"/>
      <c r="AF74" s="129"/>
      <c r="AG74" s="130">
        <f>'SO06_2 - Vzduchotechnika ...'!J34</f>
        <v>0</v>
      </c>
      <c r="AH74" s="128"/>
      <c r="AI74" s="128"/>
      <c r="AJ74" s="128"/>
      <c r="AK74" s="128"/>
      <c r="AL74" s="128"/>
      <c r="AM74" s="128"/>
      <c r="AN74" s="130">
        <f>SUM(AG74,AT74)</f>
        <v>0</v>
      </c>
      <c r="AO74" s="128"/>
      <c r="AP74" s="128"/>
      <c r="AQ74" s="131" t="s">
        <v>85</v>
      </c>
      <c r="AR74" s="68"/>
      <c r="AS74" s="132">
        <v>0</v>
      </c>
      <c r="AT74" s="133">
        <f>ROUND(SUM(AV74:AW74),2)</f>
        <v>0</v>
      </c>
      <c r="AU74" s="134">
        <f>'SO06_2 - Vzduchotechnika ...'!P95</f>
        <v>0</v>
      </c>
      <c r="AV74" s="133">
        <f>'SO06_2 - Vzduchotechnika ...'!J37</f>
        <v>0</v>
      </c>
      <c r="AW74" s="133">
        <f>'SO06_2 - Vzduchotechnika ...'!J38</f>
        <v>0</v>
      </c>
      <c r="AX74" s="133">
        <f>'SO06_2 - Vzduchotechnika ...'!J39</f>
        <v>0</v>
      </c>
      <c r="AY74" s="133">
        <f>'SO06_2 - Vzduchotechnika ...'!J40</f>
        <v>0</v>
      </c>
      <c r="AZ74" s="133">
        <f>'SO06_2 - Vzduchotechnika ...'!F37</f>
        <v>0</v>
      </c>
      <c r="BA74" s="133">
        <f>'SO06_2 - Vzduchotechnika ...'!F38</f>
        <v>0</v>
      </c>
      <c r="BB74" s="133">
        <f>'SO06_2 - Vzduchotechnika ...'!F39</f>
        <v>0</v>
      </c>
      <c r="BC74" s="133">
        <f>'SO06_2 - Vzduchotechnika ...'!F40</f>
        <v>0</v>
      </c>
      <c r="BD74" s="135">
        <f>'SO06_2 - Vzduchotechnika ...'!F41</f>
        <v>0</v>
      </c>
      <c r="BE74" s="4"/>
      <c r="BT74" s="136" t="s">
        <v>109</v>
      </c>
      <c r="BV74" s="136" t="s">
        <v>75</v>
      </c>
      <c r="BW74" s="136" t="s">
        <v>140</v>
      </c>
      <c r="BX74" s="136" t="s">
        <v>134</v>
      </c>
      <c r="CL74" s="136" t="s">
        <v>21</v>
      </c>
    </row>
    <row r="75" s="7" customFormat="1" ht="16.5" customHeight="1">
      <c r="A75" s="127" t="s">
        <v>82</v>
      </c>
      <c r="B75" s="114"/>
      <c r="C75" s="115"/>
      <c r="D75" s="116" t="s">
        <v>141</v>
      </c>
      <c r="E75" s="116"/>
      <c r="F75" s="116"/>
      <c r="G75" s="116"/>
      <c r="H75" s="116"/>
      <c r="I75" s="117"/>
      <c r="J75" s="116" t="s">
        <v>142</v>
      </c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  <c r="AA75" s="116"/>
      <c r="AB75" s="116"/>
      <c r="AC75" s="116"/>
      <c r="AD75" s="116"/>
      <c r="AE75" s="116"/>
      <c r="AF75" s="116"/>
      <c r="AG75" s="119">
        <f>'VRN - Vedlejší rozpočtové...'!J30</f>
        <v>0</v>
      </c>
      <c r="AH75" s="117"/>
      <c r="AI75" s="117"/>
      <c r="AJ75" s="117"/>
      <c r="AK75" s="117"/>
      <c r="AL75" s="117"/>
      <c r="AM75" s="117"/>
      <c r="AN75" s="119">
        <f>SUM(AG75,AT75)</f>
        <v>0</v>
      </c>
      <c r="AO75" s="117"/>
      <c r="AP75" s="117"/>
      <c r="AQ75" s="120" t="s">
        <v>79</v>
      </c>
      <c r="AR75" s="121"/>
      <c r="AS75" s="138">
        <v>0</v>
      </c>
      <c r="AT75" s="139">
        <f>ROUND(SUM(AV75:AW75),2)</f>
        <v>0</v>
      </c>
      <c r="AU75" s="140">
        <f>'VRN - Vedlejší rozpočtové...'!P84</f>
        <v>0</v>
      </c>
      <c r="AV75" s="139">
        <f>'VRN - Vedlejší rozpočtové...'!J33</f>
        <v>0</v>
      </c>
      <c r="AW75" s="139">
        <f>'VRN - Vedlejší rozpočtové...'!J34</f>
        <v>0</v>
      </c>
      <c r="AX75" s="139">
        <f>'VRN - Vedlejší rozpočtové...'!J35</f>
        <v>0</v>
      </c>
      <c r="AY75" s="139">
        <f>'VRN - Vedlejší rozpočtové...'!J36</f>
        <v>0</v>
      </c>
      <c r="AZ75" s="139">
        <f>'VRN - Vedlejší rozpočtové...'!F33</f>
        <v>0</v>
      </c>
      <c r="BA75" s="139">
        <f>'VRN - Vedlejší rozpočtové...'!F34</f>
        <v>0</v>
      </c>
      <c r="BB75" s="139">
        <f>'VRN - Vedlejší rozpočtové...'!F35</f>
        <v>0</v>
      </c>
      <c r="BC75" s="139">
        <f>'VRN - Vedlejší rozpočtové...'!F36</f>
        <v>0</v>
      </c>
      <c r="BD75" s="141">
        <f>'VRN - Vedlejší rozpočtové...'!F37</f>
        <v>0</v>
      </c>
      <c r="BE75" s="7"/>
      <c r="BT75" s="126" t="s">
        <v>77</v>
      </c>
      <c r="BV75" s="126" t="s">
        <v>75</v>
      </c>
      <c r="BW75" s="126" t="s">
        <v>143</v>
      </c>
      <c r="BX75" s="126" t="s">
        <v>5</v>
      </c>
      <c r="CL75" s="126" t="s">
        <v>21</v>
      </c>
      <c r="CM75" s="126" t="s">
        <v>81</v>
      </c>
    </row>
    <row r="76" s="2" customFormat="1" ht="30" customHeigh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7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="2" customFormat="1" ht="6.96" customHeight="1">
      <c r="A77" s="41"/>
      <c r="B77" s="62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47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</sheetData>
  <sheetProtection sheet="1" formatColumns="0" formatRows="0" objects="1" scenarios="1" spinCount="100000" saltValue="VrntrDLFIbbBy5D6PsHYc/6UZHPzCnWo0/wUirom02m1UDpds//+Cyg5vX10y38nnD4xW6FhDM1d7GDaMHXFQQ==" hashValue="4LVW8lFzH5x2A83wR42NUtKHZ2SWPk5b5wHmE1FulA54mAplgsC4FVldVAhcgk1r7dWPxD1OnqhGCf5B2k1+PA==" algorithmName="SHA-512" password="CC35"/>
  <mergeCells count="122">
    <mergeCell ref="C52:G52"/>
    <mergeCell ref="D58:H58"/>
    <mergeCell ref="D55:H55"/>
    <mergeCell ref="E60:I60"/>
    <mergeCell ref="E56:I56"/>
    <mergeCell ref="E59:I59"/>
    <mergeCell ref="E57:I57"/>
    <mergeCell ref="E61:I61"/>
    <mergeCell ref="E62:I62"/>
    <mergeCell ref="E63:I63"/>
    <mergeCell ref="F64:J64"/>
    <mergeCell ref="I52:AF52"/>
    <mergeCell ref="J55:AF55"/>
    <mergeCell ref="J58:AF58"/>
    <mergeCell ref="K60:AF60"/>
    <mergeCell ref="K57:AF57"/>
    <mergeCell ref="K59:AF59"/>
    <mergeCell ref="K62:AF62"/>
    <mergeCell ref="K63:AF63"/>
    <mergeCell ref="K56:AF56"/>
    <mergeCell ref="K61:AF61"/>
    <mergeCell ref="L45:AO45"/>
    <mergeCell ref="L64:AF64"/>
    <mergeCell ref="F65:J65"/>
    <mergeCell ref="L65:AF65"/>
    <mergeCell ref="F66:J66"/>
    <mergeCell ref="L66:AF66"/>
    <mergeCell ref="F67:J67"/>
    <mergeCell ref="L67:AF67"/>
    <mergeCell ref="F68:J68"/>
    <mergeCell ref="L68:AF68"/>
    <mergeCell ref="F69:J69"/>
    <mergeCell ref="L69:AF69"/>
    <mergeCell ref="F70:J70"/>
    <mergeCell ref="L70:AF70"/>
    <mergeCell ref="F71:J71"/>
    <mergeCell ref="L71:AF71"/>
    <mergeCell ref="E72:I72"/>
    <mergeCell ref="K72:AF72"/>
    <mergeCell ref="F73:J73"/>
    <mergeCell ref="L73:AF73"/>
    <mergeCell ref="F74:J74"/>
    <mergeCell ref="L74:AF74"/>
    <mergeCell ref="D75:H75"/>
    <mergeCell ref="J75:AF75"/>
    <mergeCell ref="AG54:AM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W31:AE31"/>
    <mergeCell ref="L31:P31"/>
    <mergeCell ref="L32:P32"/>
    <mergeCell ref="W32:AE32"/>
    <mergeCell ref="AK32:AO32"/>
    <mergeCell ref="L33:P33"/>
    <mergeCell ref="AK33:AO33"/>
    <mergeCell ref="W33:AE33"/>
    <mergeCell ref="AK35:AO35"/>
    <mergeCell ref="X35:AB35"/>
    <mergeCell ref="AR2:BE2"/>
    <mergeCell ref="AG60:AM60"/>
    <mergeCell ref="AG58:AM58"/>
    <mergeCell ref="AG56:AM56"/>
    <mergeCell ref="AG64:AM64"/>
    <mergeCell ref="AG61:AM61"/>
    <mergeCell ref="AG59:AM59"/>
    <mergeCell ref="AG55:AM55"/>
    <mergeCell ref="AG62:AM62"/>
    <mergeCell ref="AG63:AM63"/>
    <mergeCell ref="AG57:AM57"/>
    <mergeCell ref="AG52:AM52"/>
    <mergeCell ref="AM49:AP49"/>
    <mergeCell ref="AM50:AP50"/>
    <mergeCell ref="AM47:AN47"/>
    <mergeCell ref="AN63:AP63"/>
    <mergeCell ref="AN64:AP64"/>
    <mergeCell ref="AN57:AP57"/>
    <mergeCell ref="AN52:AP52"/>
    <mergeCell ref="AN61:AP61"/>
    <mergeCell ref="AN60:AP60"/>
    <mergeCell ref="AN55:AP55"/>
    <mergeCell ref="AN59:AP59"/>
    <mergeCell ref="AN56:AP56"/>
    <mergeCell ref="AN62:AP62"/>
    <mergeCell ref="AN58:AP58"/>
    <mergeCell ref="AS49:AT51"/>
    <mergeCell ref="AN65:AP65"/>
    <mergeCell ref="AG65:AM65"/>
    <mergeCell ref="AN66:AP66"/>
    <mergeCell ref="AG66:AM66"/>
    <mergeCell ref="AN67:AP67"/>
    <mergeCell ref="AG67:AM67"/>
    <mergeCell ref="AN68:AP68"/>
    <mergeCell ref="AG68:AM68"/>
    <mergeCell ref="AN69:AP69"/>
    <mergeCell ref="AG69:AM69"/>
    <mergeCell ref="AN70:AP70"/>
    <mergeCell ref="AG70:AM70"/>
    <mergeCell ref="AN71:AP71"/>
    <mergeCell ref="AG71:AM71"/>
    <mergeCell ref="AN72:AP72"/>
    <mergeCell ref="AG72:AM72"/>
    <mergeCell ref="AN73:AP73"/>
    <mergeCell ref="AG73:AM73"/>
    <mergeCell ref="AN74:AP74"/>
    <mergeCell ref="AG74:AM74"/>
    <mergeCell ref="AN75:AP75"/>
    <mergeCell ref="AG75:AM75"/>
    <mergeCell ref="AN54:AP54"/>
  </mergeCells>
  <hyperlinks>
    <hyperlink ref="A56" location="'1.1 - Bourací a demontážn...'!C2" display="/"/>
    <hyperlink ref="A57" location="'1.2 - Nové konstrukce a p...'!C2" display="/"/>
    <hyperlink ref="A59" location="'SO01 - Vnitřní kanalizace'!C2" display="/"/>
    <hyperlink ref="A60" location="'SO02 - Vnitřní vodovod'!C2" display="/"/>
    <hyperlink ref="A61" location="'SO03 - Plynovodní přípojka'!C2" display="/"/>
    <hyperlink ref="A62" location="'SO04 - Vytápění'!C2" display="/"/>
    <hyperlink ref="A64" location="'SO05_1 - Elektroinstalace...'!C2" display="/"/>
    <hyperlink ref="A65" location="'SO05_2 - Elektroinstalace...'!C2" display="/"/>
    <hyperlink ref="A66" location="'SO05_3 - Elektroinstalace...'!C2" display="/"/>
    <hyperlink ref="A67" location="'SO05_4 - Elektroinstalace...'!C2" display="/"/>
    <hyperlink ref="A68" location="'SO05_5 - Elektroinstalace...'!C2" display="/"/>
    <hyperlink ref="A69" location="'SO05_6 - Elektroinstalace...'!C2" display="/"/>
    <hyperlink ref="A70" location="'SO05_7 - Elektroinstalace...'!C2" display="/"/>
    <hyperlink ref="A71" location="'SO05_8 - Elektroinstalace...'!C2" display="/"/>
    <hyperlink ref="A73" location="'SO06_1 - Vzduchotechnika ...'!C2" display="/"/>
    <hyperlink ref="A74" location="'SO06_2 - Vzduchotechnika ...'!C2" display="/"/>
    <hyperlink ref="A75" location="'VRN - Vedlejší rozpočtové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86</v>
      </c>
      <c r="AZ2" s="142" t="s">
        <v>144</v>
      </c>
      <c r="BA2" s="142" t="s">
        <v>21</v>
      </c>
      <c r="BB2" s="142" t="s">
        <v>21</v>
      </c>
      <c r="BC2" s="142" t="s">
        <v>145</v>
      </c>
      <c r="BD2" s="142" t="s">
        <v>81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23"/>
      <c r="AT3" s="20" t="s">
        <v>81</v>
      </c>
      <c r="AZ3" s="142" t="s">
        <v>146</v>
      </c>
      <c r="BA3" s="142" t="s">
        <v>21</v>
      </c>
      <c r="BB3" s="142" t="s">
        <v>21</v>
      </c>
      <c r="BC3" s="142" t="s">
        <v>147</v>
      </c>
      <c r="BD3" s="142" t="s">
        <v>81</v>
      </c>
    </row>
    <row r="4" s="1" customFormat="1" ht="24.96" customHeight="1">
      <c r="B4" s="23"/>
      <c r="D4" s="145" t="s">
        <v>148</v>
      </c>
      <c r="L4" s="23"/>
      <c r="M4" s="146" t="s">
        <v>10</v>
      </c>
      <c r="AT4" s="20" t="s">
        <v>4</v>
      </c>
      <c r="AZ4" s="142" t="s">
        <v>149</v>
      </c>
      <c r="BA4" s="142" t="s">
        <v>21</v>
      </c>
      <c r="BB4" s="142" t="s">
        <v>21</v>
      </c>
      <c r="BC4" s="142" t="s">
        <v>150</v>
      </c>
      <c r="BD4" s="142" t="s">
        <v>81</v>
      </c>
    </row>
    <row r="5" s="1" customFormat="1" ht="6.96" customHeight="1">
      <c r="B5" s="23"/>
      <c r="L5" s="23"/>
      <c r="AZ5" s="142" t="s">
        <v>151</v>
      </c>
      <c r="BA5" s="142" t="s">
        <v>21</v>
      </c>
      <c r="BB5" s="142" t="s">
        <v>21</v>
      </c>
      <c r="BC5" s="142" t="s">
        <v>152</v>
      </c>
      <c r="BD5" s="142" t="s">
        <v>81</v>
      </c>
    </row>
    <row r="6" s="1" customFormat="1" ht="12" customHeight="1">
      <c r="B6" s="23"/>
      <c r="D6" s="147" t="s">
        <v>16</v>
      </c>
      <c r="L6" s="23"/>
      <c r="AZ6" s="142" t="s">
        <v>153</v>
      </c>
      <c r="BA6" s="142" t="s">
        <v>21</v>
      </c>
      <c r="BB6" s="142" t="s">
        <v>21</v>
      </c>
      <c r="BC6" s="142" t="s">
        <v>154</v>
      </c>
      <c r="BD6" s="142" t="s">
        <v>81</v>
      </c>
    </row>
    <row r="7" s="1" customFormat="1" ht="16.5" customHeight="1">
      <c r="B7" s="23"/>
      <c r="E7" s="148" t="str">
        <f>'Rekapitulace stavby'!K6</f>
        <v>MODERNIZACE DOMOVA sv. VÁCLAVA, rekonstrukce domova pro seniory a modernizace zázemí služby</v>
      </c>
      <c r="F7" s="147"/>
      <c r="G7" s="147"/>
      <c r="H7" s="147"/>
      <c r="L7" s="23"/>
    </row>
    <row r="8" s="1" customFormat="1" ht="12" customHeight="1">
      <c r="B8" s="23"/>
      <c r="D8" s="147" t="s">
        <v>155</v>
      </c>
      <c r="L8" s="23"/>
    </row>
    <row r="9" s="2" customFormat="1" ht="16.5" customHeight="1">
      <c r="A9" s="41"/>
      <c r="B9" s="47"/>
      <c r="C9" s="41"/>
      <c r="D9" s="41"/>
      <c r="E9" s="148" t="s">
        <v>156</v>
      </c>
      <c r="F9" s="41"/>
      <c r="G9" s="41"/>
      <c r="H9" s="41"/>
      <c r="I9" s="41"/>
      <c r="J9" s="41"/>
      <c r="K9" s="41"/>
      <c r="L9" s="149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7" t="s">
        <v>157</v>
      </c>
      <c r="E10" s="41"/>
      <c r="F10" s="41"/>
      <c r="G10" s="41"/>
      <c r="H10" s="41"/>
      <c r="I10" s="41"/>
      <c r="J10" s="41"/>
      <c r="K10" s="41"/>
      <c r="L10" s="149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50" t="s">
        <v>158</v>
      </c>
      <c r="F11" s="41"/>
      <c r="G11" s="41"/>
      <c r="H11" s="41"/>
      <c r="I11" s="41"/>
      <c r="J11" s="41"/>
      <c r="K11" s="41"/>
      <c r="L11" s="149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9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7" t="s">
        <v>18</v>
      </c>
      <c r="E13" s="41"/>
      <c r="F13" s="136" t="s">
        <v>21</v>
      </c>
      <c r="G13" s="41"/>
      <c r="H13" s="41"/>
      <c r="I13" s="147" t="s">
        <v>20</v>
      </c>
      <c r="J13" s="136" t="s">
        <v>21</v>
      </c>
      <c r="K13" s="41"/>
      <c r="L13" s="149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7" t="s">
        <v>22</v>
      </c>
      <c r="E14" s="41"/>
      <c r="F14" s="136" t="s">
        <v>23</v>
      </c>
      <c r="G14" s="41"/>
      <c r="H14" s="41"/>
      <c r="I14" s="147" t="s">
        <v>24</v>
      </c>
      <c r="J14" s="151" t="str">
        <f>'Rekapitulace stavby'!AN8</f>
        <v>11. 12. 2025</v>
      </c>
      <c r="K14" s="41"/>
      <c r="L14" s="149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9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7" t="s">
        <v>26</v>
      </c>
      <c r="E16" s="41"/>
      <c r="F16" s="41"/>
      <c r="G16" s="41"/>
      <c r="H16" s="41"/>
      <c r="I16" s="147" t="s">
        <v>27</v>
      </c>
      <c r="J16" s="136" t="s">
        <v>21</v>
      </c>
      <c r="K16" s="41"/>
      <c r="L16" s="149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28</v>
      </c>
      <c r="F17" s="41"/>
      <c r="G17" s="41"/>
      <c r="H17" s="41"/>
      <c r="I17" s="147" t="s">
        <v>29</v>
      </c>
      <c r="J17" s="136" t="s">
        <v>21</v>
      </c>
      <c r="K17" s="41"/>
      <c r="L17" s="149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9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7" t="s">
        <v>30</v>
      </c>
      <c r="E19" s="41"/>
      <c r="F19" s="41"/>
      <c r="G19" s="41"/>
      <c r="H19" s="41"/>
      <c r="I19" s="147" t="s">
        <v>27</v>
      </c>
      <c r="J19" s="36" t="str">
        <f>'Rekapitulace stavby'!AN13</f>
        <v>Vyplň údaj</v>
      </c>
      <c r="K19" s="41"/>
      <c r="L19" s="149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7" t="s">
        <v>29</v>
      </c>
      <c r="J20" s="36" t="str">
        <f>'Rekapitulace stavby'!AN14</f>
        <v>Vyplň údaj</v>
      </c>
      <c r="K20" s="41"/>
      <c r="L20" s="149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9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7" t="s">
        <v>32</v>
      </c>
      <c r="E22" s="41"/>
      <c r="F22" s="41"/>
      <c r="G22" s="41"/>
      <c r="H22" s="41"/>
      <c r="I22" s="147" t="s">
        <v>27</v>
      </c>
      <c r="J22" s="136" t="s">
        <v>21</v>
      </c>
      <c r="K22" s="41"/>
      <c r="L22" s="149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33</v>
      </c>
      <c r="F23" s="41"/>
      <c r="G23" s="41"/>
      <c r="H23" s="41"/>
      <c r="I23" s="147" t="s">
        <v>29</v>
      </c>
      <c r="J23" s="136" t="s">
        <v>21</v>
      </c>
      <c r="K23" s="41"/>
      <c r="L23" s="149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9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7" t="s">
        <v>35</v>
      </c>
      <c r="E25" s="41"/>
      <c r="F25" s="41"/>
      <c r="G25" s="41"/>
      <c r="H25" s="41"/>
      <c r="I25" s="147" t="s">
        <v>27</v>
      </c>
      <c r="J25" s="136" t="str">
        <f>IF('Rekapitulace stavby'!AN19="","",'Rekapitulace stavby'!AN19)</f>
        <v/>
      </c>
      <c r="K25" s="41"/>
      <c r="L25" s="149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tr">
        <f>IF('Rekapitulace stavby'!E20="","",'Rekapitulace stavby'!E20)</f>
        <v xml:space="preserve"> </v>
      </c>
      <c r="F26" s="41"/>
      <c r="G26" s="41"/>
      <c r="H26" s="41"/>
      <c r="I26" s="147" t="s">
        <v>29</v>
      </c>
      <c r="J26" s="136" t="str">
        <f>IF('Rekapitulace stavby'!AN20="","",'Rekapitulace stavby'!AN20)</f>
        <v/>
      </c>
      <c r="K26" s="41"/>
      <c r="L26" s="149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9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7" t="s">
        <v>37</v>
      </c>
      <c r="E28" s="41"/>
      <c r="F28" s="41"/>
      <c r="G28" s="41"/>
      <c r="H28" s="41"/>
      <c r="I28" s="41"/>
      <c r="J28" s="41"/>
      <c r="K28" s="41"/>
      <c r="L28" s="149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2"/>
      <c r="B29" s="153"/>
      <c r="C29" s="152"/>
      <c r="D29" s="152"/>
      <c r="E29" s="154" t="s">
        <v>21</v>
      </c>
      <c r="F29" s="154"/>
      <c r="G29" s="154"/>
      <c r="H29" s="154"/>
      <c r="I29" s="152"/>
      <c r="J29" s="152"/>
      <c r="K29" s="152"/>
      <c r="L29" s="155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9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6"/>
      <c r="E31" s="156"/>
      <c r="F31" s="156"/>
      <c r="G31" s="156"/>
      <c r="H31" s="156"/>
      <c r="I31" s="156"/>
      <c r="J31" s="156"/>
      <c r="K31" s="156"/>
      <c r="L31" s="149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7" t="s">
        <v>39</v>
      </c>
      <c r="E32" s="41"/>
      <c r="F32" s="41"/>
      <c r="G32" s="41"/>
      <c r="H32" s="41"/>
      <c r="I32" s="41"/>
      <c r="J32" s="158">
        <f>ROUND(J100, 2)</f>
        <v>0</v>
      </c>
      <c r="K32" s="41"/>
      <c r="L32" s="149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6"/>
      <c r="E33" s="156"/>
      <c r="F33" s="156"/>
      <c r="G33" s="156"/>
      <c r="H33" s="156"/>
      <c r="I33" s="156"/>
      <c r="J33" s="156"/>
      <c r="K33" s="156"/>
      <c r="L33" s="149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9" t="s">
        <v>41</v>
      </c>
      <c r="G34" s="41"/>
      <c r="H34" s="41"/>
      <c r="I34" s="159" t="s">
        <v>40</v>
      </c>
      <c r="J34" s="159" t="s">
        <v>42</v>
      </c>
      <c r="K34" s="41"/>
      <c r="L34" s="149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60" t="s">
        <v>43</v>
      </c>
      <c r="E35" s="147" t="s">
        <v>44</v>
      </c>
      <c r="F35" s="161">
        <f>ROUND((SUM(BE100:BE499)),  2)</f>
        <v>0</v>
      </c>
      <c r="G35" s="41"/>
      <c r="H35" s="41"/>
      <c r="I35" s="162">
        <v>0.20999999999999999</v>
      </c>
      <c r="J35" s="161">
        <f>ROUND(((SUM(BE100:BE499))*I35),  2)</f>
        <v>0</v>
      </c>
      <c r="K35" s="41"/>
      <c r="L35" s="149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7" t="s">
        <v>45</v>
      </c>
      <c r="F36" s="161">
        <f>ROUND((SUM(BF100:BF499)),  2)</f>
        <v>0</v>
      </c>
      <c r="G36" s="41"/>
      <c r="H36" s="41"/>
      <c r="I36" s="162">
        <v>0.12</v>
      </c>
      <c r="J36" s="161">
        <f>ROUND(((SUM(BF100:BF499))*I36),  2)</f>
        <v>0</v>
      </c>
      <c r="K36" s="41"/>
      <c r="L36" s="149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7" t="s">
        <v>46</v>
      </c>
      <c r="F37" s="161">
        <f>ROUND((SUM(BG100:BG499)),  2)</f>
        <v>0</v>
      </c>
      <c r="G37" s="41"/>
      <c r="H37" s="41"/>
      <c r="I37" s="162">
        <v>0.20999999999999999</v>
      </c>
      <c r="J37" s="161">
        <f>0</f>
        <v>0</v>
      </c>
      <c r="K37" s="41"/>
      <c r="L37" s="149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7" t="s">
        <v>47</v>
      </c>
      <c r="F38" s="161">
        <f>ROUND((SUM(BH100:BH499)),  2)</f>
        <v>0</v>
      </c>
      <c r="G38" s="41"/>
      <c r="H38" s="41"/>
      <c r="I38" s="162">
        <v>0.12</v>
      </c>
      <c r="J38" s="161">
        <f>0</f>
        <v>0</v>
      </c>
      <c r="K38" s="41"/>
      <c r="L38" s="149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7" t="s">
        <v>48</v>
      </c>
      <c r="F39" s="161">
        <f>ROUND((SUM(BI100:BI499)),  2)</f>
        <v>0</v>
      </c>
      <c r="G39" s="41"/>
      <c r="H39" s="41"/>
      <c r="I39" s="162">
        <v>0</v>
      </c>
      <c r="J39" s="161">
        <f>0</f>
        <v>0</v>
      </c>
      <c r="K39" s="41"/>
      <c r="L39" s="149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9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3"/>
      <c r="D41" s="164" t="s">
        <v>49</v>
      </c>
      <c r="E41" s="165"/>
      <c r="F41" s="165"/>
      <c r="G41" s="166" t="s">
        <v>50</v>
      </c>
      <c r="H41" s="167" t="s">
        <v>51</v>
      </c>
      <c r="I41" s="165"/>
      <c r="J41" s="168">
        <f>SUM(J32:J39)</f>
        <v>0</v>
      </c>
      <c r="K41" s="169"/>
      <c r="L41" s="149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70"/>
      <c r="C42" s="171"/>
      <c r="D42" s="171"/>
      <c r="E42" s="171"/>
      <c r="F42" s="171"/>
      <c r="G42" s="171"/>
      <c r="H42" s="171"/>
      <c r="I42" s="171"/>
      <c r="J42" s="171"/>
      <c r="K42" s="171"/>
      <c r="L42" s="149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2"/>
      <c r="C46" s="173"/>
      <c r="D46" s="173"/>
      <c r="E46" s="173"/>
      <c r="F46" s="173"/>
      <c r="G46" s="173"/>
      <c r="H46" s="173"/>
      <c r="I46" s="173"/>
      <c r="J46" s="173"/>
      <c r="K46" s="173"/>
      <c r="L46" s="149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159</v>
      </c>
      <c r="D47" s="43"/>
      <c r="E47" s="43"/>
      <c r="F47" s="43"/>
      <c r="G47" s="43"/>
      <c r="H47" s="43"/>
      <c r="I47" s="43"/>
      <c r="J47" s="43"/>
      <c r="K47" s="43"/>
      <c r="L47" s="149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9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9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4" t="str">
        <f>E7</f>
        <v>MODERNIZACE DOMOVA sv. VÁCLAVA, rekonstrukce domova pro seniory a modernizace zázemí služby</v>
      </c>
      <c r="F50" s="35"/>
      <c r="G50" s="35"/>
      <c r="H50" s="35"/>
      <c r="I50" s="43"/>
      <c r="J50" s="43"/>
      <c r="K50" s="43"/>
      <c r="L50" s="149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155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4" t="s">
        <v>156</v>
      </c>
      <c r="F52" s="43"/>
      <c r="G52" s="43"/>
      <c r="H52" s="43"/>
      <c r="I52" s="43"/>
      <c r="J52" s="43"/>
      <c r="K52" s="43"/>
      <c r="L52" s="149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157</v>
      </c>
      <c r="D53" s="43"/>
      <c r="E53" s="43"/>
      <c r="F53" s="43"/>
      <c r="G53" s="43"/>
      <c r="H53" s="43"/>
      <c r="I53" s="43"/>
      <c r="J53" s="43"/>
      <c r="K53" s="43"/>
      <c r="L53" s="149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1.1 - Bourací a demontážní práce</v>
      </c>
      <c r="F54" s="43"/>
      <c r="G54" s="43"/>
      <c r="H54" s="43"/>
      <c r="I54" s="43"/>
      <c r="J54" s="43"/>
      <c r="K54" s="43"/>
      <c r="L54" s="149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9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22</v>
      </c>
      <c r="D56" s="43"/>
      <c r="E56" s="43"/>
      <c r="F56" s="30" t="str">
        <f>F14</f>
        <v>Brandýs nad Labem-Stará Boleslav</v>
      </c>
      <c r="G56" s="43"/>
      <c r="H56" s="43"/>
      <c r="I56" s="35" t="s">
        <v>24</v>
      </c>
      <c r="J56" s="75" t="str">
        <f>IF(J14="","",J14)</f>
        <v>11. 12. 2025</v>
      </c>
      <c r="K56" s="43"/>
      <c r="L56" s="149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9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25.65" customHeight="1">
      <c r="A58" s="41"/>
      <c r="B58" s="42"/>
      <c r="C58" s="35" t="s">
        <v>26</v>
      </c>
      <c r="D58" s="43"/>
      <c r="E58" s="43"/>
      <c r="F58" s="30" t="str">
        <f>E17</f>
        <v>ARCIDIECÉZNÍ CHARITA PRAHA</v>
      </c>
      <c r="G58" s="43"/>
      <c r="H58" s="43"/>
      <c r="I58" s="35" t="s">
        <v>32</v>
      </c>
      <c r="J58" s="39" t="str">
        <f>E23</f>
        <v>JIRSA - ARCHITEKTI, s.r.o.</v>
      </c>
      <c r="K58" s="43"/>
      <c r="L58" s="149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30</v>
      </c>
      <c r="D59" s="43"/>
      <c r="E59" s="43"/>
      <c r="F59" s="30" t="str">
        <f>IF(E20="","",E20)</f>
        <v>Vyplň údaj</v>
      </c>
      <c r="G59" s="43"/>
      <c r="H59" s="43"/>
      <c r="I59" s="35" t="s">
        <v>35</v>
      </c>
      <c r="J59" s="39" t="str">
        <f>E26</f>
        <v xml:space="preserve"> </v>
      </c>
      <c r="K59" s="43"/>
      <c r="L59" s="149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9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5" t="s">
        <v>160</v>
      </c>
      <c r="D61" s="176"/>
      <c r="E61" s="176"/>
      <c r="F61" s="176"/>
      <c r="G61" s="176"/>
      <c r="H61" s="176"/>
      <c r="I61" s="176"/>
      <c r="J61" s="177" t="s">
        <v>161</v>
      </c>
      <c r="K61" s="176"/>
      <c r="L61" s="149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9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8" t="s">
        <v>71</v>
      </c>
      <c r="D63" s="43"/>
      <c r="E63" s="43"/>
      <c r="F63" s="43"/>
      <c r="G63" s="43"/>
      <c r="H63" s="43"/>
      <c r="I63" s="43"/>
      <c r="J63" s="105">
        <f>J100</f>
        <v>0</v>
      </c>
      <c r="K63" s="43"/>
      <c r="L63" s="149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162</v>
      </c>
    </row>
    <row r="64" s="9" customFormat="1" ht="24.96" customHeight="1">
      <c r="A64" s="9"/>
      <c r="B64" s="179"/>
      <c r="C64" s="180"/>
      <c r="D64" s="181" t="s">
        <v>163</v>
      </c>
      <c r="E64" s="182"/>
      <c r="F64" s="182"/>
      <c r="G64" s="182"/>
      <c r="H64" s="182"/>
      <c r="I64" s="182"/>
      <c r="J64" s="183">
        <f>J101</f>
        <v>0</v>
      </c>
      <c r="K64" s="180"/>
      <c r="L64" s="184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5"/>
      <c r="C65" s="128"/>
      <c r="D65" s="186" t="s">
        <v>164</v>
      </c>
      <c r="E65" s="187"/>
      <c r="F65" s="187"/>
      <c r="G65" s="187"/>
      <c r="H65" s="187"/>
      <c r="I65" s="187"/>
      <c r="J65" s="188">
        <f>J102</f>
        <v>0</v>
      </c>
      <c r="K65" s="128"/>
      <c r="L65" s="189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5"/>
      <c r="C66" s="128"/>
      <c r="D66" s="186" t="s">
        <v>165</v>
      </c>
      <c r="E66" s="187"/>
      <c r="F66" s="187"/>
      <c r="G66" s="187"/>
      <c r="H66" s="187"/>
      <c r="I66" s="187"/>
      <c r="J66" s="188">
        <f>J145</f>
        <v>0</v>
      </c>
      <c r="K66" s="128"/>
      <c r="L66" s="189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5"/>
      <c r="C67" s="128"/>
      <c r="D67" s="186" t="s">
        <v>166</v>
      </c>
      <c r="E67" s="187"/>
      <c r="F67" s="187"/>
      <c r="G67" s="187"/>
      <c r="H67" s="187"/>
      <c r="I67" s="187"/>
      <c r="J67" s="188">
        <f>J322</f>
        <v>0</v>
      </c>
      <c r="K67" s="128"/>
      <c r="L67" s="189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9" customFormat="1" ht="24.96" customHeight="1">
      <c r="A68" s="9"/>
      <c r="B68" s="179"/>
      <c r="C68" s="180"/>
      <c r="D68" s="181" t="s">
        <v>167</v>
      </c>
      <c r="E68" s="182"/>
      <c r="F68" s="182"/>
      <c r="G68" s="182"/>
      <c r="H68" s="182"/>
      <c r="I68" s="182"/>
      <c r="J68" s="183">
        <f>J368</f>
        <v>0</v>
      </c>
      <c r="K68" s="180"/>
      <c r="L68" s="184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10" customFormat="1" ht="19.92" customHeight="1">
      <c r="A69" s="10"/>
      <c r="B69" s="185"/>
      <c r="C69" s="128"/>
      <c r="D69" s="186" t="s">
        <v>168</v>
      </c>
      <c r="E69" s="187"/>
      <c r="F69" s="187"/>
      <c r="G69" s="187"/>
      <c r="H69" s="187"/>
      <c r="I69" s="187"/>
      <c r="J69" s="188">
        <f>J369</f>
        <v>0</v>
      </c>
      <c r="K69" s="128"/>
      <c r="L69" s="189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5"/>
      <c r="C70" s="128"/>
      <c r="D70" s="186" t="s">
        <v>169</v>
      </c>
      <c r="E70" s="187"/>
      <c r="F70" s="187"/>
      <c r="G70" s="187"/>
      <c r="H70" s="187"/>
      <c r="I70" s="187"/>
      <c r="J70" s="188">
        <f>J377</f>
        <v>0</v>
      </c>
      <c r="K70" s="128"/>
      <c r="L70" s="189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85"/>
      <c r="C71" s="128"/>
      <c r="D71" s="186" t="s">
        <v>170</v>
      </c>
      <c r="E71" s="187"/>
      <c r="F71" s="187"/>
      <c r="G71" s="187"/>
      <c r="H71" s="187"/>
      <c r="I71" s="187"/>
      <c r="J71" s="188">
        <f>J398</f>
        <v>0</v>
      </c>
      <c r="K71" s="128"/>
      <c r="L71" s="189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85"/>
      <c r="C72" s="128"/>
      <c r="D72" s="186" t="s">
        <v>171</v>
      </c>
      <c r="E72" s="187"/>
      <c r="F72" s="187"/>
      <c r="G72" s="187"/>
      <c r="H72" s="187"/>
      <c r="I72" s="187"/>
      <c r="J72" s="188">
        <f>J410</f>
        <v>0</v>
      </c>
      <c r="K72" s="128"/>
      <c r="L72" s="189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9.92" customHeight="1">
      <c r="A73" s="10"/>
      <c r="B73" s="185"/>
      <c r="C73" s="128"/>
      <c r="D73" s="186" t="s">
        <v>172</v>
      </c>
      <c r="E73" s="187"/>
      <c r="F73" s="187"/>
      <c r="G73" s="187"/>
      <c r="H73" s="187"/>
      <c r="I73" s="187"/>
      <c r="J73" s="188">
        <f>J421</f>
        <v>0</v>
      </c>
      <c r="K73" s="128"/>
      <c r="L73" s="189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10" customFormat="1" ht="19.92" customHeight="1">
      <c r="A74" s="10"/>
      <c r="B74" s="185"/>
      <c r="C74" s="128"/>
      <c r="D74" s="186" t="s">
        <v>173</v>
      </c>
      <c r="E74" s="187"/>
      <c r="F74" s="187"/>
      <c r="G74" s="187"/>
      <c r="H74" s="187"/>
      <c r="I74" s="187"/>
      <c r="J74" s="188">
        <f>J434</f>
        <v>0</v>
      </c>
      <c r="K74" s="128"/>
      <c r="L74" s="189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10" customFormat="1" ht="19.92" customHeight="1">
      <c r="A75" s="10"/>
      <c r="B75" s="185"/>
      <c r="C75" s="128"/>
      <c r="D75" s="186" t="s">
        <v>174</v>
      </c>
      <c r="E75" s="187"/>
      <c r="F75" s="187"/>
      <c r="G75" s="187"/>
      <c r="H75" s="187"/>
      <c r="I75" s="187"/>
      <c r="J75" s="188">
        <f>J441</f>
        <v>0</v>
      </c>
      <c r="K75" s="128"/>
      <c r="L75" s="189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="10" customFormat="1" ht="19.92" customHeight="1">
      <c r="A76" s="10"/>
      <c r="B76" s="185"/>
      <c r="C76" s="128"/>
      <c r="D76" s="186" t="s">
        <v>175</v>
      </c>
      <c r="E76" s="187"/>
      <c r="F76" s="187"/>
      <c r="G76" s="187"/>
      <c r="H76" s="187"/>
      <c r="I76" s="187"/>
      <c r="J76" s="188">
        <f>J452</f>
        <v>0</v>
      </c>
      <c r="K76" s="128"/>
      <c r="L76" s="189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="10" customFormat="1" ht="19.92" customHeight="1">
      <c r="A77" s="10"/>
      <c r="B77" s="185"/>
      <c r="C77" s="128"/>
      <c r="D77" s="186" t="s">
        <v>176</v>
      </c>
      <c r="E77" s="187"/>
      <c r="F77" s="187"/>
      <c r="G77" s="187"/>
      <c r="H77" s="187"/>
      <c r="I77" s="187"/>
      <c r="J77" s="188">
        <f>J472</f>
        <v>0</v>
      </c>
      <c r="K77" s="128"/>
      <c r="L77" s="189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="10" customFormat="1" ht="19.92" customHeight="1">
      <c r="A78" s="10"/>
      <c r="B78" s="185"/>
      <c r="C78" s="128"/>
      <c r="D78" s="186" t="s">
        <v>177</v>
      </c>
      <c r="E78" s="187"/>
      <c r="F78" s="187"/>
      <c r="G78" s="187"/>
      <c r="H78" s="187"/>
      <c r="I78" s="187"/>
      <c r="J78" s="188">
        <f>J487</f>
        <v>0</v>
      </c>
      <c r="K78" s="128"/>
      <c r="L78" s="189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s="2" customFormat="1" ht="21.84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149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6.96" customHeight="1">
      <c r="A80" s="41"/>
      <c r="B80" s="62"/>
      <c r="C80" s="63"/>
      <c r="D80" s="63"/>
      <c r="E80" s="63"/>
      <c r="F80" s="63"/>
      <c r="G80" s="63"/>
      <c r="H80" s="63"/>
      <c r="I80" s="63"/>
      <c r="J80" s="63"/>
      <c r="K80" s="63"/>
      <c r="L80" s="149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4" s="2" customFormat="1" ht="6.96" customHeight="1">
      <c r="A84" s="41"/>
      <c r="B84" s="64"/>
      <c r="C84" s="65"/>
      <c r="D84" s="65"/>
      <c r="E84" s="65"/>
      <c r="F84" s="65"/>
      <c r="G84" s="65"/>
      <c r="H84" s="65"/>
      <c r="I84" s="65"/>
      <c r="J84" s="65"/>
      <c r="K84" s="65"/>
      <c r="L84" s="149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24.96" customHeight="1">
      <c r="A85" s="41"/>
      <c r="B85" s="42"/>
      <c r="C85" s="26" t="s">
        <v>178</v>
      </c>
      <c r="D85" s="43"/>
      <c r="E85" s="43"/>
      <c r="F85" s="43"/>
      <c r="G85" s="43"/>
      <c r="H85" s="43"/>
      <c r="I85" s="43"/>
      <c r="J85" s="43"/>
      <c r="K85" s="43"/>
      <c r="L85" s="149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6.96" customHeight="1">
      <c r="A86" s="41"/>
      <c r="B86" s="42"/>
      <c r="C86" s="43"/>
      <c r="D86" s="43"/>
      <c r="E86" s="43"/>
      <c r="F86" s="43"/>
      <c r="G86" s="43"/>
      <c r="H86" s="43"/>
      <c r="I86" s="43"/>
      <c r="J86" s="43"/>
      <c r="K86" s="43"/>
      <c r="L86" s="149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2" customHeight="1">
      <c r="A87" s="41"/>
      <c r="B87" s="42"/>
      <c r="C87" s="35" t="s">
        <v>16</v>
      </c>
      <c r="D87" s="43"/>
      <c r="E87" s="43"/>
      <c r="F87" s="43"/>
      <c r="G87" s="43"/>
      <c r="H87" s="43"/>
      <c r="I87" s="43"/>
      <c r="J87" s="43"/>
      <c r="K87" s="43"/>
      <c r="L87" s="149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6.5" customHeight="1">
      <c r="A88" s="41"/>
      <c r="B88" s="42"/>
      <c r="C88" s="43"/>
      <c r="D88" s="43"/>
      <c r="E88" s="174" t="str">
        <f>E7</f>
        <v>MODERNIZACE DOMOVA sv. VÁCLAVA, rekonstrukce domova pro seniory a modernizace zázemí služby</v>
      </c>
      <c r="F88" s="35"/>
      <c r="G88" s="35"/>
      <c r="H88" s="35"/>
      <c r="I88" s="43"/>
      <c r="J88" s="43"/>
      <c r="K88" s="43"/>
      <c r="L88" s="149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1" customFormat="1" ht="12" customHeight="1">
      <c r="B89" s="24"/>
      <c r="C89" s="35" t="s">
        <v>155</v>
      </c>
      <c r="D89" s="25"/>
      <c r="E89" s="25"/>
      <c r="F89" s="25"/>
      <c r="G89" s="25"/>
      <c r="H89" s="25"/>
      <c r="I89" s="25"/>
      <c r="J89" s="25"/>
      <c r="K89" s="25"/>
      <c r="L89" s="23"/>
    </row>
    <row r="90" s="2" customFormat="1" ht="16.5" customHeight="1">
      <c r="A90" s="41"/>
      <c r="B90" s="42"/>
      <c r="C90" s="43"/>
      <c r="D90" s="43"/>
      <c r="E90" s="174" t="s">
        <v>156</v>
      </c>
      <c r="F90" s="43"/>
      <c r="G90" s="43"/>
      <c r="H90" s="43"/>
      <c r="I90" s="43"/>
      <c r="J90" s="43"/>
      <c r="K90" s="43"/>
      <c r="L90" s="149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2" customHeight="1">
      <c r="A91" s="41"/>
      <c r="B91" s="42"/>
      <c r="C91" s="35" t="s">
        <v>157</v>
      </c>
      <c r="D91" s="43"/>
      <c r="E91" s="43"/>
      <c r="F91" s="43"/>
      <c r="G91" s="43"/>
      <c r="H91" s="43"/>
      <c r="I91" s="43"/>
      <c r="J91" s="43"/>
      <c r="K91" s="43"/>
      <c r="L91" s="149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16.5" customHeight="1">
      <c r="A92" s="41"/>
      <c r="B92" s="42"/>
      <c r="C92" s="43"/>
      <c r="D92" s="43"/>
      <c r="E92" s="72" t="str">
        <f>E11</f>
        <v>1.1 - Bourací a demontážní práce</v>
      </c>
      <c r="F92" s="43"/>
      <c r="G92" s="43"/>
      <c r="H92" s="43"/>
      <c r="I92" s="43"/>
      <c r="J92" s="43"/>
      <c r="K92" s="43"/>
      <c r="L92" s="149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6.96" customHeight="1">
      <c r="A93" s="41"/>
      <c r="B93" s="42"/>
      <c r="C93" s="43"/>
      <c r="D93" s="43"/>
      <c r="E93" s="43"/>
      <c r="F93" s="43"/>
      <c r="G93" s="43"/>
      <c r="H93" s="43"/>
      <c r="I93" s="43"/>
      <c r="J93" s="43"/>
      <c r="K93" s="43"/>
      <c r="L93" s="149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2" customFormat="1" ht="12" customHeight="1">
      <c r="A94" s="41"/>
      <c r="B94" s="42"/>
      <c r="C94" s="35" t="s">
        <v>22</v>
      </c>
      <c r="D94" s="43"/>
      <c r="E94" s="43"/>
      <c r="F94" s="30" t="str">
        <f>F14</f>
        <v>Brandýs nad Labem-Stará Boleslav</v>
      </c>
      <c r="G94" s="43"/>
      <c r="H94" s="43"/>
      <c r="I94" s="35" t="s">
        <v>24</v>
      </c>
      <c r="J94" s="75" t="str">
        <f>IF(J14="","",J14)</f>
        <v>11. 12. 2025</v>
      </c>
      <c r="K94" s="43"/>
      <c r="L94" s="149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="2" customFormat="1" ht="6.96" customHeight="1">
      <c r="A95" s="41"/>
      <c r="B95" s="42"/>
      <c r="C95" s="43"/>
      <c r="D95" s="43"/>
      <c r="E95" s="43"/>
      <c r="F95" s="43"/>
      <c r="G95" s="43"/>
      <c r="H95" s="43"/>
      <c r="I95" s="43"/>
      <c r="J95" s="43"/>
      <c r="K95" s="43"/>
      <c r="L95" s="149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="2" customFormat="1" ht="25.65" customHeight="1">
      <c r="A96" s="41"/>
      <c r="B96" s="42"/>
      <c r="C96" s="35" t="s">
        <v>26</v>
      </c>
      <c r="D96" s="43"/>
      <c r="E96" s="43"/>
      <c r="F96" s="30" t="str">
        <f>E17</f>
        <v>ARCIDIECÉZNÍ CHARITA PRAHA</v>
      </c>
      <c r="G96" s="43"/>
      <c r="H96" s="43"/>
      <c r="I96" s="35" t="s">
        <v>32</v>
      </c>
      <c r="J96" s="39" t="str">
        <f>E23</f>
        <v>JIRSA - ARCHITEKTI, s.r.o.</v>
      </c>
      <c r="K96" s="43"/>
      <c r="L96" s="149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</row>
    <row r="97" s="2" customFormat="1" ht="15.15" customHeight="1">
      <c r="A97" s="41"/>
      <c r="B97" s="42"/>
      <c r="C97" s="35" t="s">
        <v>30</v>
      </c>
      <c r="D97" s="43"/>
      <c r="E97" s="43"/>
      <c r="F97" s="30" t="str">
        <f>IF(E20="","",E20)</f>
        <v>Vyplň údaj</v>
      </c>
      <c r="G97" s="43"/>
      <c r="H97" s="43"/>
      <c r="I97" s="35" t="s">
        <v>35</v>
      </c>
      <c r="J97" s="39" t="str">
        <f>E26</f>
        <v xml:space="preserve"> </v>
      </c>
      <c r="K97" s="43"/>
      <c r="L97" s="149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</row>
    <row r="98" s="2" customFormat="1" ht="10.32" customHeight="1">
      <c r="A98" s="41"/>
      <c r="B98" s="42"/>
      <c r="C98" s="43"/>
      <c r="D98" s="43"/>
      <c r="E98" s="43"/>
      <c r="F98" s="43"/>
      <c r="G98" s="43"/>
      <c r="H98" s="43"/>
      <c r="I98" s="43"/>
      <c r="J98" s="43"/>
      <c r="K98" s="43"/>
      <c r="L98" s="149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</row>
    <row r="99" s="11" customFormat="1" ht="29.28" customHeight="1">
      <c r="A99" s="190"/>
      <c r="B99" s="191"/>
      <c r="C99" s="192" t="s">
        <v>179</v>
      </c>
      <c r="D99" s="193" t="s">
        <v>58</v>
      </c>
      <c r="E99" s="193" t="s">
        <v>54</v>
      </c>
      <c r="F99" s="193" t="s">
        <v>55</v>
      </c>
      <c r="G99" s="193" t="s">
        <v>180</v>
      </c>
      <c r="H99" s="193" t="s">
        <v>181</v>
      </c>
      <c r="I99" s="193" t="s">
        <v>182</v>
      </c>
      <c r="J99" s="193" t="s">
        <v>161</v>
      </c>
      <c r="K99" s="194" t="s">
        <v>183</v>
      </c>
      <c r="L99" s="195"/>
      <c r="M99" s="95" t="s">
        <v>21</v>
      </c>
      <c r="N99" s="96" t="s">
        <v>43</v>
      </c>
      <c r="O99" s="96" t="s">
        <v>184</v>
      </c>
      <c r="P99" s="96" t="s">
        <v>185</v>
      </c>
      <c r="Q99" s="96" t="s">
        <v>186</v>
      </c>
      <c r="R99" s="96" t="s">
        <v>187</v>
      </c>
      <c r="S99" s="96" t="s">
        <v>188</v>
      </c>
      <c r="T99" s="97" t="s">
        <v>189</v>
      </c>
      <c r="U99" s="190"/>
      <c r="V99" s="190"/>
      <c r="W99" s="190"/>
      <c r="X99" s="190"/>
      <c r="Y99" s="190"/>
      <c r="Z99" s="190"/>
      <c r="AA99" s="190"/>
      <c r="AB99" s="190"/>
      <c r="AC99" s="190"/>
      <c r="AD99" s="190"/>
      <c r="AE99" s="190"/>
    </row>
    <row r="100" s="2" customFormat="1" ht="22.8" customHeight="1">
      <c r="A100" s="41"/>
      <c r="B100" s="42"/>
      <c r="C100" s="102" t="s">
        <v>190</v>
      </c>
      <c r="D100" s="43"/>
      <c r="E100" s="43"/>
      <c r="F100" s="43"/>
      <c r="G100" s="43"/>
      <c r="H100" s="43"/>
      <c r="I100" s="43"/>
      <c r="J100" s="196">
        <f>BK100</f>
        <v>0</v>
      </c>
      <c r="K100" s="43"/>
      <c r="L100" s="47"/>
      <c r="M100" s="98"/>
      <c r="N100" s="197"/>
      <c r="O100" s="99"/>
      <c r="P100" s="198">
        <f>P101+P368</f>
        <v>0</v>
      </c>
      <c r="Q100" s="99"/>
      <c r="R100" s="198">
        <f>R101+R368</f>
        <v>0</v>
      </c>
      <c r="S100" s="99"/>
      <c r="T100" s="199">
        <f>T101+T368</f>
        <v>365.09848114000005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72</v>
      </c>
      <c r="AU100" s="20" t="s">
        <v>162</v>
      </c>
      <c r="BK100" s="200">
        <f>BK101+BK368</f>
        <v>0</v>
      </c>
    </row>
    <row r="101" s="12" customFormat="1" ht="25.92" customHeight="1">
      <c r="A101" s="12"/>
      <c r="B101" s="201"/>
      <c r="C101" s="202"/>
      <c r="D101" s="203" t="s">
        <v>72</v>
      </c>
      <c r="E101" s="204" t="s">
        <v>191</v>
      </c>
      <c r="F101" s="204" t="s">
        <v>192</v>
      </c>
      <c r="G101" s="202"/>
      <c r="H101" s="202"/>
      <c r="I101" s="205"/>
      <c r="J101" s="206">
        <f>BK101</f>
        <v>0</v>
      </c>
      <c r="K101" s="202"/>
      <c r="L101" s="207"/>
      <c r="M101" s="208"/>
      <c r="N101" s="209"/>
      <c r="O101" s="209"/>
      <c r="P101" s="210">
        <f>P102+P145+P322</f>
        <v>0</v>
      </c>
      <c r="Q101" s="209"/>
      <c r="R101" s="210">
        <f>R102+R145+R322</f>
        <v>0</v>
      </c>
      <c r="S101" s="209"/>
      <c r="T101" s="211">
        <f>T102+T145+T322</f>
        <v>356.69106300000004</v>
      </c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R101" s="212" t="s">
        <v>77</v>
      </c>
      <c r="AT101" s="213" t="s">
        <v>72</v>
      </c>
      <c r="AU101" s="213" t="s">
        <v>73</v>
      </c>
      <c r="AY101" s="212" t="s">
        <v>193</v>
      </c>
      <c r="BK101" s="214">
        <f>BK102+BK145+BK322</f>
        <v>0</v>
      </c>
    </row>
    <row r="102" s="12" customFormat="1" ht="22.8" customHeight="1">
      <c r="A102" s="12"/>
      <c r="B102" s="201"/>
      <c r="C102" s="202"/>
      <c r="D102" s="203" t="s">
        <v>72</v>
      </c>
      <c r="E102" s="215" t="s">
        <v>77</v>
      </c>
      <c r="F102" s="215" t="s">
        <v>194</v>
      </c>
      <c r="G102" s="202"/>
      <c r="H102" s="202"/>
      <c r="I102" s="205"/>
      <c r="J102" s="216">
        <f>BK102</f>
        <v>0</v>
      </c>
      <c r="K102" s="202"/>
      <c r="L102" s="207"/>
      <c r="M102" s="208"/>
      <c r="N102" s="209"/>
      <c r="O102" s="209"/>
      <c r="P102" s="210">
        <f>SUM(P103:P144)</f>
        <v>0</v>
      </c>
      <c r="Q102" s="209"/>
      <c r="R102" s="210">
        <f>SUM(R103:R144)</f>
        <v>0</v>
      </c>
      <c r="S102" s="209"/>
      <c r="T102" s="211">
        <f>SUM(T103:T144)</f>
        <v>17.938499999999998</v>
      </c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R102" s="212" t="s">
        <v>77</v>
      </c>
      <c r="AT102" s="213" t="s">
        <v>72</v>
      </c>
      <c r="AU102" s="213" t="s">
        <v>77</v>
      </c>
      <c r="AY102" s="212" t="s">
        <v>193</v>
      </c>
      <c r="BK102" s="214">
        <f>SUM(BK103:BK144)</f>
        <v>0</v>
      </c>
    </row>
    <row r="103" s="2" customFormat="1" ht="37.8" customHeight="1">
      <c r="A103" s="41"/>
      <c r="B103" s="42"/>
      <c r="C103" s="217" t="s">
        <v>77</v>
      </c>
      <c r="D103" s="217" t="s">
        <v>195</v>
      </c>
      <c r="E103" s="218" t="s">
        <v>196</v>
      </c>
      <c r="F103" s="219" t="s">
        <v>197</v>
      </c>
      <c r="G103" s="220" t="s">
        <v>198</v>
      </c>
      <c r="H103" s="221">
        <v>25</v>
      </c>
      <c r="I103" s="222"/>
      <c r="J103" s="223">
        <f>ROUND(I103*H103,2)</f>
        <v>0</v>
      </c>
      <c r="K103" s="219" t="s">
        <v>199</v>
      </c>
      <c r="L103" s="47"/>
      <c r="M103" s="224" t="s">
        <v>21</v>
      </c>
      <c r="N103" s="225" t="s">
        <v>44</v>
      </c>
      <c r="O103" s="87"/>
      <c r="P103" s="226">
        <f>O103*H103</f>
        <v>0</v>
      </c>
      <c r="Q103" s="226">
        <v>0</v>
      </c>
      <c r="R103" s="226">
        <f>Q103*H103</f>
        <v>0</v>
      </c>
      <c r="S103" s="226">
        <v>0.255</v>
      </c>
      <c r="T103" s="227">
        <f>S103*H103</f>
        <v>6.375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8" t="s">
        <v>200</v>
      </c>
      <c r="AT103" s="228" t="s">
        <v>195</v>
      </c>
      <c r="AU103" s="228" t="s">
        <v>81</v>
      </c>
      <c r="AY103" s="20" t="s">
        <v>193</v>
      </c>
      <c r="BE103" s="229">
        <f>IF(N103="základní",J103,0)</f>
        <v>0</v>
      </c>
      <c r="BF103" s="229">
        <f>IF(N103="snížená",J103,0)</f>
        <v>0</v>
      </c>
      <c r="BG103" s="229">
        <f>IF(N103="zákl. přenesená",J103,0)</f>
        <v>0</v>
      </c>
      <c r="BH103" s="229">
        <f>IF(N103="sníž. přenesená",J103,0)</f>
        <v>0</v>
      </c>
      <c r="BI103" s="229">
        <f>IF(N103="nulová",J103,0)</f>
        <v>0</v>
      </c>
      <c r="BJ103" s="20" t="s">
        <v>77</v>
      </c>
      <c r="BK103" s="229">
        <f>ROUND(I103*H103,2)</f>
        <v>0</v>
      </c>
      <c r="BL103" s="20" t="s">
        <v>200</v>
      </c>
      <c r="BM103" s="228" t="s">
        <v>201</v>
      </c>
    </row>
    <row r="104" s="2" customFormat="1">
      <c r="A104" s="41"/>
      <c r="B104" s="42"/>
      <c r="C104" s="43"/>
      <c r="D104" s="230" t="s">
        <v>202</v>
      </c>
      <c r="E104" s="43"/>
      <c r="F104" s="231" t="s">
        <v>203</v>
      </c>
      <c r="G104" s="43"/>
      <c r="H104" s="43"/>
      <c r="I104" s="232"/>
      <c r="J104" s="43"/>
      <c r="K104" s="43"/>
      <c r="L104" s="47"/>
      <c r="M104" s="233"/>
      <c r="N104" s="234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20" t="s">
        <v>202</v>
      </c>
      <c r="AU104" s="20" t="s">
        <v>81</v>
      </c>
    </row>
    <row r="105" s="13" customFormat="1">
      <c r="A105" s="13"/>
      <c r="B105" s="235"/>
      <c r="C105" s="236"/>
      <c r="D105" s="237" t="s">
        <v>204</v>
      </c>
      <c r="E105" s="238" t="s">
        <v>21</v>
      </c>
      <c r="F105" s="239" t="s">
        <v>205</v>
      </c>
      <c r="G105" s="236"/>
      <c r="H105" s="238" t="s">
        <v>21</v>
      </c>
      <c r="I105" s="240"/>
      <c r="J105" s="236"/>
      <c r="K105" s="236"/>
      <c r="L105" s="241"/>
      <c r="M105" s="242"/>
      <c r="N105" s="243"/>
      <c r="O105" s="243"/>
      <c r="P105" s="243"/>
      <c r="Q105" s="243"/>
      <c r="R105" s="243"/>
      <c r="S105" s="243"/>
      <c r="T105" s="244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45" t="s">
        <v>204</v>
      </c>
      <c r="AU105" s="245" t="s">
        <v>81</v>
      </c>
      <c r="AV105" s="13" t="s">
        <v>77</v>
      </c>
      <c r="AW105" s="13" t="s">
        <v>34</v>
      </c>
      <c r="AX105" s="13" t="s">
        <v>73</v>
      </c>
      <c r="AY105" s="245" t="s">
        <v>193</v>
      </c>
    </row>
    <row r="106" s="13" customFormat="1">
      <c r="A106" s="13"/>
      <c r="B106" s="235"/>
      <c r="C106" s="236"/>
      <c r="D106" s="237" t="s">
        <v>204</v>
      </c>
      <c r="E106" s="238" t="s">
        <v>21</v>
      </c>
      <c r="F106" s="239" t="s">
        <v>206</v>
      </c>
      <c r="G106" s="236"/>
      <c r="H106" s="238" t="s">
        <v>21</v>
      </c>
      <c r="I106" s="240"/>
      <c r="J106" s="236"/>
      <c r="K106" s="236"/>
      <c r="L106" s="241"/>
      <c r="M106" s="242"/>
      <c r="N106" s="243"/>
      <c r="O106" s="243"/>
      <c r="P106" s="243"/>
      <c r="Q106" s="243"/>
      <c r="R106" s="243"/>
      <c r="S106" s="243"/>
      <c r="T106" s="244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45" t="s">
        <v>204</v>
      </c>
      <c r="AU106" s="245" t="s">
        <v>81</v>
      </c>
      <c r="AV106" s="13" t="s">
        <v>77</v>
      </c>
      <c r="AW106" s="13" t="s">
        <v>34</v>
      </c>
      <c r="AX106" s="13" t="s">
        <v>73</v>
      </c>
      <c r="AY106" s="245" t="s">
        <v>193</v>
      </c>
    </row>
    <row r="107" s="14" customFormat="1">
      <c r="A107" s="14"/>
      <c r="B107" s="246"/>
      <c r="C107" s="247"/>
      <c r="D107" s="237" t="s">
        <v>204</v>
      </c>
      <c r="E107" s="248" t="s">
        <v>21</v>
      </c>
      <c r="F107" s="249" t="s">
        <v>207</v>
      </c>
      <c r="G107" s="247"/>
      <c r="H107" s="250">
        <v>25</v>
      </c>
      <c r="I107" s="251"/>
      <c r="J107" s="247"/>
      <c r="K107" s="247"/>
      <c r="L107" s="252"/>
      <c r="M107" s="253"/>
      <c r="N107" s="254"/>
      <c r="O107" s="254"/>
      <c r="P107" s="254"/>
      <c r="Q107" s="254"/>
      <c r="R107" s="254"/>
      <c r="S107" s="254"/>
      <c r="T107" s="255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56" t="s">
        <v>204</v>
      </c>
      <c r="AU107" s="256" t="s">
        <v>81</v>
      </c>
      <c r="AV107" s="14" t="s">
        <v>81</v>
      </c>
      <c r="AW107" s="14" t="s">
        <v>34</v>
      </c>
      <c r="AX107" s="14" t="s">
        <v>73</v>
      </c>
      <c r="AY107" s="256" t="s">
        <v>193</v>
      </c>
    </row>
    <row r="108" s="15" customFormat="1">
      <c r="A108" s="15"/>
      <c r="B108" s="257"/>
      <c r="C108" s="258"/>
      <c r="D108" s="237" t="s">
        <v>204</v>
      </c>
      <c r="E108" s="259" t="s">
        <v>21</v>
      </c>
      <c r="F108" s="260" t="s">
        <v>208</v>
      </c>
      <c r="G108" s="258"/>
      <c r="H108" s="261">
        <v>25</v>
      </c>
      <c r="I108" s="262"/>
      <c r="J108" s="258"/>
      <c r="K108" s="258"/>
      <c r="L108" s="263"/>
      <c r="M108" s="264"/>
      <c r="N108" s="265"/>
      <c r="O108" s="265"/>
      <c r="P108" s="265"/>
      <c r="Q108" s="265"/>
      <c r="R108" s="265"/>
      <c r="S108" s="265"/>
      <c r="T108" s="266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T108" s="267" t="s">
        <v>204</v>
      </c>
      <c r="AU108" s="267" t="s">
        <v>81</v>
      </c>
      <c r="AV108" s="15" t="s">
        <v>200</v>
      </c>
      <c r="AW108" s="15" t="s">
        <v>34</v>
      </c>
      <c r="AX108" s="15" t="s">
        <v>77</v>
      </c>
      <c r="AY108" s="267" t="s">
        <v>193</v>
      </c>
    </row>
    <row r="109" s="2" customFormat="1" ht="24.15" customHeight="1">
      <c r="A109" s="41"/>
      <c r="B109" s="42"/>
      <c r="C109" s="217" t="s">
        <v>81</v>
      </c>
      <c r="D109" s="217" t="s">
        <v>195</v>
      </c>
      <c r="E109" s="218" t="s">
        <v>209</v>
      </c>
      <c r="F109" s="219" t="s">
        <v>210</v>
      </c>
      <c r="G109" s="220" t="s">
        <v>211</v>
      </c>
      <c r="H109" s="221">
        <v>31</v>
      </c>
      <c r="I109" s="222"/>
      <c r="J109" s="223">
        <f>ROUND(I109*H109,2)</f>
        <v>0</v>
      </c>
      <c r="K109" s="219" t="s">
        <v>199</v>
      </c>
      <c r="L109" s="47"/>
      <c r="M109" s="224" t="s">
        <v>21</v>
      </c>
      <c r="N109" s="225" t="s">
        <v>44</v>
      </c>
      <c r="O109" s="87"/>
      <c r="P109" s="226">
        <f>O109*H109</f>
        <v>0</v>
      </c>
      <c r="Q109" s="226">
        <v>0</v>
      </c>
      <c r="R109" s="226">
        <f>Q109*H109</f>
        <v>0</v>
      </c>
      <c r="S109" s="226">
        <v>0.23000000000000001</v>
      </c>
      <c r="T109" s="227">
        <f>S109*H109</f>
        <v>7.1299999999999999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8" t="s">
        <v>200</v>
      </c>
      <c r="AT109" s="228" t="s">
        <v>195</v>
      </c>
      <c r="AU109" s="228" t="s">
        <v>81</v>
      </c>
      <c r="AY109" s="20" t="s">
        <v>193</v>
      </c>
      <c r="BE109" s="229">
        <f>IF(N109="základní",J109,0)</f>
        <v>0</v>
      </c>
      <c r="BF109" s="229">
        <f>IF(N109="snížená",J109,0)</f>
        <v>0</v>
      </c>
      <c r="BG109" s="229">
        <f>IF(N109="zákl. přenesená",J109,0)</f>
        <v>0</v>
      </c>
      <c r="BH109" s="229">
        <f>IF(N109="sníž. přenesená",J109,0)</f>
        <v>0</v>
      </c>
      <c r="BI109" s="229">
        <f>IF(N109="nulová",J109,0)</f>
        <v>0</v>
      </c>
      <c r="BJ109" s="20" t="s">
        <v>77</v>
      </c>
      <c r="BK109" s="229">
        <f>ROUND(I109*H109,2)</f>
        <v>0</v>
      </c>
      <c r="BL109" s="20" t="s">
        <v>200</v>
      </c>
      <c r="BM109" s="228" t="s">
        <v>212</v>
      </c>
    </row>
    <row r="110" s="2" customFormat="1">
      <c r="A110" s="41"/>
      <c r="B110" s="42"/>
      <c r="C110" s="43"/>
      <c r="D110" s="230" t="s">
        <v>202</v>
      </c>
      <c r="E110" s="43"/>
      <c r="F110" s="231" t="s">
        <v>213</v>
      </c>
      <c r="G110" s="43"/>
      <c r="H110" s="43"/>
      <c r="I110" s="232"/>
      <c r="J110" s="43"/>
      <c r="K110" s="43"/>
      <c r="L110" s="47"/>
      <c r="M110" s="233"/>
      <c r="N110" s="234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20" t="s">
        <v>202</v>
      </c>
      <c r="AU110" s="20" t="s">
        <v>81</v>
      </c>
    </row>
    <row r="111" s="13" customFormat="1">
      <c r="A111" s="13"/>
      <c r="B111" s="235"/>
      <c r="C111" s="236"/>
      <c r="D111" s="237" t="s">
        <v>204</v>
      </c>
      <c r="E111" s="238" t="s">
        <v>21</v>
      </c>
      <c r="F111" s="239" t="s">
        <v>214</v>
      </c>
      <c r="G111" s="236"/>
      <c r="H111" s="238" t="s">
        <v>21</v>
      </c>
      <c r="I111" s="240"/>
      <c r="J111" s="236"/>
      <c r="K111" s="236"/>
      <c r="L111" s="241"/>
      <c r="M111" s="242"/>
      <c r="N111" s="243"/>
      <c r="O111" s="243"/>
      <c r="P111" s="243"/>
      <c r="Q111" s="243"/>
      <c r="R111" s="243"/>
      <c r="S111" s="243"/>
      <c r="T111" s="244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45" t="s">
        <v>204</v>
      </c>
      <c r="AU111" s="245" t="s">
        <v>81</v>
      </c>
      <c r="AV111" s="13" t="s">
        <v>77</v>
      </c>
      <c r="AW111" s="13" t="s">
        <v>34</v>
      </c>
      <c r="AX111" s="13" t="s">
        <v>73</v>
      </c>
      <c r="AY111" s="245" t="s">
        <v>193</v>
      </c>
    </row>
    <row r="112" s="14" customFormat="1">
      <c r="A112" s="14"/>
      <c r="B112" s="246"/>
      <c r="C112" s="247"/>
      <c r="D112" s="237" t="s">
        <v>204</v>
      </c>
      <c r="E112" s="248" t="s">
        <v>21</v>
      </c>
      <c r="F112" s="249" t="s">
        <v>215</v>
      </c>
      <c r="G112" s="247"/>
      <c r="H112" s="250">
        <v>31</v>
      </c>
      <c r="I112" s="251"/>
      <c r="J112" s="247"/>
      <c r="K112" s="247"/>
      <c r="L112" s="252"/>
      <c r="M112" s="253"/>
      <c r="N112" s="254"/>
      <c r="O112" s="254"/>
      <c r="P112" s="254"/>
      <c r="Q112" s="254"/>
      <c r="R112" s="254"/>
      <c r="S112" s="254"/>
      <c r="T112" s="255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56" t="s">
        <v>204</v>
      </c>
      <c r="AU112" s="256" t="s">
        <v>81</v>
      </c>
      <c r="AV112" s="14" t="s">
        <v>81</v>
      </c>
      <c r="AW112" s="14" t="s">
        <v>34</v>
      </c>
      <c r="AX112" s="14" t="s">
        <v>73</v>
      </c>
      <c r="AY112" s="256" t="s">
        <v>193</v>
      </c>
    </row>
    <row r="113" s="15" customFormat="1">
      <c r="A113" s="15"/>
      <c r="B113" s="257"/>
      <c r="C113" s="258"/>
      <c r="D113" s="237" t="s">
        <v>204</v>
      </c>
      <c r="E113" s="259" t="s">
        <v>21</v>
      </c>
      <c r="F113" s="260" t="s">
        <v>208</v>
      </c>
      <c r="G113" s="258"/>
      <c r="H113" s="261">
        <v>31</v>
      </c>
      <c r="I113" s="262"/>
      <c r="J113" s="258"/>
      <c r="K113" s="258"/>
      <c r="L113" s="263"/>
      <c r="M113" s="264"/>
      <c r="N113" s="265"/>
      <c r="O113" s="265"/>
      <c r="P113" s="265"/>
      <c r="Q113" s="265"/>
      <c r="R113" s="265"/>
      <c r="S113" s="265"/>
      <c r="T113" s="266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T113" s="267" t="s">
        <v>204</v>
      </c>
      <c r="AU113" s="267" t="s">
        <v>81</v>
      </c>
      <c r="AV113" s="15" t="s">
        <v>200</v>
      </c>
      <c r="AW113" s="15" t="s">
        <v>34</v>
      </c>
      <c r="AX113" s="15" t="s">
        <v>77</v>
      </c>
      <c r="AY113" s="267" t="s">
        <v>193</v>
      </c>
    </row>
    <row r="114" s="2" customFormat="1" ht="24.15" customHeight="1">
      <c r="A114" s="41"/>
      <c r="B114" s="42"/>
      <c r="C114" s="217" t="s">
        <v>109</v>
      </c>
      <c r="D114" s="217" t="s">
        <v>195</v>
      </c>
      <c r="E114" s="218" t="s">
        <v>216</v>
      </c>
      <c r="F114" s="219" t="s">
        <v>217</v>
      </c>
      <c r="G114" s="220" t="s">
        <v>211</v>
      </c>
      <c r="H114" s="221">
        <v>16.300000000000001</v>
      </c>
      <c r="I114" s="222"/>
      <c r="J114" s="223">
        <f>ROUND(I114*H114,2)</f>
        <v>0</v>
      </c>
      <c r="K114" s="219" t="s">
        <v>199</v>
      </c>
      <c r="L114" s="47"/>
      <c r="M114" s="224" t="s">
        <v>21</v>
      </c>
      <c r="N114" s="225" t="s">
        <v>44</v>
      </c>
      <c r="O114" s="87"/>
      <c r="P114" s="226">
        <f>O114*H114</f>
        <v>0</v>
      </c>
      <c r="Q114" s="226">
        <v>0</v>
      </c>
      <c r="R114" s="226">
        <f>Q114*H114</f>
        <v>0</v>
      </c>
      <c r="S114" s="226">
        <v>0.20499999999999999</v>
      </c>
      <c r="T114" s="227">
        <f>S114*H114</f>
        <v>3.3414999999999999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28" t="s">
        <v>200</v>
      </c>
      <c r="AT114" s="228" t="s">
        <v>195</v>
      </c>
      <c r="AU114" s="228" t="s">
        <v>81</v>
      </c>
      <c r="AY114" s="20" t="s">
        <v>193</v>
      </c>
      <c r="BE114" s="229">
        <f>IF(N114="základní",J114,0)</f>
        <v>0</v>
      </c>
      <c r="BF114" s="229">
        <f>IF(N114="snížená",J114,0)</f>
        <v>0</v>
      </c>
      <c r="BG114" s="229">
        <f>IF(N114="zákl. přenesená",J114,0)</f>
        <v>0</v>
      </c>
      <c r="BH114" s="229">
        <f>IF(N114="sníž. přenesená",J114,0)</f>
        <v>0</v>
      </c>
      <c r="BI114" s="229">
        <f>IF(N114="nulová",J114,0)</f>
        <v>0</v>
      </c>
      <c r="BJ114" s="20" t="s">
        <v>77</v>
      </c>
      <c r="BK114" s="229">
        <f>ROUND(I114*H114,2)</f>
        <v>0</v>
      </c>
      <c r="BL114" s="20" t="s">
        <v>200</v>
      </c>
      <c r="BM114" s="228" t="s">
        <v>218</v>
      </c>
    </row>
    <row r="115" s="2" customFormat="1">
      <c r="A115" s="41"/>
      <c r="B115" s="42"/>
      <c r="C115" s="43"/>
      <c r="D115" s="230" t="s">
        <v>202</v>
      </c>
      <c r="E115" s="43"/>
      <c r="F115" s="231" t="s">
        <v>219</v>
      </c>
      <c r="G115" s="43"/>
      <c r="H115" s="43"/>
      <c r="I115" s="232"/>
      <c r="J115" s="43"/>
      <c r="K115" s="43"/>
      <c r="L115" s="47"/>
      <c r="M115" s="233"/>
      <c r="N115" s="234"/>
      <c r="O115" s="87"/>
      <c r="P115" s="87"/>
      <c r="Q115" s="87"/>
      <c r="R115" s="87"/>
      <c r="S115" s="87"/>
      <c r="T115" s="88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T115" s="20" t="s">
        <v>202</v>
      </c>
      <c r="AU115" s="20" t="s">
        <v>81</v>
      </c>
    </row>
    <row r="116" s="13" customFormat="1">
      <c r="A116" s="13"/>
      <c r="B116" s="235"/>
      <c r="C116" s="236"/>
      <c r="D116" s="237" t="s">
        <v>204</v>
      </c>
      <c r="E116" s="238" t="s">
        <v>21</v>
      </c>
      <c r="F116" s="239" t="s">
        <v>220</v>
      </c>
      <c r="G116" s="236"/>
      <c r="H116" s="238" t="s">
        <v>21</v>
      </c>
      <c r="I116" s="240"/>
      <c r="J116" s="236"/>
      <c r="K116" s="236"/>
      <c r="L116" s="241"/>
      <c r="M116" s="242"/>
      <c r="N116" s="243"/>
      <c r="O116" s="243"/>
      <c r="P116" s="243"/>
      <c r="Q116" s="243"/>
      <c r="R116" s="243"/>
      <c r="S116" s="243"/>
      <c r="T116" s="244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5" t="s">
        <v>204</v>
      </c>
      <c r="AU116" s="245" t="s">
        <v>81</v>
      </c>
      <c r="AV116" s="13" t="s">
        <v>77</v>
      </c>
      <c r="AW116" s="13" t="s">
        <v>34</v>
      </c>
      <c r="AX116" s="13" t="s">
        <v>73</v>
      </c>
      <c r="AY116" s="245" t="s">
        <v>193</v>
      </c>
    </row>
    <row r="117" s="14" customFormat="1">
      <c r="A117" s="14"/>
      <c r="B117" s="246"/>
      <c r="C117" s="247"/>
      <c r="D117" s="237" t="s">
        <v>204</v>
      </c>
      <c r="E117" s="248" t="s">
        <v>21</v>
      </c>
      <c r="F117" s="249" t="s">
        <v>221</v>
      </c>
      <c r="G117" s="247"/>
      <c r="H117" s="250">
        <v>16.300000000000001</v>
      </c>
      <c r="I117" s="251"/>
      <c r="J117" s="247"/>
      <c r="K117" s="247"/>
      <c r="L117" s="252"/>
      <c r="M117" s="253"/>
      <c r="N117" s="254"/>
      <c r="O117" s="254"/>
      <c r="P117" s="254"/>
      <c r="Q117" s="254"/>
      <c r="R117" s="254"/>
      <c r="S117" s="254"/>
      <c r="T117" s="255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6" t="s">
        <v>204</v>
      </c>
      <c r="AU117" s="256" t="s">
        <v>81</v>
      </c>
      <c r="AV117" s="14" t="s">
        <v>81</v>
      </c>
      <c r="AW117" s="14" t="s">
        <v>34</v>
      </c>
      <c r="AX117" s="14" t="s">
        <v>73</v>
      </c>
      <c r="AY117" s="256" t="s">
        <v>193</v>
      </c>
    </row>
    <row r="118" s="15" customFormat="1">
      <c r="A118" s="15"/>
      <c r="B118" s="257"/>
      <c r="C118" s="258"/>
      <c r="D118" s="237" t="s">
        <v>204</v>
      </c>
      <c r="E118" s="259" t="s">
        <v>21</v>
      </c>
      <c r="F118" s="260" t="s">
        <v>208</v>
      </c>
      <c r="G118" s="258"/>
      <c r="H118" s="261">
        <v>16.300000000000001</v>
      </c>
      <c r="I118" s="262"/>
      <c r="J118" s="258"/>
      <c r="K118" s="258"/>
      <c r="L118" s="263"/>
      <c r="M118" s="264"/>
      <c r="N118" s="265"/>
      <c r="O118" s="265"/>
      <c r="P118" s="265"/>
      <c r="Q118" s="265"/>
      <c r="R118" s="265"/>
      <c r="S118" s="265"/>
      <c r="T118" s="266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T118" s="267" t="s">
        <v>204</v>
      </c>
      <c r="AU118" s="267" t="s">
        <v>81</v>
      </c>
      <c r="AV118" s="15" t="s">
        <v>200</v>
      </c>
      <c r="AW118" s="15" t="s">
        <v>34</v>
      </c>
      <c r="AX118" s="15" t="s">
        <v>77</v>
      </c>
      <c r="AY118" s="267" t="s">
        <v>193</v>
      </c>
    </row>
    <row r="119" s="2" customFormat="1" ht="24.15" customHeight="1">
      <c r="A119" s="41"/>
      <c r="B119" s="42"/>
      <c r="C119" s="217" t="s">
        <v>200</v>
      </c>
      <c r="D119" s="217" t="s">
        <v>195</v>
      </c>
      <c r="E119" s="218" t="s">
        <v>222</v>
      </c>
      <c r="F119" s="219" t="s">
        <v>223</v>
      </c>
      <c r="G119" s="220" t="s">
        <v>224</v>
      </c>
      <c r="H119" s="221">
        <v>59.854999999999997</v>
      </c>
      <c r="I119" s="222"/>
      <c r="J119" s="223">
        <f>ROUND(I119*H119,2)</f>
        <v>0</v>
      </c>
      <c r="K119" s="219" t="s">
        <v>199</v>
      </c>
      <c r="L119" s="47"/>
      <c r="M119" s="224" t="s">
        <v>21</v>
      </c>
      <c r="N119" s="225" t="s">
        <v>44</v>
      </c>
      <c r="O119" s="87"/>
      <c r="P119" s="226">
        <f>O119*H119</f>
        <v>0</v>
      </c>
      <c r="Q119" s="226">
        <v>0</v>
      </c>
      <c r="R119" s="226">
        <f>Q119*H119</f>
        <v>0</v>
      </c>
      <c r="S119" s="226">
        <v>0</v>
      </c>
      <c r="T119" s="227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28" t="s">
        <v>200</v>
      </c>
      <c r="AT119" s="228" t="s">
        <v>195</v>
      </c>
      <c r="AU119" s="228" t="s">
        <v>81</v>
      </c>
      <c r="AY119" s="20" t="s">
        <v>193</v>
      </c>
      <c r="BE119" s="229">
        <f>IF(N119="základní",J119,0)</f>
        <v>0</v>
      </c>
      <c r="BF119" s="229">
        <f>IF(N119="snížená",J119,0)</f>
        <v>0</v>
      </c>
      <c r="BG119" s="229">
        <f>IF(N119="zákl. přenesená",J119,0)</f>
        <v>0</v>
      </c>
      <c r="BH119" s="229">
        <f>IF(N119="sníž. přenesená",J119,0)</f>
        <v>0</v>
      </c>
      <c r="BI119" s="229">
        <f>IF(N119="nulová",J119,0)</f>
        <v>0</v>
      </c>
      <c r="BJ119" s="20" t="s">
        <v>77</v>
      </c>
      <c r="BK119" s="229">
        <f>ROUND(I119*H119,2)</f>
        <v>0</v>
      </c>
      <c r="BL119" s="20" t="s">
        <v>200</v>
      </c>
      <c r="BM119" s="228" t="s">
        <v>225</v>
      </c>
    </row>
    <row r="120" s="2" customFormat="1">
      <c r="A120" s="41"/>
      <c r="B120" s="42"/>
      <c r="C120" s="43"/>
      <c r="D120" s="230" t="s">
        <v>202</v>
      </c>
      <c r="E120" s="43"/>
      <c r="F120" s="231" t="s">
        <v>226</v>
      </c>
      <c r="G120" s="43"/>
      <c r="H120" s="43"/>
      <c r="I120" s="232"/>
      <c r="J120" s="43"/>
      <c r="K120" s="43"/>
      <c r="L120" s="47"/>
      <c r="M120" s="233"/>
      <c r="N120" s="234"/>
      <c r="O120" s="87"/>
      <c r="P120" s="87"/>
      <c r="Q120" s="87"/>
      <c r="R120" s="87"/>
      <c r="S120" s="87"/>
      <c r="T120" s="88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T120" s="20" t="s">
        <v>202</v>
      </c>
      <c r="AU120" s="20" t="s">
        <v>81</v>
      </c>
    </row>
    <row r="121" s="13" customFormat="1">
      <c r="A121" s="13"/>
      <c r="B121" s="235"/>
      <c r="C121" s="236"/>
      <c r="D121" s="237" t="s">
        <v>204</v>
      </c>
      <c r="E121" s="238" t="s">
        <v>21</v>
      </c>
      <c r="F121" s="239" t="s">
        <v>227</v>
      </c>
      <c r="G121" s="236"/>
      <c r="H121" s="238" t="s">
        <v>21</v>
      </c>
      <c r="I121" s="240"/>
      <c r="J121" s="236"/>
      <c r="K121" s="236"/>
      <c r="L121" s="241"/>
      <c r="M121" s="242"/>
      <c r="N121" s="243"/>
      <c r="O121" s="243"/>
      <c r="P121" s="243"/>
      <c r="Q121" s="243"/>
      <c r="R121" s="243"/>
      <c r="S121" s="243"/>
      <c r="T121" s="244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45" t="s">
        <v>204</v>
      </c>
      <c r="AU121" s="245" t="s">
        <v>81</v>
      </c>
      <c r="AV121" s="13" t="s">
        <v>77</v>
      </c>
      <c r="AW121" s="13" t="s">
        <v>34</v>
      </c>
      <c r="AX121" s="13" t="s">
        <v>73</v>
      </c>
      <c r="AY121" s="245" t="s">
        <v>193</v>
      </c>
    </row>
    <row r="122" s="13" customFormat="1">
      <c r="A122" s="13"/>
      <c r="B122" s="235"/>
      <c r="C122" s="236"/>
      <c r="D122" s="237" t="s">
        <v>204</v>
      </c>
      <c r="E122" s="238" t="s">
        <v>21</v>
      </c>
      <c r="F122" s="239" t="s">
        <v>228</v>
      </c>
      <c r="G122" s="236"/>
      <c r="H122" s="238" t="s">
        <v>21</v>
      </c>
      <c r="I122" s="240"/>
      <c r="J122" s="236"/>
      <c r="K122" s="236"/>
      <c r="L122" s="241"/>
      <c r="M122" s="242"/>
      <c r="N122" s="243"/>
      <c r="O122" s="243"/>
      <c r="P122" s="243"/>
      <c r="Q122" s="243"/>
      <c r="R122" s="243"/>
      <c r="S122" s="243"/>
      <c r="T122" s="244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45" t="s">
        <v>204</v>
      </c>
      <c r="AU122" s="245" t="s">
        <v>81</v>
      </c>
      <c r="AV122" s="13" t="s">
        <v>77</v>
      </c>
      <c r="AW122" s="13" t="s">
        <v>34</v>
      </c>
      <c r="AX122" s="13" t="s">
        <v>73</v>
      </c>
      <c r="AY122" s="245" t="s">
        <v>193</v>
      </c>
    </row>
    <row r="123" s="13" customFormat="1">
      <c r="A123" s="13"/>
      <c r="B123" s="235"/>
      <c r="C123" s="236"/>
      <c r="D123" s="237" t="s">
        <v>204</v>
      </c>
      <c r="E123" s="238" t="s">
        <v>21</v>
      </c>
      <c r="F123" s="239" t="s">
        <v>229</v>
      </c>
      <c r="G123" s="236"/>
      <c r="H123" s="238" t="s">
        <v>21</v>
      </c>
      <c r="I123" s="240"/>
      <c r="J123" s="236"/>
      <c r="K123" s="236"/>
      <c r="L123" s="241"/>
      <c r="M123" s="242"/>
      <c r="N123" s="243"/>
      <c r="O123" s="243"/>
      <c r="P123" s="243"/>
      <c r="Q123" s="243"/>
      <c r="R123" s="243"/>
      <c r="S123" s="243"/>
      <c r="T123" s="244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245" t="s">
        <v>204</v>
      </c>
      <c r="AU123" s="245" t="s">
        <v>81</v>
      </c>
      <c r="AV123" s="13" t="s">
        <v>77</v>
      </c>
      <c r="AW123" s="13" t="s">
        <v>34</v>
      </c>
      <c r="AX123" s="13" t="s">
        <v>73</v>
      </c>
      <c r="AY123" s="245" t="s">
        <v>193</v>
      </c>
    </row>
    <row r="124" s="14" customFormat="1">
      <c r="A124" s="14"/>
      <c r="B124" s="246"/>
      <c r="C124" s="247"/>
      <c r="D124" s="237" t="s">
        <v>204</v>
      </c>
      <c r="E124" s="248" t="s">
        <v>21</v>
      </c>
      <c r="F124" s="249" t="s">
        <v>230</v>
      </c>
      <c r="G124" s="247"/>
      <c r="H124" s="250">
        <v>54.854999999999997</v>
      </c>
      <c r="I124" s="251"/>
      <c r="J124" s="247"/>
      <c r="K124" s="247"/>
      <c r="L124" s="252"/>
      <c r="M124" s="253"/>
      <c r="N124" s="254"/>
      <c r="O124" s="254"/>
      <c r="P124" s="254"/>
      <c r="Q124" s="254"/>
      <c r="R124" s="254"/>
      <c r="S124" s="254"/>
      <c r="T124" s="255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6" t="s">
        <v>204</v>
      </c>
      <c r="AU124" s="256" t="s">
        <v>81</v>
      </c>
      <c r="AV124" s="14" t="s">
        <v>81</v>
      </c>
      <c r="AW124" s="14" t="s">
        <v>34</v>
      </c>
      <c r="AX124" s="14" t="s">
        <v>73</v>
      </c>
      <c r="AY124" s="256" t="s">
        <v>193</v>
      </c>
    </row>
    <row r="125" s="13" customFormat="1">
      <c r="A125" s="13"/>
      <c r="B125" s="235"/>
      <c r="C125" s="236"/>
      <c r="D125" s="237" t="s">
        <v>204</v>
      </c>
      <c r="E125" s="238" t="s">
        <v>21</v>
      </c>
      <c r="F125" s="239" t="s">
        <v>231</v>
      </c>
      <c r="G125" s="236"/>
      <c r="H125" s="238" t="s">
        <v>21</v>
      </c>
      <c r="I125" s="240"/>
      <c r="J125" s="236"/>
      <c r="K125" s="236"/>
      <c r="L125" s="241"/>
      <c r="M125" s="242"/>
      <c r="N125" s="243"/>
      <c r="O125" s="243"/>
      <c r="P125" s="243"/>
      <c r="Q125" s="243"/>
      <c r="R125" s="243"/>
      <c r="S125" s="243"/>
      <c r="T125" s="244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5" t="s">
        <v>204</v>
      </c>
      <c r="AU125" s="245" t="s">
        <v>81</v>
      </c>
      <c r="AV125" s="13" t="s">
        <v>77</v>
      </c>
      <c r="AW125" s="13" t="s">
        <v>34</v>
      </c>
      <c r="AX125" s="13" t="s">
        <v>73</v>
      </c>
      <c r="AY125" s="245" t="s">
        <v>193</v>
      </c>
    </row>
    <row r="126" s="13" customFormat="1">
      <c r="A126" s="13"/>
      <c r="B126" s="235"/>
      <c r="C126" s="236"/>
      <c r="D126" s="237" t="s">
        <v>204</v>
      </c>
      <c r="E126" s="238" t="s">
        <v>21</v>
      </c>
      <c r="F126" s="239" t="s">
        <v>232</v>
      </c>
      <c r="G126" s="236"/>
      <c r="H126" s="238" t="s">
        <v>21</v>
      </c>
      <c r="I126" s="240"/>
      <c r="J126" s="236"/>
      <c r="K126" s="236"/>
      <c r="L126" s="241"/>
      <c r="M126" s="242"/>
      <c r="N126" s="243"/>
      <c r="O126" s="243"/>
      <c r="P126" s="243"/>
      <c r="Q126" s="243"/>
      <c r="R126" s="243"/>
      <c r="S126" s="243"/>
      <c r="T126" s="244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45" t="s">
        <v>204</v>
      </c>
      <c r="AU126" s="245" t="s">
        <v>81</v>
      </c>
      <c r="AV126" s="13" t="s">
        <v>77</v>
      </c>
      <c r="AW126" s="13" t="s">
        <v>34</v>
      </c>
      <c r="AX126" s="13" t="s">
        <v>73</v>
      </c>
      <c r="AY126" s="245" t="s">
        <v>193</v>
      </c>
    </row>
    <row r="127" s="14" customFormat="1">
      <c r="A127" s="14"/>
      <c r="B127" s="246"/>
      <c r="C127" s="247"/>
      <c r="D127" s="237" t="s">
        <v>204</v>
      </c>
      <c r="E127" s="248" t="s">
        <v>21</v>
      </c>
      <c r="F127" s="249" t="s">
        <v>233</v>
      </c>
      <c r="G127" s="247"/>
      <c r="H127" s="250">
        <v>5</v>
      </c>
      <c r="I127" s="251"/>
      <c r="J127" s="247"/>
      <c r="K127" s="247"/>
      <c r="L127" s="252"/>
      <c r="M127" s="253"/>
      <c r="N127" s="254"/>
      <c r="O127" s="254"/>
      <c r="P127" s="254"/>
      <c r="Q127" s="254"/>
      <c r="R127" s="254"/>
      <c r="S127" s="254"/>
      <c r="T127" s="255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6" t="s">
        <v>204</v>
      </c>
      <c r="AU127" s="256" t="s">
        <v>81</v>
      </c>
      <c r="AV127" s="14" t="s">
        <v>81</v>
      </c>
      <c r="AW127" s="14" t="s">
        <v>34</v>
      </c>
      <c r="AX127" s="14" t="s">
        <v>73</v>
      </c>
      <c r="AY127" s="256" t="s">
        <v>193</v>
      </c>
    </row>
    <row r="128" s="15" customFormat="1">
      <c r="A128" s="15"/>
      <c r="B128" s="257"/>
      <c r="C128" s="258"/>
      <c r="D128" s="237" t="s">
        <v>204</v>
      </c>
      <c r="E128" s="259" t="s">
        <v>21</v>
      </c>
      <c r="F128" s="260" t="s">
        <v>208</v>
      </c>
      <c r="G128" s="258"/>
      <c r="H128" s="261">
        <v>59.854999999999997</v>
      </c>
      <c r="I128" s="262"/>
      <c r="J128" s="258"/>
      <c r="K128" s="258"/>
      <c r="L128" s="263"/>
      <c r="M128" s="264"/>
      <c r="N128" s="265"/>
      <c r="O128" s="265"/>
      <c r="P128" s="265"/>
      <c r="Q128" s="265"/>
      <c r="R128" s="265"/>
      <c r="S128" s="265"/>
      <c r="T128" s="266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T128" s="267" t="s">
        <v>204</v>
      </c>
      <c r="AU128" s="267" t="s">
        <v>81</v>
      </c>
      <c r="AV128" s="15" t="s">
        <v>200</v>
      </c>
      <c r="AW128" s="15" t="s">
        <v>34</v>
      </c>
      <c r="AX128" s="15" t="s">
        <v>77</v>
      </c>
      <c r="AY128" s="267" t="s">
        <v>193</v>
      </c>
    </row>
    <row r="129" s="2" customFormat="1" ht="37.8" customHeight="1">
      <c r="A129" s="41"/>
      <c r="B129" s="42"/>
      <c r="C129" s="217" t="s">
        <v>234</v>
      </c>
      <c r="D129" s="217" t="s">
        <v>195</v>
      </c>
      <c r="E129" s="218" t="s">
        <v>235</v>
      </c>
      <c r="F129" s="219" t="s">
        <v>236</v>
      </c>
      <c r="G129" s="220" t="s">
        <v>224</v>
      </c>
      <c r="H129" s="221">
        <v>59.854999999999997</v>
      </c>
      <c r="I129" s="222"/>
      <c r="J129" s="223">
        <f>ROUND(I129*H129,2)</f>
        <v>0</v>
      </c>
      <c r="K129" s="219" t="s">
        <v>199</v>
      </c>
      <c r="L129" s="47"/>
      <c r="M129" s="224" t="s">
        <v>21</v>
      </c>
      <c r="N129" s="225" t="s">
        <v>44</v>
      </c>
      <c r="O129" s="87"/>
      <c r="P129" s="226">
        <f>O129*H129</f>
        <v>0</v>
      </c>
      <c r="Q129" s="226">
        <v>0</v>
      </c>
      <c r="R129" s="226">
        <f>Q129*H129</f>
        <v>0</v>
      </c>
      <c r="S129" s="226">
        <v>0</v>
      </c>
      <c r="T129" s="227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28" t="s">
        <v>200</v>
      </c>
      <c r="AT129" s="228" t="s">
        <v>195</v>
      </c>
      <c r="AU129" s="228" t="s">
        <v>81</v>
      </c>
      <c r="AY129" s="20" t="s">
        <v>193</v>
      </c>
      <c r="BE129" s="229">
        <f>IF(N129="základní",J129,0)</f>
        <v>0</v>
      </c>
      <c r="BF129" s="229">
        <f>IF(N129="snížená",J129,0)</f>
        <v>0</v>
      </c>
      <c r="BG129" s="229">
        <f>IF(N129="zákl. přenesená",J129,0)</f>
        <v>0</v>
      </c>
      <c r="BH129" s="229">
        <f>IF(N129="sníž. přenesená",J129,0)</f>
        <v>0</v>
      </c>
      <c r="BI129" s="229">
        <f>IF(N129="nulová",J129,0)</f>
        <v>0</v>
      </c>
      <c r="BJ129" s="20" t="s">
        <v>77</v>
      </c>
      <c r="BK129" s="229">
        <f>ROUND(I129*H129,2)</f>
        <v>0</v>
      </c>
      <c r="BL129" s="20" t="s">
        <v>200</v>
      </c>
      <c r="BM129" s="228" t="s">
        <v>237</v>
      </c>
    </row>
    <row r="130" s="2" customFormat="1">
      <c r="A130" s="41"/>
      <c r="B130" s="42"/>
      <c r="C130" s="43"/>
      <c r="D130" s="230" t="s">
        <v>202</v>
      </c>
      <c r="E130" s="43"/>
      <c r="F130" s="231" t="s">
        <v>238</v>
      </c>
      <c r="G130" s="43"/>
      <c r="H130" s="43"/>
      <c r="I130" s="232"/>
      <c r="J130" s="43"/>
      <c r="K130" s="43"/>
      <c r="L130" s="47"/>
      <c r="M130" s="233"/>
      <c r="N130" s="234"/>
      <c r="O130" s="87"/>
      <c r="P130" s="87"/>
      <c r="Q130" s="87"/>
      <c r="R130" s="87"/>
      <c r="S130" s="87"/>
      <c r="T130" s="88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T130" s="20" t="s">
        <v>202</v>
      </c>
      <c r="AU130" s="20" t="s">
        <v>81</v>
      </c>
    </row>
    <row r="131" s="14" customFormat="1">
      <c r="A131" s="14"/>
      <c r="B131" s="246"/>
      <c r="C131" s="247"/>
      <c r="D131" s="237" t="s">
        <v>204</v>
      </c>
      <c r="E131" s="248" t="s">
        <v>21</v>
      </c>
      <c r="F131" s="249" t="s">
        <v>239</v>
      </c>
      <c r="G131" s="247"/>
      <c r="H131" s="250">
        <v>59.854999999999997</v>
      </c>
      <c r="I131" s="251"/>
      <c r="J131" s="247"/>
      <c r="K131" s="247"/>
      <c r="L131" s="252"/>
      <c r="M131" s="253"/>
      <c r="N131" s="254"/>
      <c r="O131" s="254"/>
      <c r="P131" s="254"/>
      <c r="Q131" s="254"/>
      <c r="R131" s="254"/>
      <c r="S131" s="254"/>
      <c r="T131" s="255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6" t="s">
        <v>204</v>
      </c>
      <c r="AU131" s="256" t="s">
        <v>81</v>
      </c>
      <c r="AV131" s="14" t="s">
        <v>81</v>
      </c>
      <c r="AW131" s="14" t="s">
        <v>34</v>
      </c>
      <c r="AX131" s="14" t="s">
        <v>73</v>
      </c>
      <c r="AY131" s="256" t="s">
        <v>193</v>
      </c>
    </row>
    <row r="132" s="15" customFormat="1">
      <c r="A132" s="15"/>
      <c r="B132" s="257"/>
      <c r="C132" s="258"/>
      <c r="D132" s="237" t="s">
        <v>204</v>
      </c>
      <c r="E132" s="259" t="s">
        <v>21</v>
      </c>
      <c r="F132" s="260" t="s">
        <v>208</v>
      </c>
      <c r="G132" s="258"/>
      <c r="H132" s="261">
        <v>59.854999999999997</v>
      </c>
      <c r="I132" s="262"/>
      <c r="J132" s="258"/>
      <c r="K132" s="258"/>
      <c r="L132" s="263"/>
      <c r="M132" s="264"/>
      <c r="N132" s="265"/>
      <c r="O132" s="265"/>
      <c r="P132" s="265"/>
      <c r="Q132" s="265"/>
      <c r="R132" s="265"/>
      <c r="S132" s="265"/>
      <c r="T132" s="266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T132" s="267" t="s">
        <v>204</v>
      </c>
      <c r="AU132" s="267" t="s">
        <v>81</v>
      </c>
      <c r="AV132" s="15" t="s">
        <v>200</v>
      </c>
      <c r="AW132" s="15" t="s">
        <v>34</v>
      </c>
      <c r="AX132" s="15" t="s">
        <v>77</v>
      </c>
      <c r="AY132" s="267" t="s">
        <v>193</v>
      </c>
    </row>
    <row r="133" s="2" customFormat="1" ht="37.8" customHeight="1">
      <c r="A133" s="41"/>
      <c r="B133" s="42"/>
      <c r="C133" s="217" t="s">
        <v>240</v>
      </c>
      <c r="D133" s="217" t="s">
        <v>195</v>
      </c>
      <c r="E133" s="218" t="s">
        <v>241</v>
      </c>
      <c r="F133" s="219" t="s">
        <v>242</v>
      </c>
      <c r="G133" s="220" t="s">
        <v>224</v>
      </c>
      <c r="H133" s="221">
        <v>837.97000000000003</v>
      </c>
      <c r="I133" s="222"/>
      <c r="J133" s="223">
        <f>ROUND(I133*H133,2)</f>
        <v>0</v>
      </c>
      <c r="K133" s="219" t="s">
        <v>199</v>
      </c>
      <c r="L133" s="47"/>
      <c r="M133" s="224" t="s">
        <v>21</v>
      </c>
      <c r="N133" s="225" t="s">
        <v>44</v>
      </c>
      <c r="O133" s="87"/>
      <c r="P133" s="226">
        <f>O133*H133</f>
        <v>0</v>
      </c>
      <c r="Q133" s="226">
        <v>0</v>
      </c>
      <c r="R133" s="226">
        <f>Q133*H133</f>
        <v>0</v>
      </c>
      <c r="S133" s="226">
        <v>0</v>
      </c>
      <c r="T133" s="227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28" t="s">
        <v>200</v>
      </c>
      <c r="AT133" s="228" t="s">
        <v>195</v>
      </c>
      <c r="AU133" s="228" t="s">
        <v>81</v>
      </c>
      <c r="AY133" s="20" t="s">
        <v>193</v>
      </c>
      <c r="BE133" s="229">
        <f>IF(N133="základní",J133,0)</f>
        <v>0</v>
      </c>
      <c r="BF133" s="229">
        <f>IF(N133="snížená",J133,0)</f>
        <v>0</v>
      </c>
      <c r="BG133" s="229">
        <f>IF(N133="zákl. přenesená",J133,0)</f>
        <v>0</v>
      </c>
      <c r="BH133" s="229">
        <f>IF(N133="sníž. přenesená",J133,0)</f>
        <v>0</v>
      </c>
      <c r="BI133" s="229">
        <f>IF(N133="nulová",J133,0)</f>
        <v>0</v>
      </c>
      <c r="BJ133" s="20" t="s">
        <v>77</v>
      </c>
      <c r="BK133" s="229">
        <f>ROUND(I133*H133,2)</f>
        <v>0</v>
      </c>
      <c r="BL133" s="20" t="s">
        <v>200</v>
      </c>
      <c r="BM133" s="228" t="s">
        <v>243</v>
      </c>
    </row>
    <row r="134" s="2" customFormat="1">
      <c r="A134" s="41"/>
      <c r="B134" s="42"/>
      <c r="C134" s="43"/>
      <c r="D134" s="230" t="s">
        <v>202</v>
      </c>
      <c r="E134" s="43"/>
      <c r="F134" s="231" t="s">
        <v>244</v>
      </c>
      <c r="G134" s="43"/>
      <c r="H134" s="43"/>
      <c r="I134" s="232"/>
      <c r="J134" s="43"/>
      <c r="K134" s="43"/>
      <c r="L134" s="47"/>
      <c r="M134" s="233"/>
      <c r="N134" s="234"/>
      <c r="O134" s="87"/>
      <c r="P134" s="87"/>
      <c r="Q134" s="87"/>
      <c r="R134" s="87"/>
      <c r="S134" s="87"/>
      <c r="T134" s="88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T134" s="20" t="s">
        <v>202</v>
      </c>
      <c r="AU134" s="20" t="s">
        <v>81</v>
      </c>
    </row>
    <row r="135" s="13" customFormat="1">
      <c r="A135" s="13"/>
      <c r="B135" s="235"/>
      <c r="C135" s="236"/>
      <c r="D135" s="237" t="s">
        <v>204</v>
      </c>
      <c r="E135" s="238" t="s">
        <v>21</v>
      </c>
      <c r="F135" s="239" t="s">
        <v>245</v>
      </c>
      <c r="G135" s="236"/>
      <c r="H135" s="238" t="s">
        <v>21</v>
      </c>
      <c r="I135" s="240"/>
      <c r="J135" s="236"/>
      <c r="K135" s="236"/>
      <c r="L135" s="241"/>
      <c r="M135" s="242"/>
      <c r="N135" s="243"/>
      <c r="O135" s="243"/>
      <c r="P135" s="243"/>
      <c r="Q135" s="243"/>
      <c r="R135" s="243"/>
      <c r="S135" s="243"/>
      <c r="T135" s="244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5" t="s">
        <v>204</v>
      </c>
      <c r="AU135" s="245" t="s">
        <v>81</v>
      </c>
      <c r="AV135" s="13" t="s">
        <v>77</v>
      </c>
      <c r="AW135" s="13" t="s">
        <v>34</v>
      </c>
      <c r="AX135" s="13" t="s">
        <v>73</v>
      </c>
      <c r="AY135" s="245" t="s">
        <v>193</v>
      </c>
    </row>
    <row r="136" s="14" customFormat="1">
      <c r="A136" s="14"/>
      <c r="B136" s="246"/>
      <c r="C136" s="247"/>
      <c r="D136" s="237" t="s">
        <v>204</v>
      </c>
      <c r="E136" s="248" t="s">
        <v>21</v>
      </c>
      <c r="F136" s="249" t="s">
        <v>246</v>
      </c>
      <c r="G136" s="247"/>
      <c r="H136" s="250">
        <v>837.97000000000003</v>
      </c>
      <c r="I136" s="251"/>
      <c r="J136" s="247"/>
      <c r="K136" s="247"/>
      <c r="L136" s="252"/>
      <c r="M136" s="253"/>
      <c r="N136" s="254"/>
      <c r="O136" s="254"/>
      <c r="P136" s="254"/>
      <c r="Q136" s="254"/>
      <c r="R136" s="254"/>
      <c r="S136" s="254"/>
      <c r="T136" s="255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6" t="s">
        <v>204</v>
      </c>
      <c r="AU136" s="256" t="s">
        <v>81</v>
      </c>
      <c r="AV136" s="14" t="s">
        <v>81</v>
      </c>
      <c r="AW136" s="14" t="s">
        <v>34</v>
      </c>
      <c r="AX136" s="14" t="s">
        <v>73</v>
      </c>
      <c r="AY136" s="256" t="s">
        <v>193</v>
      </c>
    </row>
    <row r="137" s="15" customFormat="1">
      <c r="A137" s="15"/>
      <c r="B137" s="257"/>
      <c r="C137" s="258"/>
      <c r="D137" s="237" t="s">
        <v>204</v>
      </c>
      <c r="E137" s="259" t="s">
        <v>21</v>
      </c>
      <c r="F137" s="260" t="s">
        <v>208</v>
      </c>
      <c r="G137" s="258"/>
      <c r="H137" s="261">
        <v>837.97000000000003</v>
      </c>
      <c r="I137" s="262"/>
      <c r="J137" s="258"/>
      <c r="K137" s="258"/>
      <c r="L137" s="263"/>
      <c r="M137" s="264"/>
      <c r="N137" s="265"/>
      <c r="O137" s="265"/>
      <c r="P137" s="265"/>
      <c r="Q137" s="265"/>
      <c r="R137" s="265"/>
      <c r="S137" s="265"/>
      <c r="T137" s="266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T137" s="267" t="s">
        <v>204</v>
      </c>
      <c r="AU137" s="267" t="s">
        <v>81</v>
      </c>
      <c r="AV137" s="15" t="s">
        <v>200</v>
      </c>
      <c r="AW137" s="15" t="s">
        <v>34</v>
      </c>
      <c r="AX137" s="15" t="s">
        <v>77</v>
      </c>
      <c r="AY137" s="267" t="s">
        <v>193</v>
      </c>
    </row>
    <row r="138" s="2" customFormat="1" ht="24.15" customHeight="1">
      <c r="A138" s="41"/>
      <c r="B138" s="42"/>
      <c r="C138" s="217" t="s">
        <v>247</v>
      </c>
      <c r="D138" s="217" t="s">
        <v>195</v>
      </c>
      <c r="E138" s="218" t="s">
        <v>248</v>
      </c>
      <c r="F138" s="219" t="s">
        <v>249</v>
      </c>
      <c r="G138" s="220" t="s">
        <v>250</v>
      </c>
      <c r="H138" s="221">
        <v>107.739</v>
      </c>
      <c r="I138" s="222"/>
      <c r="J138" s="223">
        <f>ROUND(I138*H138,2)</f>
        <v>0</v>
      </c>
      <c r="K138" s="219" t="s">
        <v>199</v>
      </c>
      <c r="L138" s="47"/>
      <c r="M138" s="224" t="s">
        <v>21</v>
      </c>
      <c r="N138" s="225" t="s">
        <v>44</v>
      </c>
      <c r="O138" s="87"/>
      <c r="P138" s="226">
        <f>O138*H138</f>
        <v>0</v>
      </c>
      <c r="Q138" s="226">
        <v>0</v>
      </c>
      <c r="R138" s="226">
        <f>Q138*H138</f>
        <v>0</v>
      </c>
      <c r="S138" s="226">
        <v>0</v>
      </c>
      <c r="T138" s="227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28" t="s">
        <v>200</v>
      </c>
      <c r="AT138" s="228" t="s">
        <v>195</v>
      </c>
      <c r="AU138" s="228" t="s">
        <v>81</v>
      </c>
      <c r="AY138" s="20" t="s">
        <v>193</v>
      </c>
      <c r="BE138" s="229">
        <f>IF(N138="základní",J138,0)</f>
        <v>0</v>
      </c>
      <c r="BF138" s="229">
        <f>IF(N138="snížená",J138,0)</f>
        <v>0</v>
      </c>
      <c r="BG138" s="229">
        <f>IF(N138="zákl. přenesená",J138,0)</f>
        <v>0</v>
      </c>
      <c r="BH138" s="229">
        <f>IF(N138="sníž. přenesená",J138,0)</f>
        <v>0</v>
      </c>
      <c r="BI138" s="229">
        <f>IF(N138="nulová",J138,0)</f>
        <v>0</v>
      </c>
      <c r="BJ138" s="20" t="s">
        <v>77</v>
      </c>
      <c r="BK138" s="229">
        <f>ROUND(I138*H138,2)</f>
        <v>0</v>
      </c>
      <c r="BL138" s="20" t="s">
        <v>200</v>
      </c>
      <c r="BM138" s="228" t="s">
        <v>251</v>
      </c>
    </row>
    <row r="139" s="2" customFormat="1">
      <c r="A139" s="41"/>
      <c r="B139" s="42"/>
      <c r="C139" s="43"/>
      <c r="D139" s="230" t="s">
        <v>202</v>
      </c>
      <c r="E139" s="43"/>
      <c r="F139" s="231" t="s">
        <v>252</v>
      </c>
      <c r="G139" s="43"/>
      <c r="H139" s="43"/>
      <c r="I139" s="232"/>
      <c r="J139" s="43"/>
      <c r="K139" s="43"/>
      <c r="L139" s="47"/>
      <c r="M139" s="233"/>
      <c r="N139" s="234"/>
      <c r="O139" s="87"/>
      <c r="P139" s="87"/>
      <c r="Q139" s="87"/>
      <c r="R139" s="87"/>
      <c r="S139" s="87"/>
      <c r="T139" s="88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T139" s="20" t="s">
        <v>202</v>
      </c>
      <c r="AU139" s="20" t="s">
        <v>81</v>
      </c>
    </row>
    <row r="140" s="14" customFormat="1">
      <c r="A140" s="14"/>
      <c r="B140" s="246"/>
      <c r="C140" s="247"/>
      <c r="D140" s="237" t="s">
        <v>204</v>
      </c>
      <c r="E140" s="248" t="s">
        <v>21</v>
      </c>
      <c r="F140" s="249" t="s">
        <v>253</v>
      </c>
      <c r="G140" s="247"/>
      <c r="H140" s="250">
        <v>107.739</v>
      </c>
      <c r="I140" s="251"/>
      <c r="J140" s="247"/>
      <c r="K140" s="247"/>
      <c r="L140" s="252"/>
      <c r="M140" s="253"/>
      <c r="N140" s="254"/>
      <c r="O140" s="254"/>
      <c r="P140" s="254"/>
      <c r="Q140" s="254"/>
      <c r="R140" s="254"/>
      <c r="S140" s="254"/>
      <c r="T140" s="255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6" t="s">
        <v>204</v>
      </c>
      <c r="AU140" s="256" t="s">
        <v>81</v>
      </c>
      <c r="AV140" s="14" t="s">
        <v>81</v>
      </c>
      <c r="AW140" s="14" t="s">
        <v>34</v>
      </c>
      <c r="AX140" s="14" t="s">
        <v>73</v>
      </c>
      <c r="AY140" s="256" t="s">
        <v>193</v>
      </c>
    </row>
    <row r="141" s="15" customFormat="1">
      <c r="A141" s="15"/>
      <c r="B141" s="257"/>
      <c r="C141" s="258"/>
      <c r="D141" s="237" t="s">
        <v>204</v>
      </c>
      <c r="E141" s="259" t="s">
        <v>21</v>
      </c>
      <c r="F141" s="260" t="s">
        <v>208</v>
      </c>
      <c r="G141" s="258"/>
      <c r="H141" s="261">
        <v>107.739</v>
      </c>
      <c r="I141" s="262"/>
      <c r="J141" s="258"/>
      <c r="K141" s="258"/>
      <c r="L141" s="263"/>
      <c r="M141" s="264"/>
      <c r="N141" s="265"/>
      <c r="O141" s="265"/>
      <c r="P141" s="265"/>
      <c r="Q141" s="265"/>
      <c r="R141" s="265"/>
      <c r="S141" s="265"/>
      <c r="T141" s="266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T141" s="267" t="s">
        <v>204</v>
      </c>
      <c r="AU141" s="267" t="s">
        <v>81</v>
      </c>
      <c r="AV141" s="15" t="s">
        <v>200</v>
      </c>
      <c r="AW141" s="15" t="s">
        <v>34</v>
      </c>
      <c r="AX141" s="15" t="s">
        <v>77</v>
      </c>
      <c r="AY141" s="267" t="s">
        <v>193</v>
      </c>
    </row>
    <row r="142" s="2" customFormat="1" ht="16.5" customHeight="1">
      <c r="A142" s="41"/>
      <c r="B142" s="42"/>
      <c r="C142" s="217" t="s">
        <v>254</v>
      </c>
      <c r="D142" s="217" t="s">
        <v>195</v>
      </c>
      <c r="E142" s="218" t="s">
        <v>255</v>
      </c>
      <c r="F142" s="219" t="s">
        <v>256</v>
      </c>
      <c r="G142" s="220" t="s">
        <v>211</v>
      </c>
      <c r="H142" s="221">
        <v>15.6</v>
      </c>
      <c r="I142" s="222"/>
      <c r="J142" s="223">
        <f>ROUND(I142*H142,2)</f>
        <v>0</v>
      </c>
      <c r="K142" s="219" t="s">
        <v>21</v>
      </c>
      <c r="L142" s="47"/>
      <c r="M142" s="224" t="s">
        <v>21</v>
      </c>
      <c r="N142" s="225" t="s">
        <v>44</v>
      </c>
      <c r="O142" s="87"/>
      <c r="P142" s="226">
        <f>O142*H142</f>
        <v>0</v>
      </c>
      <c r="Q142" s="226">
        <v>0</v>
      </c>
      <c r="R142" s="226">
        <f>Q142*H142</f>
        <v>0</v>
      </c>
      <c r="S142" s="226">
        <v>0.070000000000000007</v>
      </c>
      <c r="T142" s="227">
        <f>S142*H142</f>
        <v>1.0920000000000001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28" t="s">
        <v>200</v>
      </c>
      <c r="AT142" s="228" t="s">
        <v>195</v>
      </c>
      <c r="AU142" s="228" t="s">
        <v>81</v>
      </c>
      <c r="AY142" s="20" t="s">
        <v>193</v>
      </c>
      <c r="BE142" s="229">
        <f>IF(N142="základní",J142,0)</f>
        <v>0</v>
      </c>
      <c r="BF142" s="229">
        <f>IF(N142="snížená",J142,0)</f>
        <v>0</v>
      </c>
      <c r="BG142" s="229">
        <f>IF(N142="zákl. přenesená",J142,0)</f>
        <v>0</v>
      </c>
      <c r="BH142" s="229">
        <f>IF(N142="sníž. přenesená",J142,0)</f>
        <v>0</v>
      </c>
      <c r="BI142" s="229">
        <f>IF(N142="nulová",J142,0)</f>
        <v>0</v>
      </c>
      <c r="BJ142" s="20" t="s">
        <v>77</v>
      </c>
      <c r="BK142" s="229">
        <f>ROUND(I142*H142,2)</f>
        <v>0</v>
      </c>
      <c r="BL142" s="20" t="s">
        <v>200</v>
      </c>
      <c r="BM142" s="228" t="s">
        <v>257</v>
      </c>
    </row>
    <row r="143" s="14" customFormat="1">
      <c r="A143" s="14"/>
      <c r="B143" s="246"/>
      <c r="C143" s="247"/>
      <c r="D143" s="237" t="s">
        <v>204</v>
      </c>
      <c r="E143" s="248" t="s">
        <v>21</v>
      </c>
      <c r="F143" s="249" t="s">
        <v>258</v>
      </c>
      <c r="G143" s="247"/>
      <c r="H143" s="250">
        <v>15.6</v>
      </c>
      <c r="I143" s="251"/>
      <c r="J143" s="247"/>
      <c r="K143" s="247"/>
      <c r="L143" s="252"/>
      <c r="M143" s="253"/>
      <c r="N143" s="254"/>
      <c r="O143" s="254"/>
      <c r="P143" s="254"/>
      <c r="Q143" s="254"/>
      <c r="R143" s="254"/>
      <c r="S143" s="254"/>
      <c r="T143" s="255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6" t="s">
        <v>204</v>
      </c>
      <c r="AU143" s="256" t="s">
        <v>81</v>
      </c>
      <c r="AV143" s="14" t="s">
        <v>81</v>
      </c>
      <c r="AW143" s="14" t="s">
        <v>34</v>
      </c>
      <c r="AX143" s="14" t="s">
        <v>73</v>
      </c>
      <c r="AY143" s="256" t="s">
        <v>193</v>
      </c>
    </row>
    <row r="144" s="15" customFormat="1">
      <c r="A144" s="15"/>
      <c r="B144" s="257"/>
      <c r="C144" s="258"/>
      <c r="D144" s="237" t="s">
        <v>204</v>
      </c>
      <c r="E144" s="259" t="s">
        <v>21</v>
      </c>
      <c r="F144" s="260" t="s">
        <v>208</v>
      </c>
      <c r="G144" s="258"/>
      <c r="H144" s="261">
        <v>15.6</v>
      </c>
      <c r="I144" s="262"/>
      <c r="J144" s="258"/>
      <c r="K144" s="258"/>
      <c r="L144" s="263"/>
      <c r="M144" s="264"/>
      <c r="N144" s="265"/>
      <c r="O144" s="265"/>
      <c r="P144" s="265"/>
      <c r="Q144" s="265"/>
      <c r="R144" s="265"/>
      <c r="S144" s="265"/>
      <c r="T144" s="266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67" t="s">
        <v>204</v>
      </c>
      <c r="AU144" s="267" t="s">
        <v>81</v>
      </c>
      <c r="AV144" s="15" t="s">
        <v>200</v>
      </c>
      <c r="AW144" s="15" t="s">
        <v>34</v>
      </c>
      <c r="AX144" s="15" t="s">
        <v>77</v>
      </c>
      <c r="AY144" s="267" t="s">
        <v>193</v>
      </c>
    </row>
    <row r="145" s="12" customFormat="1" ht="22.8" customHeight="1">
      <c r="A145" s="12"/>
      <c r="B145" s="201"/>
      <c r="C145" s="202"/>
      <c r="D145" s="203" t="s">
        <v>72</v>
      </c>
      <c r="E145" s="215" t="s">
        <v>259</v>
      </c>
      <c r="F145" s="215" t="s">
        <v>260</v>
      </c>
      <c r="G145" s="202"/>
      <c r="H145" s="202"/>
      <c r="I145" s="205"/>
      <c r="J145" s="216">
        <f>BK145</f>
        <v>0</v>
      </c>
      <c r="K145" s="202"/>
      <c r="L145" s="207"/>
      <c r="M145" s="208"/>
      <c r="N145" s="209"/>
      <c r="O145" s="209"/>
      <c r="P145" s="210">
        <f>SUM(P146:P321)</f>
        <v>0</v>
      </c>
      <c r="Q145" s="209"/>
      <c r="R145" s="210">
        <f>SUM(R146:R321)</f>
        <v>0</v>
      </c>
      <c r="S145" s="209"/>
      <c r="T145" s="211">
        <f>SUM(T146:T321)</f>
        <v>338.75256300000007</v>
      </c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R145" s="212" t="s">
        <v>77</v>
      </c>
      <c r="AT145" s="213" t="s">
        <v>72</v>
      </c>
      <c r="AU145" s="213" t="s">
        <v>77</v>
      </c>
      <c r="AY145" s="212" t="s">
        <v>193</v>
      </c>
      <c r="BK145" s="214">
        <f>SUM(BK146:BK321)</f>
        <v>0</v>
      </c>
    </row>
    <row r="146" s="2" customFormat="1" ht="16.5" customHeight="1">
      <c r="A146" s="41"/>
      <c r="B146" s="42"/>
      <c r="C146" s="217" t="s">
        <v>259</v>
      </c>
      <c r="D146" s="217" t="s">
        <v>195</v>
      </c>
      <c r="E146" s="218" t="s">
        <v>261</v>
      </c>
      <c r="F146" s="219" t="s">
        <v>262</v>
      </c>
      <c r="G146" s="220" t="s">
        <v>224</v>
      </c>
      <c r="H146" s="221">
        <v>33.112000000000002</v>
      </c>
      <c r="I146" s="222"/>
      <c r="J146" s="223">
        <f>ROUND(I146*H146,2)</f>
        <v>0</v>
      </c>
      <c r="K146" s="219" t="s">
        <v>199</v>
      </c>
      <c r="L146" s="47"/>
      <c r="M146" s="224" t="s">
        <v>21</v>
      </c>
      <c r="N146" s="225" t="s">
        <v>44</v>
      </c>
      <c r="O146" s="87"/>
      <c r="P146" s="226">
        <f>O146*H146</f>
        <v>0</v>
      </c>
      <c r="Q146" s="226">
        <v>0</v>
      </c>
      <c r="R146" s="226">
        <f>Q146*H146</f>
        <v>0</v>
      </c>
      <c r="S146" s="226">
        <v>2.27</v>
      </c>
      <c r="T146" s="227">
        <f>S146*H146</f>
        <v>75.164240000000007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8" t="s">
        <v>200</v>
      </c>
      <c r="AT146" s="228" t="s">
        <v>195</v>
      </c>
      <c r="AU146" s="228" t="s">
        <v>81</v>
      </c>
      <c r="AY146" s="20" t="s">
        <v>193</v>
      </c>
      <c r="BE146" s="229">
        <f>IF(N146="základní",J146,0)</f>
        <v>0</v>
      </c>
      <c r="BF146" s="229">
        <f>IF(N146="snížená",J146,0)</f>
        <v>0</v>
      </c>
      <c r="BG146" s="229">
        <f>IF(N146="zákl. přenesená",J146,0)</f>
        <v>0</v>
      </c>
      <c r="BH146" s="229">
        <f>IF(N146="sníž. přenesená",J146,0)</f>
        <v>0</v>
      </c>
      <c r="BI146" s="229">
        <f>IF(N146="nulová",J146,0)</f>
        <v>0</v>
      </c>
      <c r="BJ146" s="20" t="s">
        <v>77</v>
      </c>
      <c r="BK146" s="229">
        <f>ROUND(I146*H146,2)</f>
        <v>0</v>
      </c>
      <c r="BL146" s="20" t="s">
        <v>200</v>
      </c>
      <c r="BM146" s="228" t="s">
        <v>263</v>
      </c>
    </row>
    <row r="147" s="2" customFormat="1">
      <c r="A147" s="41"/>
      <c r="B147" s="42"/>
      <c r="C147" s="43"/>
      <c r="D147" s="230" t="s">
        <v>202</v>
      </c>
      <c r="E147" s="43"/>
      <c r="F147" s="231" t="s">
        <v>264</v>
      </c>
      <c r="G147" s="43"/>
      <c r="H147" s="43"/>
      <c r="I147" s="232"/>
      <c r="J147" s="43"/>
      <c r="K147" s="43"/>
      <c r="L147" s="47"/>
      <c r="M147" s="233"/>
      <c r="N147" s="234"/>
      <c r="O147" s="87"/>
      <c r="P147" s="87"/>
      <c r="Q147" s="87"/>
      <c r="R147" s="87"/>
      <c r="S147" s="87"/>
      <c r="T147" s="88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T147" s="20" t="s">
        <v>202</v>
      </c>
      <c r="AU147" s="20" t="s">
        <v>81</v>
      </c>
    </row>
    <row r="148" s="13" customFormat="1">
      <c r="A148" s="13"/>
      <c r="B148" s="235"/>
      <c r="C148" s="236"/>
      <c r="D148" s="237" t="s">
        <v>204</v>
      </c>
      <c r="E148" s="238" t="s">
        <v>21</v>
      </c>
      <c r="F148" s="239" t="s">
        <v>265</v>
      </c>
      <c r="G148" s="236"/>
      <c r="H148" s="238" t="s">
        <v>21</v>
      </c>
      <c r="I148" s="240"/>
      <c r="J148" s="236"/>
      <c r="K148" s="236"/>
      <c r="L148" s="241"/>
      <c r="M148" s="242"/>
      <c r="N148" s="243"/>
      <c r="O148" s="243"/>
      <c r="P148" s="243"/>
      <c r="Q148" s="243"/>
      <c r="R148" s="243"/>
      <c r="S148" s="243"/>
      <c r="T148" s="244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5" t="s">
        <v>204</v>
      </c>
      <c r="AU148" s="245" t="s">
        <v>81</v>
      </c>
      <c r="AV148" s="13" t="s">
        <v>77</v>
      </c>
      <c r="AW148" s="13" t="s">
        <v>34</v>
      </c>
      <c r="AX148" s="13" t="s">
        <v>73</v>
      </c>
      <c r="AY148" s="245" t="s">
        <v>193</v>
      </c>
    </row>
    <row r="149" s="13" customFormat="1">
      <c r="A149" s="13"/>
      <c r="B149" s="235"/>
      <c r="C149" s="236"/>
      <c r="D149" s="237" t="s">
        <v>204</v>
      </c>
      <c r="E149" s="238" t="s">
        <v>21</v>
      </c>
      <c r="F149" s="239" t="s">
        <v>266</v>
      </c>
      <c r="G149" s="236"/>
      <c r="H149" s="238" t="s">
        <v>21</v>
      </c>
      <c r="I149" s="240"/>
      <c r="J149" s="236"/>
      <c r="K149" s="236"/>
      <c r="L149" s="241"/>
      <c r="M149" s="242"/>
      <c r="N149" s="243"/>
      <c r="O149" s="243"/>
      <c r="P149" s="243"/>
      <c r="Q149" s="243"/>
      <c r="R149" s="243"/>
      <c r="S149" s="243"/>
      <c r="T149" s="244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5" t="s">
        <v>204</v>
      </c>
      <c r="AU149" s="245" t="s">
        <v>81</v>
      </c>
      <c r="AV149" s="13" t="s">
        <v>77</v>
      </c>
      <c r="AW149" s="13" t="s">
        <v>34</v>
      </c>
      <c r="AX149" s="13" t="s">
        <v>73</v>
      </c>
      <c r="AY149" s="245" t="s">
        <v>193</v>
      </c>
    </row>
    <row r="150" s="14" customFormat="1">
      <c r="A150" s="14"/>
      <c r="B150" s="246"/>
      <c r="C150" s="247"/>
      <c r="D150" s="237" t="s">
        <v>204</v>
      </c>
      <c r="E150" s="248" t="s">
        <v>21</v>
      </c>
      <c r="F150" s="249" t="s">
        <v>267</v>
      </c>
      <c r="G150" s="247"/>
      <c r="H150" s="250">
        <v>18.856999999999999</v>
      </c>
      <c r="I150" s="251"/>
      <c r="J150" s="247"/>
      <c r="K150" s="247"/>
      <c r="L150" s="252"/>
      <c r="M150" s="253"/>
      <c r="N150" s="254"/>
      <c r="O150" s="254"/>
      <c r="P150" s="254"/>
      <c r="Q150" s="254"/>
      <c r="R150" s="254"/>
      <c r="S150" s="254"/>
      <c r="T150" s="255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56" t="s">
        <v>204</v>
      </c>
      <c r="AU150" s="256" t="s">
        <v>81</v>
      </c>
      <c r="AV150" s="14" t="s">
        <v>81</v>
      </c>
      <c r="AW150" s="14" t="s">
        <v>34</v>
      </c>
      <c r="AX150" s="14" t="s">
        <v>73</v>
      </c>
      <c r="AY150" s="256" t="s">
        <v>193</v>
      </c>
    </row>
    <row r="151" s="14" customFormat="1">
      <c r="A151" s="14"/>
      <c r="B151" s="246"/>
      <c r="C151" s="247"/>
      <c r="D151" s="237" t="s">
        <v>204</v>
      </c>
      <c r="E151" s="248" t="s">
        <v>21</v>
      </c>
      <c r="F151" s="249" t="s">
        <v>268</v>
      </c>
      <c r="G151" s="247"/>
      <c r="H151" s="250">
        <v>14.255000000000001</v>
      </c>
      <c r="I151" s="251"/>
      <c r="J151" s="247"/>
      <c r="K151" s="247"/>
      <c r="L151" s="252"/>
      <c r="M151" s="253"/>
      <c r="N151" s="254"/>
      <c r="O151" s="254"/>
      <c r="P151" s="254"/>
      <c r="Q151" s="254"/>
      <c r="R151" s="254"/>
      <c r="S151" s="254"/>
      <c r="T151" s="255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6" t="s">
        <v>204</v>
      </c>
      <c r="AU151" s="256" t="s">
        <v>81</v>
      </c>
      <c r="AV151" s="14" t="s">
        <v>81</v>
      </c>
      <c r="AW151" s="14" t="s">
        <v>34</v>
      </c>
      <c r="AX151" s="14" t="s">
        <v>73</v>
      </c>
      <c r="AY151" s="256" t="s">
        <v>193</v>
      </c>
    </row>
    <row r="152" s="15" customFormat="1">
      <c r="A152" s="15"/>
      <c r="B152" s="257"/>
      <c r="C152" s="258"/>
      <c r="D152" s="237" t="s">
        <v>204</v>
      </c>
      <c r="E152" s="259" t="s">
        <v>21</v>
      </c>
      <c r="F152" s="260" t="s">
        <v>208</v>
      </c>
      <c r="G152" s="258"/>
      <c r="H152" s="261">
        <v>33.112000000000002</v>
      </c>
      <c r="I152" s="262"/>
      <c r="J152" s="258"/>
      <c r="K152" s="258"/>
      <c r="L152" s="263"/>
      <c r="M152" s="264"/>
      <c r="N152" s="265"/>
      <c r="O152" s="265"/>
      <c r="P152" s="265"/>
      <c r="Q152" s="265"/>
      <c r="R152" s="265"/>
      <c r="S152" s="265"/>
      <c r="T152" s="266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T152" s="267" t="s">
        <v>204</v>
      </c>
      <c r="AU152" s="267" t="s">
        <v>81</v>
      </c>
      <c r="AV152" s="15" t="s">
        <v>200</v>
      </c>
      <c r="AW152" s="15" t="s">
        <v>34</v>
      </c>
      <c r="AX152" s="15" t="s">
        <v>77</v>
      </c>
      <c r="AY152" s="267" t="s">
        <v>193</v>
      </c>
    </row>
    <row r="153" s="2" customFormat="1" ht="21.75" customHeight="1">
      <c r="A153" s="41"/>
      <c r="B153" s="42"/>
      <c r="C153" s="217" t="s">
        <v>269</v>
      </c>
      <c r="D153" s="217" t="s">
        <v>195</v>
      </c>
      <c r="E153" s="218" t="s">
        <v>270</v>
      </c>
      <c r="F153" s="219" t="s">
        <v>271</v>
      </c>
      <c r="G153" s="220" t="s">
        <v>224</v>
      </c>
      <c r="H153" s="221">
        <v>3.5</v>
      </c>
      <c r="I153" s="222"/>
      <c r="J153" s="223">
        <f>ROUND(I153*H153,2)</f>
        <v>0</v>
      </c>
      <c r="K153" s="219" t="s">
        <v>199</v>
      </c>
      <c r="L153" s="47"/>
      <c r="M153" s="224" t="s">
        <v>21</v>
      </c>
      <c r="N153" s="225" t="s">
        <v>44</v>
      </c>
      <c r="O153" s="87"/>
      <c r="P153" s="226">
        <f>O153*H153</f>
        <v>0</v>
      </c>
      <c r="Q153" s="226">
        <v>0</v>
      </c>
      <c r="R153" s="226">
        <f>Q153*H153</f>
        <v>0</v>
      </c>
      <c r="S153" s="226">
        <v>2.5</v>
      </c>
      <c r="T153" s="227">
        <f>S153*H153</f>
        <v>8.75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28" t="s">
        <v>200</v>
      </c>
      <c r="AT153" s="228" t="s">
        <v>195</v>
      </c>
      <c r="AU153" s="228" t="s">
        <v>81</v>
      </c>
      <c r="AY153" s="20" t="s">
        <v>193</v>
      </c>
      <c r="BE153" s="229">
        <f>IF(N153="základní",J153,0)</f>
        <v>0</v>
      </c>
      <c r="BF153" s="229">
        <f>IF(N153="snížená",J153,0)</f>
        <v>0</v>
      </c>
      <c r="BG153" s="229">
        <f>IF(N153="zákl. přenesená",J153,0)</f>
        <v>0</v>
      </c>
      <c r="BH153" s="229">
        <f>IF(N153="sníž. přenesená",J153,0)</f>
        <v>0</v>
      </c>
      <c r="BI153" s="229">
        <f>IF(N153="nulová",J153,0)</f>
        <v>0</v>
      </c>
      <c r="BJ153" s="20" t="s">
        <v>77</v>
      </c>
      <c r="BK153" s="229">
        <f>ROUND(I153*H153,2)</f>
        <v>0</v>
      </c>
      <c r="BL153" s="20" t="s">
        <v>200</v>
      </c>
      <c r="BM153" s="228" t="s">
        <v>272</v>
      </c>
    </row>
    <row r="154" s="2" customFormat="1">
      <c r="A154" s="41"/>
      <c r="B154" s="42"/>
      <c r="C154" s="43"/>
      <c r="D154" s="230" t="s">
        <v>202</v>
      </c>
      <c r="E154" s="43"/>
      <c r="F154" s="231" t="s">
        <v>273</v>
      </c>
      <c r="G154" s="43"/>
      <c r="H154" s="43"/>
      <c r="I154" s="232"/>
      <c r="J154" s="43"/>
      <c r="K154" s="43"/>
      <c r="L154" s="47"/>
      <c r="M154" s="233"/>
      <c r="N154" s="234"/>
      <c r="O154" s="87"/>
      <c r="P154" s="87"/>
      <c r="Q154" s="87"/>
      <c r="R154" s="87"/>
      <c r="S154" s="87"/>
      <c r="T154" s="88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T154" s="20" t="s">
        <v>202</v>
      </c>
      <c r="AU154" s="20" t="s">
        <v>81</v>
      </c>
    </row>
    <row r="155" s="13" customFormat="1">
      <c r="A155" s="13"/>
      <c r="B155" s="235"/>
      <c r="C155" s="236"/>
      <c r="D155" s="237" t="s">
        <v>204</v>
      </c>
      <c r="E155" s="238" t="s">
        <v>21</v>
      </c>
      <c r="F155" s="239" t="s">
        <v>274</v>
      </c>
      <c r="G155" s="236"/>
      <c r="H155" s="238" t="s">
        <v>21</v>
      </c>
      <c r="I155" s="240"/>
      <c r="J155" s="236"/>
      <c r="K155" s="236"/>
      <c r="L155" s="241"/>
      <c r="M155" s="242"/>
      <c r="N155" s="243"/>
      <c r="O155" s="243"/>
      <c r="P155" s="243"/>
      <c r="Q155" s="243"/>
      <c r="R155" s="243"/>
      <c r="S155" s="243"/>
      <c r="T155" s="244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5" t="s">
        <v>204</v>
      </c>
      <c r="AU155" s="245" t="s">
        <v>81</v>
      </c>
      <c r="AV155" s="13" t="s">
        <v>77</v>
      </c>
      <c r="AW155" s="13" t="s">
        <v>34</v>
      </c>
      <c r="AX155" s="13" t="s">
        <v>73</v>
      </c>
      <c r="AY155" s="245" t="s">
        <v>193</v>
      </c>
    </row>
    <row r="156" s="13" customFormat="1">
      <c r="A156" s="13"/>
      <c r="B156" s="235"/>
      <c r="C156" s="236"/>
      <c r="D156" s="237" t="s">
        <v>204</v>
      </c>
      <c r="E156" s="238" t="s">
        <v>21</v>
      </c>
      <c r="F156" s="239" t="s">
        <v>232</v>
      </c>
      <c r="G156" s="236"/>
      <c r="H156" s="238" t="s">
        <v>21</v>
      </c>
      <c r="I156" s="240"/>
      <c r="J156" s="236"/>
      <c r="K156" s="236"/>
      <c r="L156" s="241"/>
      <c r="M156" s="242"/>
      <c r="N156" s="243"/>
      <c r="O156" s="243"/>
      <c r="P156" s="243"/>
      <c r="Q156" s="243"/>
      <c r="R156" s="243"/>
      <c r="S156" s="243"/>
      <c r="T156" s="244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5" t="s">
        <v>204</v>
      </c>
      <c r="AU156" s="245" t="s">
        <v>81</v>
      </c>
      <c r="AV156" s="13" t="s">
        <v>77</v>
      </c>
      <c r="AW156" s="13" t="s">
        <v>34</v>
      </c>
      <c r="AX156" s="13" t="s">
        <v>73</v>
      </c>
      <c r="AY156" s="245" t="s">
        <v>193</v>
      </c>
    </row>
    <row r="157" s="14" customFormat="1">
      <c r="A157" s="14"/>
      <c r="B157" s="246"/>
      <c r="C157" s="247"/>
      <c r="D157" s="237" t="s">
        <v>204</v>
      </c>
      <c r="E157" s="248" t="s">
        <v>21</v>
      </c>
      <c r="F157" s="249" t="s">
        <v>275</v>
      </c>
      <c r="G157" s="247"/>
      <c r="H157" s="250">
        <v>3.5</v>
      </c>
      <c r="I157" s="251"/>
      <c r="J157" s="247"/>
      <c r="K157" s="247"/>
      <c r="L157" s="252"/>
      <c r="M157" s="253"/>
      <c r="N157" s="254"/>
      <c r="O157" s="254"/>
      <c r="P157" s="254"/>
      <c r="Q157" s="254"/>
      <c r="R157" s="254"/>
      <c r="S157" s="254"/>
      <c r="T157" s="255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6" t="s">
        <v>204</v>
      </c>
      <c r="AU157" s="256" t="s">
        <v>81</v>
      </c>
      <c r="AV157" s="14" t="s">
        <v>81</v>
      </c>
      <c r="AW157" s="14" t="s">
        <v>34</v>
      </c>
      <c r="AX157" s="14" t="s">
        <v>73</v>
      </c>
      <c r="AY157" s="256" t="s">
        <v>193</v>
      </c>
    </row>
    <row r="158" s="15" customFormat="1">
      <c r="A158" s="15"/>
      <c r="B158" s="257"/>
      <c r="C158" s="258"/>
      <c r="D158" s="237" t="s">
        <v>204</v>
      </c>
      <c r="E158" s="259" t="s">
        <v>21</v>
      </c>
      <c r="F158" s="260" t="s">
        <v>208</v>
      </c>
      <c r="G158" s="258"/>
      <c r="H158" s="261">
        <v>3.5</v>
      </c>
      <c r="I158" s="262"/>
      <c r="J158" s="258"/>
      <c r="K158" s="258"/>
      <c r="L158" s="263"/>
      <c r="M158" s="264"/>
      <c r="N158" s="265"/>
      <c r="O158" s="265"/>
      <c r="P158" s="265"/>
      <c r="Q158" s="265"/>
      <c r="R158" s="265"/>
      <c r="S158" s="265"/>
      <c r="T158" s="266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T158" s="267" t="s">
        <v>204</v>
      </c>
      <c r="AU158" s="267" t="s">
        <v>81</v>
      </c>
      <c r="AV158" s="15" t="s">
        <v>200</v>
      </c>
      <c r="AW158" s="15" t="s">
        <v>34</v>
      </c>
      <c r="AX158" s="15" t="s">
        <v>77</v>
      </c>
      <c r="AY158" s="267" t="s">
        <v>193</v>
      </c>
    </row>
    <row r="159" s="2" customFormat="1" ht="21.75" customHeight="1">
      <c r="A159" s="41"/>
      <c r="B159" s="42"/>
      <c r="C159" s="217" t="s">
        <v>276</v>
      </c>
      <c r="D159" s="217" t="s">
        <v>195</v>
      </c>
      <c r="E159" s="218" t="s">
        <v>277</v>
      </c>
      <c r="F159" s="219" t="s">
        <v>278</v>
      </c>
      <c r="G159" s="220" t="s">
        <v>224</v>
      </c>
      <c r="H159" s="221">
        <v>14.49</v>
      </c>
      <c r="I159" s="222"/>
      <c r="J159" s="223">
        <f>ROUND(I159*H159,2)</f>
        <v>0</v>
      </c>
      <c r="K159" s="219" t="s">
        <v>199</v>
      </c>
      <c r="L159" s="47"/>
      <c r="M159" s="224" t="s">
        <v>21</v>
      </c>
      <c r="N159" s="225" t="s">
        <v>44</v>
      </c>
      <c r="O159" s="87"/>
      <c r="P159" s="226">
        <f>O159*H159</f>
        <v>0</v>
      </c>
      <c r="Q159" s="226">
        <v>0</v>
      </c>
      <c r="R159" s="226">
        <f>Q159*H159</f>
        <v>0</v>
      </c>
      <c r="S159" s="226">
        <v>2.27</v>
      </c>
      <c r="T159" s="227">
        <f>S159*H159</f>
        <v>32.892299999999999</v>
      </c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R159" s="228" t="s">
        <v>200</v>
      </c>
      <c r="AT159" s="228" t="s">
        <v>195</v>
      </c>
      <c r="AU159" s="228" t="s">
        <v>81</v>
      </c>
      <c r="AY159" s="20" t="s">
        <v>193</v>
      </c>
      <c r="BE159" s="229">
        <f>IF(N159="základní",J159,0)</f>
        <v>0</v>
      </c>
      <c r="BF159" s="229">
        <f>IF(N159="snížená",J159,0)</f>
        <v>0</v>
      </c>
      <c r="BG159" s="229">
        <f>IF(N159="zákl. přenesená",J159,0)</f>
        <v>0</v>
      </c>
      <c r="BH159" s="229">
        <f>IF(N159="sníž. přenesená",J159,0)</f>
        <v>0</v>
      </c>
      <c r="BI159" s="229">
        <f>IF(N159="nulová",J159,0)</f>
        <v>0</v>
      </c>
      <c r="BJ159" s="20" t="s">
        <v>77</v>
      </c>
      <c r="BK159" s="229">
        <f>ROUND(I159*H159,2)</f>
        <v>0</v>
      </c>
      <c r="BL159" s="20" t="s">
        <v>200</v>
      </c>
      <c r="BM159" s="228" t="s">
        <v>279</v>
      </c>
    </row>
    <row r="160" s="2" customFormat="1">
      <c r="A160" s="41"/>
      <c r="B160" s="42"/>
      <c r="C160" s="43"/>
      <c r="D160" s="230" t="s">
        <v>202</v>
      </c>
      <c r="E160" s="43"/>
      <c r="F160" s="231" t="s">
        <v>280</v>
      </c>
      <c r="G160" s="43"/>
      <c r="H160" s="43"/>
      <c r="I160" s="232"/>
      <c r="J160" s="43"/>
      <c r="K160" s="43"/>
      <c r="L160" s="47"/>
      <c r="M160" s="233"/>
      <c r="N160" s="234"/>
      <c r="O160" s="87"/>
      <c r="P160" s="87"/>
      <c r="Q160" s="87"/>
      <c r="R160" s="87"/>
      <c r="S160" s="87"/>
      <c r="T160" s="88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T160" s="20" t="s">
        <v>202</v>
      </c>
      <c r="AU160" s="20" t="s">
        <v>81</v>
      </c>
    </row>
    <row r="161" s="13" customFormat="1">
      <c r="A161" s="13"/>
      <c r="B161" s="235"/>
      <c r="C161" s="236"/>
      <c r="D161" s="237" t="s">
        <v>204</v>
      </c>
      <c r="E161" s="238" t="s">
        <v>21</v>
      </c>
      <c r="F161" s="239" t="s">
        <v>281</v>
      </c>
      <c r="G161" s="236"/>
      <c r="H161" s="238" t="s">
        <v>21</v>
      </c>
      <c r="I161" s="240"/>
      <c r="J161" s="236"/>
      <c r="K161" s="236"/>
      <c r="L161" s="241"/>
      <c r="M161" s="242"/>
      <c r="N161" s="243"/>
      <c r="O161" s="243"/>
      <c r="P161" s="243"/>
      <c r="Q161" s="243"/>
      <c r="R161" s="243"/>
      <c r="S161" s="243"/>
      <c r="T161" s="244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5" t="s">
        <v>204</v>
      </c>
      <c r="AU161" s="245" t="s">
        <v>81</v>
      </c>
      <c r="AV161" s="13" t="s">
        <v>77</v>
      </c>
      <c r="AW161" s="13" t="s">
        <v>34</v>
      </c>
      <c r="AX161" s="13" t="s">
        <v>73</v>
      </c>
      <c r="AY161" s="245" t="s">
        <v>193</v>
      </c>
    </row>
    <row r="162" s="14" customFormat="1">
      <c r="A162" s="14"/>
      <c r="B162" s="246"/>
      <c r="C162" s="247"/>
      <c r="D162" s="237" t="s">
        <v>204</v>
      </c>
      <c r="E162" s="248" t="s">
        <v>21</v>
      </c>
      <c r="F162" s="249" t="s">
        <v>282</v>
      </c>
      <c r="G162" s="247"/>
      <c r="H162" s="250">
        <v>4.5259999999999998</v>
      </c>
      <c r="I162" s="251"/>
      <c r="J162" s="247"/>
      <c r="K162" s="247"/>
      <c r="L162" s="252"/>
      <c r="M162" s="253"/>
      <c r="N162" s="254"/>
      <c r="O162" s="254"/>
      <c r="P162" s="254"/>
      <c r="Q162" s="254"/>
      <c r="R162" s="254"/>
      <c r="S162" s="254"/>
      <c r="T162" s="255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6" t="s">
        <v>204</v>
      </c>
      <c r="AU162" s="256" t="s">
        <v>81</v>
      </c>
      <c r="AV162" s="14" t="s">
        <v>81</v>
      </c>
      <c r="AW162" s="14" t="s">
        <v>34</v>
      </c>
      <c r="AX162" s="14" t="s">
        <v>73</v>
      </c>
      <c r="AY162" s="256" t="s">
        <v>193</v>
      </c>
    </row>
    <row r="163" s="13" customFormat="1">
      <c r="A163" s="13"/>
      <c r="B163" s="235"/>
      <c r="C163" s="236"/>
      <c r="D163" s="237" t="s">
        <v>204</v>
      </c>
      <c r="E163" s="238" t="s">
        <v>21</v>
      </c>
      <c r="F163" s="239" t="s">
        <v>283</v>
      </c>
      <c r="G163" s="236"/>
      <c r="H163" s="238" t="s">
        <v>21</v>
      </c>
      <c r="I163" s="240"/>
      <c r="J163" s="236"/>
      <c r="K163" s="236"/>
      <c r="L163" s="241"/>
      <c r="M163" s="242"/>
      <c r="N163" s="243"/>
      <c r="O163" s="243"/>
      <c r="P163" s="243"/>
      <c r="Q163" s="243"/>
      <c r="R163" s="243"/>
      <c r="S163" s="243"/>
      <c r="T163" s="244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5" t="s">
        <v>204</v>
      </c>
      <c r="AU163" s="245" t="s">
        <v>81</v>
      </c>
      <c r="AV163" s="13" t="s">
        <v>77</v>
      </c>
      <c r="AW163" s="13" t="s">
        <v>34</v>
      </c>
      <c r="AX163" s="13" t="s">
        <v>73</v>
      </c>
      <c r="AY163" s="245" t="s">
        <v>193</v>
      </c>
    </row>
    <row r="164" s="13" customFormat="1">
      <c r="A164" s="13"/>
      <c r="B164" s="235"/>
      <c r="C164" s="236"/>
      <c r="D164" s="237" t="s">
        <v>204</v>
      </c>
      <c r="E164" s="238" t="s">
        <v>21</v>
      </c>
      <c r="F164" s="239" t="s">
        <v>284</v>
      </c>
      <c r="G164" s="236"/>
      <c r="H164" s="238" t="s">
        <v>21</v>
      </c>
      <c r="I164" s="240"/>
      <c r="J164" s="236"/>
      <c r="K164" s="236"/>
      <c r="L164" s="241"/>
      <c r="M164" s="242"/>
      <c r="N164" s="243"/>
      <c r="O164" s="243"/>
      <c r="P164" s="243"/>
      <c r="Q164" s="243"/>
      <c r="R164" s="243"/>
      <c r="S164" s="243"/>
      <c r="T164" s="244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5" t="s">
        <v>204</v>
      </c>
      <c r="AU164" s="245" t="s">
        <v>81</v>
      </c>
      <c r="AV164" s="13" t="s">
        <v>77</v>
      </c>
      <c r="AW164" s="13" t="s">
        <v>34</v>
      </c>
      <c r="AX164" s="13" t="s">
        <v>73</v>
      </c>
      <c r="AY164" s="245" t="s">
        <v>193</v>
      </c>
    </row>
    <row r="165" s="14" customFormat="1">
      <c r="A165" s="14"/>
      <c r="B165" s="246"/>
      <c r="C165" s="247"/>
      <c r="D165" s="237" t="s">
        <v>204</v>
      </c>
      <c r="E165" s="248" t="s">
        <v>21</v>
      </c>
      <c r="F165" s="249" t="s">
        <v>285</v>
      </c>
      <c r="G165" s="247"/>
      <c r="H165" s="250">
        <v>7.4240000000000004</v>
      </c>
      <c r="I165" s="251"/>
      <c r="J165" s="247"/>
      <c r="K165" s="247"/>
      <c r="L165" s="252"/>
      <c r="M165" s="253"/>
      <c r="N165" s="254"/>
      <c r="O165" s="254"/>
      <c r="P165" s="254"/>
      <c r="Q165" s="254"/>
      <c r="R165" s="254"/>
      <c r="S165" s="254"/>
      <c r="T165" s="255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56" t="s">
        <v>204</v>
      </c>
      <c r="AU165" s="256" t="s">
        <v>81</v>
      </c>
      <c r="AV165" s="14" t="s">
        <v>81</v>
      </c>
      <c r="AW165" s="14" t="s">
        <v>34</v>
      </c>
      <c r="AX165" s="14" t="s">
        <v>73</v>
      </c>
      <c r="AY165" s="256" t="s">
        <v>193</v>
      </c>
    </row>
    <row r="166" s="14" customFormat="1">
      <c r="A166" s="14"/>
      <c r="B166" s="246"/>
      <c r="C166" s="247"/>
      <c r="D166" s="237" t="s">
        <v>204</v>
      </c>
      <c r="E166" s="248" t="s">
        <v>21</v>
      </c>
      <c r="F166" s="249" t="s">
        <v>286</v>
      </c>
      <c r="G166" s="247"/>
      <c r="H166" s="250">
        <v>-1.3799999999999999</v>
      </c>
      <c r="I166" s="251"/>
      <c r="J166" s="247"/>
      <c r="K166" s="247"/>
      <c r="L166" s="252"/>
      <c r="M166" s="253"/>
      <c r="N166" s="254"/>
      <c r="O166" s="254"/>
      <c r="P166" s="254"/>
      <c r="Q166" s="254"/>
      <c r="R166" s="254"/>
      <c r="S166" s="254"/>
      <c r="T166" s="255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6" t="s">
        <v>204</v>
      </c>
      <c r="AU166" s="256" t="s">
        <v>81</v>
      </c>
      <c r="AV166" s="14" t="s">
        <v>81</v>
      </c>
      <c r="AW166" s="14" t="s">
        <v>34</v>
      </c>
      <c r="AX166" s="14" t="s">
        <v>73</v>
      </c>
      <c r="AY166" s="256" t="s">
        <v>193</v>
      </c>
    </row>
    <row r="167" s="13" customFormat="1">
      <c r="A167" s="13"/>
      <c r="B167" s="235"/>
      <c r="C167" s="236"/>
      <c r="D167" s="237" t="s">
        <v>204</v>
      </c>
      <c r="E167" s="238" t="s">
        <v>21</v>
      </c>
      <c r="F167" s="239" t="s">
        <v>287</v>
      </c>
      <c r="G167" s="236"/>
      <c r="H167" s="238" t="s">
        <v>21</v>
      </c>
      <c r="I167" s="240"/>
      <c r="J167" s="236"/>
      <c r="K167" s="236"/>
      <c r="L167" s="241"/>
      <c r="M167" s="242"/>
      <c r="N167" s="243"/>
      <c r="O167" s="243"/>
      <c r="P167" s="243"/>
      <c r="Q167" s="243"/>
      <c r="R167" s="243"/>
      <c r="S167" s="243"/>
      <c r="T167" s="244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5" t="s">
        <v>204</v>
      </c>
      <c r="AU167" s="245" t="s">
        <v>81</v>
      </c>
      <c r="AV167" s="13" t="s">
        <v>77</v>
      </c>
      <c r="AW167" s="13" t="s">
        <v>34</v>
      </c>
      <c r="AX167" s="13" t="s">
        <v>73</v>
      </c>
      <c r="AY167" s="245" t="s">
        <v>193</v>
      </c>
    </row>
    <row r="168" s="13" customFormat="1">
      <c r="A168" s="13"/>
      <c r="B168" s="235"/>
      <c r="C168" s="236"/>
      <c r="D168" s="237" t="s">
        <v>204</v>
      </c>
      <c r="E168" s="238" t="s">
        <v>21</v>
      </c>
      <c r="F168" s="239" t="s">
        <v>288</v>
      </c>
      <c r="G168" s="236"/>
      <c r="H168" s="238" t="s">
        <v>21</v>
      </c>
      <c r="I168" s="240"/>
      <c r="J168" s="236"/>
      <c r="K168" s="236"/>
      <c r="L168" s="241"/>
      <c r="M168" s="242"/>
      <c r="N168" s="243"/>
      <c r="O168" s="243"/>
      <c r="P168" s="243"/>
      <c r="Q168" s="243"/>
      <c r="R168" s="243"/>
      <c r="S168" s="243"/>
      <c r="T168" s="244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5" t="s">
        <v>204</v>
      </c>
      <c r="AU168" s="245" t="s">
        <v>81</v>
      </c>
      <c r="AV168" s="13" t="s">
        <v>77</v>
      </c>
      <c r="AW168" s="13" t="s">
        <v>34</v>
      </c>
      <c r="AX168" s="13" t="s">
        <v>73</v>
      </c>
      <c r="AY168" s="245" t="s">
        <v>193</v>
      </c>
    </row>
    <row r="169" s="14" customFormat="1">
      <c r="A169" s="14"/>
      <c r="B169" s="246"/>
      <c r="C169" s="247"/>
      <c r="D169" s="237" t="s">
        <v>204</v>
      </c>
      <c r="E169" s="248" t="s">
        <v>21</v>
      </c>
      <c r="F169" s="249" t="s">
        <v>289</v>
      </c>
      <c r="G169" s="247"/>
      <c r="H169" s="250">
        <v>3.9199999999999999</v>
      </c>
      <c r="I169" s="251"/>
      <c r="J169" s="247"/>
      <c r="K169" s="247"/>
      <c r="L169" s="252"/>
      <c r="M169" s="253"/>
      <c r="N169" s="254"/>
      <c r="O169" s="254"/>
      <c r="P169" s="254"/>
      <c r="Q169" s="254"/>
      <c r="R169" s="254"/>
      <c r="S169" s="254"/>
      <c r="T169" s="255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6" t="s">
        <v>204</v>
      </c>
      <c r="AU169" s="256" t="s">
        <v>81</v>
      </c>
      <c r="AV169" s="14" t="s">
        <v>81</v>
      </c>
      <c r="AW169" s="14" t="s">
        <v>34</v>
      </c>
      <c r="AX169" s="14" t="s">
        <v>73</v>
      </c>
      <c r="AY169" s="256" t="s">
        <v>193</v>
      </c>
    </row>
    <row r="170" s="15" customFormat="1">
      <c r="A170" s="15"/>
      <c r="B170" s="257"/>
      <c r="C170" s="258"/>
      <c r="D170" s="237" t="s">
        <v>204</v>
      </c>
      <c r="E170" s="259" t="s">
        <v>21</v>
      </c>
      <c r="F170" s="260" t="s">
        <v>208</v>
      </c>
      <c r="G170" s="258"/>
      <c r="H170" s="261">
        <v>14.49</v>
      </c>
      <c r="I170" s="262"/>
      <c r="J170" s="258"/>
      <c r="K170" s="258"/>
      <c r="L170" s="263"/>
      <c r="M170" s="264"/>
      <c r="N170" s="265"/>
      <c r="O170" s="265"/>
      <c r="P170" s="265"/>
      <c r="Q170" s="265"/>
      <c r="R170" s="265"/>
      <c r="S170" s="265"/>
      <c r="T170" s="266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T170" s="267" t="s">
        <v>204</v>
      </c>
      <c r="AU170" s="267" t="s">
        <v>81</v>
      </c>
      <c r="AV170" s="15" t="s">
        <v>200</v>
      </c>
      <c r="AW170" s="15" t="s">
        <v>34</v>
      </c>
      <c r="AX170" s="15" t="s">
        <v>77</v>
      </c>
      <c r="AY170" s="267" t="s">
        <v>193</v>
      </c>
    </row>
    <row r="171" s="2" customFormat="1" ht="16.5" customHeight="1">
      <c r="A171" s="41"/>
      <c r="B171" s="42"/>
      <c r="C171" s="217" t="s">
        <v>8</v>
      </c>
      <c r="D171" s="217" t="s">
        <v>195</v>
      </c>
      <c r="E171" s="218" t="s">
        <v>290</v>
      </c>
      <c r="F171" s="219" t="s">
        <v>291</v>
      </c>
      <c r="G171" s="220" t="s">
        <v>198</v>
      </c>
      <c r="H171" s="221">
        <v>7.2770000000000001</v>
      </c>
      <c r="I171" s="222"/>
      <c r="J171" s="223">
        <f>ROUND(I171*H171,2)</f>
        <v>0</v>
      </c>
      <c r="K171" s="219" t="s">
        <v>199</v>
      </c>
      <c r="L171" s="47"/>
      <c r="M171" s="224" t="s">
        <v>21</v>
      </c>
      <c r="N171" s="225" t="s">
        <v>44</v>
      </c>
      <c r="O171" s="87"/>
      <c r="P171" s="226">
        <f>O171*H171</f>
        <v>0</v>
      </c>
      <c r="Q171" s="226">
        <v>0</v>
      </c>
      <c r="R171" s="226">
        <f>Q171*H171</f>
        <v>0</v>
      </c>
      <c r="S171" s="226">
        <v>0.128</v>
      </c>
      <c r="T171" s="227">
        <f>S171*H171</f>
        <v>0.93145600000000006</v>
      </c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R171" s="228" t="s">
        <v>200</v>
      </c>
      <c r="AT171" s="228" t="s">
        <v>195</v>
      </c>
      <c r="AU171" s="228" t="s">
        <v>81</v>
      </c>
      <c r="AY171" s="20" t="s">
        <v>193</v>
      </c>
      <c r="BE171" s="229">
        <f>IF(N171="základní",J171,0)</f>
        <v>0</v>
      </c>
      <c r="BF171" s="229">
        <f>IF(N171="snížená",J171,0)</f>
        <v>0</v>
      </c>
      <c r="BG171" s="229">
        <f>IF(N171="zákl. přenesená",J171,0)</f>
        <v>0</v>
      </c>
      <c r="BH171" s="229">
        <f>IF(N171="sníž. přenesená",J171,0)</f>
        <v>0</v>
      </c>
      <c r="BI171" s="229">
        <f>IF(N171="nulová",J171,0)</f>
        <v>0</v>
      </c>
      <c r="BJ171" s="20" t="s">
        <v>77</v>
      </c>
      <c r="BK171" s="229">
        <f>ROUND(I171*H171,2)</f>
        <v>0</v>
      </c>
      <c r="BL171" s="20" t="s">
        <v>200</v>
      </c>
      <c r="BM171" s="228" t="s">
        <v>292</v>
      </c>
    </row>
    <row r="172" s="2" customFormat="1">
      <c r="A172" s="41"/>
      <c r="B172" s="42"/>
      <c r="C172" s="43"/>
      <c r="D172" s="230" t="s">
        <v>202</v>
      </c>
      <c r="E172" s="43"/>
      <c r="F172" s="231" t="s">
        <v>293</v>
      </c>
      <c r="G172" s="43"/>
      <c r="H172" s="43"/>
      <c r="I172" s="232"/>
      <c r="J172" s="43"/>
      <c r="K172" s="43"/>
      <c r="L172" s="47"/>
      <c r="M172" s="233"/>
      <c r="N172" s="234"/>
      <c r="O172" s="87"/>
      <c r="P172" s="87"/>
      <c r="Q172" s="87"/>
      <c r="R172" s="87"/>
      <c r="S172" s="87"/>
      <c r="T172" s="88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T172" s="20" t="s">
        <v>202</v>
      </c>
      <c r="AU172" s="20" t="s">
        <v>81</v>
      </c>
    </row>
    <row r="173" s="13" customFormat="1">
      <c r="A173" s="13"/>
      <c r="B173" s="235"/>
      <c r="C173" s="236"/>
      <c r="D173" s="237" t="s">
        <v>204</v>
      </c>
      <c r="E173" s="238" t="s">
        <v>21</v>
      </c>
      <c r="F173" s="239" t="s">
        <v>294</v>
      </c>
      <c r="G173" s="236"/>
      <c r="H173" s="238" t="s">
        <v>21</v>
      </c>
      <c r="I173" s="240"/>
      <c r="J173" s="236"/>
      <c r="K173" s="236"/>
      <c r="L173" s="241"/>
      <c r="M173" s="242"/>
      <c r="N173" s="243"/>
      <c r="O173" s="243"/>
      <c r="P173" s="243"/>
      <c r="Q173" s="243"/>
      <c r="R173" s="243"/>
      <c r="S173" s="243"/>
      <c r="T173" s="244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45" t="s">
        <v>204</v>
      </c>
      <c r="AU173" s="245" t="s">
        <v>81</v>
      </c>
      <c r="AV173" s="13" t="s">
        <v>77</v>
      </c>
      <c r="AW173" s="13" t="s">
        <v>34</v>
      </c>
      <c r="AX173" s="13" t="s">
        <v>73</v>
      </c>
      <c r="AY173" s="245" t="s">
        <v>193</v>
      </c>
    </row>
    <row r="174" s="14" customFormat="1">
      <c r="A174" s="14"/>
      <c r="B174" s="246"/>
      <c r="C174" s="247"/>
      <c r="D174" s="237" t="s">
        <v>204</v>
      </c>
      <c r="E174" s="248" t="s">
        <v>21</v>
      </c>
      <c r="F174" s="249" t="s">
        <v>295</v>
      </c>
      <c r="G174" s="247"/>
      <c r="H174" s="250">
        <v>3.5449999999999999</v>
      </c>
      <c r="I174" s="251"/>
      <c r="J174" s="247"/>
      <c r="K174" s="247"/>
      <c r="L174" s="252"/>
      <c r="M174" s="253"/>
      <c r="N174" s="254"/>
      <c r="O174" s="254"/>
      <c r="P174" s="254"/>
      <c r="Q174" s="254"/>
      <c r="R174" s="254"/>
      <c r="S174" s="254"/>
      <c r="T174" s="255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6" t="s">
        <v>204</v>
      </c>
      <c r="AU174" s="256" t="s">
        <v>81</v>
      </c>
      <c r="AV174" s="14" t="s">
        <v>81</v>
      </c>
      <c r="AW174" s="14" t="s">
        <v>34</v>
      </c>
      <c r="AX174" s="14" t="s">
        <v>73</v>
      </c>
      <c r="AY174" s="256" t="s">
        <v>193</v>
      </c>
    </row>
    <row r="175" s="14" customFormat="1">
      <c r="A175" s="14"/>
      <c r="B175" s="246"/>
      <c r="C175" s="247"/>
      <c r="D175" s="237" t="s">
        <v>204</v>
      </c>
      <c r="E175" s="248" t="s">
        <v>21</v>
      </c>
      <c r="F175" s="249" t="s">
        <v>296</v>
      </c>
      <c r="G175" s="247"/>
      <c r="H175" s="250">
        <v>4.6340000000000003</v>
      </c>
      <c r="I175" s="251"/>
      <c r="J175" s="247"/>
      <c r="K175" s="247"/>
      <c r="L175" s="252"/>
      <c r="M175" s="253"/>
      <c r="N175" s="254"/>
      <c r="O175" s="254"/>
      <c r="P175" s="254"/>
      <c r="Q175" s="254"/>
      <c r="R175" s="254"/>
      <c r="S175" s="254"/>
      <c r="T175" s="255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6" t="s">
        <v>204</v>
      </c>
      <c r="AU175" s="256" t="s">
        <v>81</v>
      </c>
      <c r="AV175" s="14" t="s">
        <v>81</v>
      </c>
      <c r="AW175" s="14" t="s">
        <v>34</v>
      </c>
      <c r="AX175" s="14" t="s">
        <v>73</v>
      </c>
      <c r="AY175" s="256" t="s">
        <v>193</v>
      </c>
    </row>
    <row r="176" s="14" customFormat="1">
      <c r="A176" s="14"/>
      <c r="B176" s="246"/>
      <c r="C176" s="247"/>
      <c r="D176" s="237" t="s">
        <v>204</v>
      </c>
      <c r="E176" s="248" t="s">
        <v>21</v>
      </c>
      <c r="F176" s="249" t="s">
        <v>297</v>
      </c>
      <c r="G176" s="247"/>
      <c r="H176" s="250">
        <v>2.6440000000000001</v>
      </c>
      <c r="I176" s="251"/>
      <c r="J176" s="247"/>
      <c r="K176" s="247"/>
      <c r="L176" s="252"/>
      <c r="M176" s="253"/>
      <c r="N176" s="254"/>
      <c r="O176" s="254"/>
      <c r="P176" s="254"/>
      <c r="Q176" s="254"/>
      <c r="R176" s="254"/>
      <c r="S176" s="254"/>
      <c r="T176" s="255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56" t="s">
        <v>204</v>
      </c>
      <c r="AU176" s="256" t="s">
        <v>81</v>
      </c>
      <c r="AV176" s="14" t="s">
        <v>81</v>
      </c>
      <c r="AW176" s="14" t="s">
        <v>34</v>
      </c>
      <c r="AX176" s="14" t="s">
        <v>73</v>
      </c>
      <c r="AY176" s="256" t="s">
        <v>193</v>
      </c>
    </row>
    <row r="177" s="14" customFormat="1">
      <c r="A177" s="14"/>
      <c r="B177" s="246"/>
      <c r="C177" s="247"/>
      <c r="D177" s="237" t="s">
        <v>204</v>
      </c>
      <c r="E177" s="248" t="s">
        <v>21</v>
      </c>
      <c r="F177" s="249" t="s">
        <v>298</v>
      </c>
      <c r="G177" s="247"/>
      <c r="H177" s="250">
        <v>-3.5459999999999998</v>
      </c>
      <c r="I177" s="251"/>
      <c r="J177" s="247"/>
      <c r="K177" s="247"/>
      <c r="L177" s="252"/>
      <c r="M177" s="253"/>
      <c r="N177" s="254"/>
      <c r="O177" s="254"/>
      <c r="P177" s="254"/>
      <c r="Q177" s="254"/>
      <c r="R177" s="254"/>
      <c r="S177" s="254"/>
      <c r="T177" s="255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6" t="s">
        <v>204</v>
      </c>
      <c r="AU177" s="256" t="s">
        <v>81</v>
      </c>
      <c r="AV177" s="14" t="s">
        <v>81</v>
      </c>
      <c r="AW177" s="14" t="s">
        <v>34</v>
      </c>
      <c r="AX177" s="14" t="s">
        <v>73</v>
      </c>
      <c r="AY177" s="256" t="s">
        <v>193</v>
      </c>
    </row>
    <row r="178" s="15" customFormat="1">
      <c r="A178" s="15"/>
      <c r="B178" s="257"/>
      <c r="C178" s="258"/>
      <c r="D178" s="237" t="s">
        <v>204</v>
      </c>
      <c r="E178" s="259" t="s">
        <v>21</v>
      </c>
      <c r="F178" s="260" t="s">
        <v>208</v>
      </c>
      <c r="G178" s="258"/>
      <c r="H178" s="261">
        <v>7.2770000000000001</v>
      </c>
      <c r="I178" s="262"/>
      <c r="J178" s="258"/>
      <c r="K178" s="258"/>
      <c r="L178" s="263"/>
      <c r="M178" s="264"/>
      <c r="N178" s="265"/>
      <c r="O178" s="265"/>
      <c r="P178" s="265"/>
      <c r="Q178" s="265"/>
      <c r="R178" s="265"/>
      <c r="S178" s="265"/>
      <c r="T178" s="266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T178" s="267" t="s">
        <v>204</v>
      </c>
      <c r="AU178" s="267" t="s">
        <v>81</v>
      </c>
      <c r="AV178" s="15" t="s">
        <v>200</v>
      </c>
      <c r="AW178" s="15" t="s">
        <v>34</v>
      </c>
      <c r="AX178" s="15" t="s">
        <v>77</v>
      </c>
      <c r="AY178" s="267" t="s">
        <v>193</v>
      </c>
    </row>
    <row r="179" s="2" customFormat="1" ht="16.5" customHeight="1">
      <c r="A179" s="41"/>
      <c r="B179" s="42"/>
      <c r="C179" s="217" t="s">
        <v>299</v>
      </c>
      <c r="D179" s="217" t="s">
        <v>195</v>
      </c>
      <c r="E179" s="218" t="s">
        <v>300</v>
      </c>
      <c r="F179" s="219" t="s">
        <v>301</v>
      </c>
      <c r="G179" s="220" t="s">
        <v>198</v>
      </c>
      <c r="H179" s="221">
        <v>38.067</v>
      </c>
      <c r="I179" s="222"/>
      <c r="J179" s="223">
        <f>ROUND(I179*H179,2)</f>
        <v>0</v>
      </c>
      <c r="K179" s="219" t="s">
        <v>199</v>
      </c>
      <c r="L179" s="47"/>
      <c r="M179" s="224" t="s">
        <v>21</v>
      </c>
      <c r="N179" s="225" t="s">
        <v>44</v>
      </c>
      <c r="O179" s="87"/>
      <c r="P179" s="226">
        <f>O179*H179</f>
        <v>0</v>
      </c>
      <c r="Q179" s="226">
        <v>0</v>
      </c>
      <c r="R179" s="226">
        <f>Q179*H179</f>
        <v>0</v>
      </c>
      <c r="S179" s="226">
        <v>0.188</v>
      </c>
      <c r="T179" s="227">
        <f>S179*H179</f>
        <v>7.1565960000000004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28" t="s">
        <v>200</v>
      </c>
      <c r="AT179" s="228" t="s">
        <v>195</v>
      </c>
      <c r="AU179" s="228" t="s">
        <v>81</v>
      </c>
      <c r="AY179" s="20" t="s">
        <v>193</v>
      </c>
      <c r="BE179" s="229">
        <f>IF(N179="základní",J179,0)</f>
        <v>0</v>
      </c>
      <c r="BF179" s="229">
        <f>IF(N179="snížená",J179,0)</f>
        <v>0</v>
      </c>
      <c r="BG179" s="229">
        <f>IF(N179="zákl. přenesená",J179,0)</f>
        <v>0</v>
      </c>
      <c r="BH179" s="229">
        <f>IF(N179="sníž. přenesená",J179,0)</f>
        <v>0</v>
      </c>
      <c r="BI179" s="229">
        <f>IF(N179="nulová",J179,0)</f>
        <v>0</v>
      </c>
      <c r="BJ179" s="20" t="s">
        <v>77</v>
      </c>
      <c r="BK179" s="229">
        <f>ROUND(I179*H179,2)</f>
        <v>0</v>
      </c>
      <c r="BL179" s="20" t="s">
        <v>200</v>
      </c>
      <c r="BM179" s="228" t="s">
        <v>302</v>
      </c>
    </row>
    <row r="180" s="2" customFormat="1">
      <c r="A180" s="41"/>
      <c r="B180" s="42"/>
      <c r="C180" s="43"/>
      <c r="D180" s="230" t="s">
        <v>202</v>
      </c>
      <c r="E180" s="43"/>
      <c r="F180" s="231" t="s">
        <v>303</v>
      </c>
      <c r="G180" s="43"/>
      <c r="H180" s="43"/>
      <c r="I180" s="232"/>
      <c r="J180" s="43"/>
      <c r="K180" s="43"/>
      <c r="L180" s="47"/>
      <c r="M180" s="233"/>
      <c r="N180" s="234"/>
      <c r="O180" s="87"/>
      <c r="P180" s="87"/>
      <c r="Q180" s="87"/>
      <c r="R180" s="87"/>
      <c r="S180" s="87"/>
      <c r="T180" s="88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T180" s="20" t="s">
        <v>202</v>
      </c>
      <c r="AU180" s="20" t="s">
        <v>81</v>
      </c>
    </row>
    <row r="181" s="13" customFormat="1">
      <c r="A181" s="13"/>
      <c r="B181" s="235"/>
      <c r="C181" s="236"/>
      <c r="D181" s="237" t="s">
        <v>204</v>
      </c>
      <c r="E181" s="238" t="s">
        <v>21</v>
      </c>
      <c r="F181" s="239" t="s">
        <v>304</v>
      </c>
      <c r="G181" s="236"/>
      <c r="H181" s="238" t="s">
        <v>21</v>
      </c>
      <c r="I181" s="240"/>
      <c r="J181" s="236"/>
      <c r="K181" s="236"/>
      <c r="L181" s="241"/>
      <c r="M181" s="242"/>
      <c r="N181" s="243"/>
      <c r="O181" s="243"/>
      <c r="P181" s="243"/>
      <c r="Q181" s="243"/>
      <c r="R181" s="243"/>
      <c r="S181" s="243"/>
      <c r="T181" s="244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5" t="s">
        <v>204</v>
      </c>
      <c r="AU181" s="245" t="s">
        <v>81</v>
      </c>
      <c r="AV181" s="13" t="s">
        <v>77</v>
      </c>
      <c r="AW181" s="13" t="s">
        <v>34</v>
      </c>
      <c r="AX181" s="13" t="s">
        <v>73</v>
      </c>
      <c r="AY181" s="245" t="s">
        <v>193</v>
      </c>
    </row>
    <row r="182" s="14" customFormat="1">
      <c r="A182" s="14"/>
      <c r="B182" s="246"/>
      <c r="C182" s="247"/>
      <c r="D182" s="237" t="s">
        <v>204</v>
      </c>
      <c r="E182" s="248" t="s">
        <v>21</v>
      </c>
      <c r="F182" s="249" t="s">
        <v>305</v>
      </c>
      <c r="G182" s="247"/>
      <c r="H182" s="250">
        <v>5.4429999999999996</v>
      </c>
      <c r="I182" s="251"/>
      <c r="J182" s="247"/>
      <c r="K182" s="247"/>
      <c r="L182" s="252"/>
      <c r="M182" s="253"/>
      <c r="N182" s="254"/>
      <c r="O182" s="254"/>
      <c r="P182" s="254"/>
      <c r="Q182" s="254"/>
      <c r="R182" s="254"/>
      <c r="S182" s="254"/>
      <c r="T182" s="255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56" t="s">
        <v>204</v>
      </c>
      <c r="AU182" s="256" t="s">
        <v>81</v>
      </c>
      <c r="AV182" s="14" t="s">
        <v>81</v>
      </c>
      <c r="AW182" s="14" t="s">
        <v>34</v>
      </c>
      <c r="AX182" s="14" t="s">
        <v>73</v>
      </c>
      <c r="AY182" s="256" t="s">
        <v>193</v>
      </c>
    </row>
    <row r="183" s="14" customFormat="1">
      <c r="A183" s="14"/>
      <c r="B183" s="246"/>
      <c r="C183" s="247"/>
      <c r="D183" s="237" t="s">
        <v>204</v>
      </c>
      <c r="E183" s="248" t="s">
        <v>21</v>
      </c>
      <c r="F183" s="249" t="s">
        <v>306</v>
      </c>
      <c r="G183" s="247"/>
      <c r="H183" s="250">
        <v>12.564</v>
      </c>
      <c r="I183" s="251"/>
      <c r="J183" s="247"/>
      <c r="K183" s="247"/>
      <c r="L183" s="252"/>
      <c r="M183" s="253"/>
      <c r="N183" s="254"/>
      <c r="O183" s="254"/>
      <c r="P183" s="254"/>
      <c r="Q183" s="254"/>
      <c r="R183" s="254"/>
      <c r="S183" s="254"/>
      <c r="T183" s="255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56" t="s">
        <v>204</v>
      </c>
      <c r="AU183" s="256" t="s">
        <v>81</v>
      </c>
      <c r="AV183" s="14" t="s">
        <v>81</v>
      </c>
      <c r="AW183" s="14" t="s">
        <v>34</v>
      </c>
      <c r="AX183" s="14" t="s">
        <v>73</v>
      </c>
      <c r="AY183" s="256" t="s">
        <v>193</v>
      </c>
    </row>
    <row r="184" s="13" customFormat="1">
      <c r="A184" s="13"/>
      <c r="B184" s="235"/>
      <c r="C184" s="236"/>
      <c r="D184" s="237" t="s">
        <v>204</v>
      </c>
      <c r="E184" s="238" t="s">
        <v>21</v>
      </c>
      <c r="F184" s="239" t="s">
        <v>307</v>
      </c>
      <c r="G184" s="236"/>
      <c r="H184" s="238" t="s">
        <v>21</v>
      </c>
      <c r="I184" s="240"/>
      <c r="J184" s="236"/>
      <c r="K184" s="236"/>
      <c r="L184" s="241"/>
      <c r="M184" s="242"/>
      <c r="N184" s="243"/>
      <c r="O184" s="243"/>
      <c r="P184" s="243"/>
      <c r="Q184" s="243"/>
      <c r="R184" s="243"/>
      <c r="S184" s="243"/>
      <c r="T184" s="244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45" t="s">
        <v>204</v>
      </c>
      <c r="AU184" s="245" t="s">
        <v>81</v>
      </c>
      <c r="AV184" s="13" t="s">
        <v>77</v>
      </c>
      <c r="AW184" s="13" t="s">
        <v>34</v>
      </c>
      <c r="AX184" s="13" t="s">
        <v>73</v>
      </c>
      <c r="AY184" s="245" t="s">
        <v>193</v>
      </c>
    </row>
    <row r="185" s="14" customFormat="1">
      <c r="A185" s="14"/>
      <c r="B185" s="246"/>
      <c r="C185" s="247"/>
      <c r="D185" s="237" t="s">
        <v>204</v>
      </c>
      <c r="E185" s="248" t="s">
        <v>21</v>
      </c>
      <c r="F185" s="249" t="s">
        <v>308</v>
      </c>
      <c r="G185" s="247"/>
      <c r="H185" s="250">
        <v>9.0500000000000007</v>
      </c>
      <c r="I185" s="251"/>
      <c r="J185" s="247"/>
      <c r="K185" s="247"/>
      <c r="L185" s="252"/>
      <c r="M185" s="253"/>
      <c r="N185" s="254"/>
      <c r="O185" s="254"/>
      <c r="P185" s="254"/>
      <c r="Q185" s="254"/>
      <c r="R185" s="254"/>
      <c r="S185" s="254"/>
      <c r="T185" s="255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6" t="s">
        <v>204</v>
      </c>
      <c r="AU185" s="256" t="s">
        <v>81</v>
      </c>
      <c r="AV185" s="14" t="s">
        <v>81</v>
      </c>
      <c r="AW185" s="14" t="s">
        <v>34</v>
      </c>
      <c r="AX185" s="14" t="s">
        <v>73</v>
      </c>
      <c r="AY185" s="256" t="s">
        <v>193</v>
      </c>
    </row>
    <row r="186" s="13" customFormat="1">
      <c r="A186" s="13"/>
      <c r="B186" s="235"/>
      <c r="C186" s="236"/>
      <c r="D186" s="237" t="s">
        <v>204</v>
      </c>
      <c r="E186" s="238" t="s">
        <v>21</v>
      </c>
      <c r="F186" s="239" t="s">
        <v>309</v>
      </c>
      <c r="G186" s="236"/>
      <c r="H186" s="238" t="s">
        <v>21</v>
      </c>
      <c r="I186" s="240"/>
      <c r="J186" s="236"/>
      <c r="K186" s="236"/>
      <c r="L186" s="241"/>
      <c r="M186" s="242"/>
      <c r="N186" s="243"/>
      <c r="O186" s="243"/>
      <c r="P186" s="243"/>
      <c r="Q186" s="243"/>
      <c r="R186" s="243"/>
      <c r="S186" s="243"/>
      <c r="T186" s="244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45" t="s">
        <v>204</v>
      </c>
      <c r="AU186" s="245" t="s">
        <v>81</v>
      </c>
      <c r="AV186" s="13" t="s">
        <v>77</v>
      </c>
      <c r="AW186" s="13" t="s">
        <v>34</v>
      </c>
      <c r="AX186" s="13" t="s">
        <v>73</v>
      </c>
      <c r="AY186" s="245" t="s">
        <v>193</v>
      </c>
    </row>
    <row r="187" s="14" customFormat="1">
      <c r="A187" s="14"/>
      <c r="B187" s="246"/>
      <c r="C187" s="247"/>
      <c r="D187" s="237" t="s">
        <v>204</v>
      </c>
      <c r="E187" s="248" t="s">
        <v>21</v>
      </c>
      <c r="F187" s="249" t="s">
        <v>310</v>
      </c>
      <c r="G187" s="247"/>
      <c r="H187" s="250">
        <v>2.4569999999999999</v>
      </c>
      <c r="I187" s="251"/>
      <c r="J187" s="247"/>
      <c r="K187" s="247"/>
      <c r="L187" s="252"/>
      <c r="M187" s="253"/>
      <c r="N187" s="254"/>
      <c r="O187" s="254"/>
      <c r="P187" s="254"/>
      <c r="Q187" s="254"/>
      <c r="R187" s="254"/>
      <c r="S187" s="254"/>
      <c r="T187" s="255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56" t="s">
        <v>204</v>
      </c>
      <c r="AU187" s="256" t="s">
        <v>81</v>
      </c>
      <c r="AV187" s="14" t="s">
        <v>81</v>
      </c>
      <c r="AW187" s="14" t="s">
        <v>34</v>
      </c>
      <c r="AX187" s="14" t="s">
        <v>73</v>
      </c>
      <c r="AY187" s="256" t="s">
        <v>193</v>
      </c>
    </row>
    <row r="188" s="14" customFormat="1">
      <c r="A188" s="14"/>
      <c r="B188" s="246"/>
      <c r="C188" s="247"/>
      <c r="D188" s="237" t="s">
        <v>204</v>
      </c>
      <c r="E188" s="248" t="s">
        <v>21</v>
      </c>
      <c r="F188" s="249" t="s">
        <v>311</v>
      </c>
      <c r="G188" s="247"/>
      <c r="H188" s="250">
        <v>8.5530000000000008</v>
      </c>
      <c r="I188" s="251"/>
      <c r="J188" s="247"/>
      <c r="K188" s="247"/>
      <c r="L188" s="252"/>
      <c r="M188" s="253"/>
      <c r="N188" s="254"/>
      <c r="O188" s="254"/>
      <c r="P188" s="254"/>
      <c r="Q188" s="254"/>
      <c r="R188" s="254"/>
      <c r="S188" s="254"/>
      <c r="T188" s="255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6" t="s">
        <v>204</v>
      </c>
      <c r="AU188" s="256" t="s">
        <v>81</v>
      </c>
      <c r="AV188" s="14" t="s">
        <v>81</v>
      </c>
      <c r="AW188" s="14" t="s">
        <v>34</v>
      </c>
      <c r="AX188" s="14" t="s">
        <v>73</v>
      </c>
      <c r="AY188" s="256" t="s">
        <v>193</v>
      </c>
    </row>
    <row r="189" s="15" customFormat="1">
      <c r="A189" s="15"/>
      <c r="B189" s="257"/>
      <c r="C189" s="258"/>
      <c r="D189" s="237" t="s">
        <v>204</v>
      </c>
      <c r="E189" s="259" t="s">
        <v>21</v>
      </c>
      <c r="F189" s="260" t="s">
        <v>208</v>
      </c>
      <c r="G189" s="258"/>
      <c r="H189" s="261">
        <v>38.067</v>
      </c>
      <c r="I189" s="262"/>
      <c r="J189" s="258"/>
      <c r="K189" s="258"/>
      <c r="L189" s="263"/>
      <c r="M189" s="264"/>
      <c r="N189" s="265"/>
      <c r="O189" s="265"/>
      <c r="P189" s="265"/>
      <c r="Q189" s="265"/>
      <c r="R189" s="265"/>
      <c r="S189" s="265"/>
      <c r="T189" s="266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T189" s="267" t="s">
        <v>204</v>
      </c>
      <c r="AU189" s="267" t="s">
        <v>81</v>
      </c>
      <c r="AV189" s="15" t="s">
        <v>200</v>
      </c>
      <c r="AW189" s="15" t="s">
        <v>34</v>
      </c>
      <c r="AX189" s="15" t="s">
        <v>77</v>
      </c>
      <c r="AY189" s="267" t="s">
        <v>193</v>
      </c>
    </row>
    <row r="190" s="2" customFormat="1" ht="24.15" customHeight="1">
      <c r="A190" s="41"/>
      <c r="B190" s="42"/>
      <c r="C190" s="217" t="s">
        <v>312</v>
      </c>
      <c r="D190" s="217" t="s">
        <v>195</v>
      </c>
      <c r="E190" s="218" t="s">
        <v>313</v>
      </c>
      <c r="F190" s="219" t="s">
        <v>314</v>
      </c>
      <c r="G190" s="220" t="s">
        <v>224</v>
      </c>
      <c r="H190" s="221">
        <v>11.786</v>
      </c>
      <c r="I190" s="222"/>
      <c r="J190" s="223">
        <f>ROUND(I190*H190,2)</f>
        <v>0</v>
      </c>
      <c r="K190" s="219" t="s">
        <v>199</v>
      </c>
      <c r="L190" s="47"/>
      <c r="M190" s="224" t="s">
        <v>21</v>
      </c>
      <c r="N190" s="225" t="s">
        <v>44</v>
      </c>
      <c r="O190" s="87"/>
      <c r="P190" s="226">
        <f>O190*H190</f>
        <v>0</v>
      </c>
      <c r="Q190" s="226">
        <v>0</v>
      </c>
      <c r="R190" s="226">
        <f>Q190*H190</f>
        <v>0</v>
      </c>
      <c r="S190" s="226">
        <v>1</v>
      </c>
      <c r="T190" s="227">
        <f>S190*H190</f>
        <v>11.786</v>
      </c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R190" s="228" t="s">
        <v>200</v>
      </c>
      <c r="AT190" s="228" t="s">
        <v>195</v>
      </c>
      <c r="AU190" s="228" t="s">
        <v>81</v>
      </c>
      <c r="AY190" s="20" t="s">
        <v>193</v>
      </c>
      <c r="BE190" s="229">
        <f>IF(N190="základní",J190,0)</f>
        <v>0</v>
      </c>
      <c r="BF190" s="229">
        <f>IF(N190="snížená",J190,0)</f>
        <v>0</v>
      </c>
      <c r="BG190" s="229">
        <f>IF(N190="zákl. přenesená",J190,0)</f>
        <v>0</v>
      </c>
      <c r="BH190" s="229">
        <f>IF(N190="sníž. přenesená",J190,0)</f>
        <v>0</v>
      </c>
      <c r="BI190" s="229">
        <f>IF(N190="nulová",J190,0)</f>
        <v>0</v>
      </c>
      <c r="BJ190" s="20" t="s">
        <v>77</v>
      </c>
      <c r="BK190" s="229">
        <f>ROUND(I190*H190,2)</f>
        <v>0</v>
      </c>
      <c r="BL190" s="20" t="s">
        <v>200</v>
      </c>
      <c r="BM190" s="228" t="s">
        <v>315</v>
      </c>
    </row>
    <row r="191" s="2" customFormat="1">
      <c r="A191" s="41"/>
      <c r="B191" s="42"/>
      <c r="C191" s="43"/>
      <c r="D191" s="230" t="s">
        <v>202</v>
      </c>
      <c r="E191" s="43"/>
      <c r="F191" s="231" t="s">
        <v>316</v>
      </c>
      <c r="G191" s="43"/>
      <c r="H191" s="43"/>
      <c r="I191" s="232"/>
      <c r="J191" s="43"/>
      <c r="K191" s="43"/>
      <c r="L191" s="47"/>
      <c r="M191" s="233"/>
      <c r="N191" s="234"/>
      <c r="O191" s="87"/>
      <c r="P191" s="87"/>
      <c r="Q191" s="87"/>
      <c r="R191" s="87"/>
      <c r="S191" s="87"/>
      <c r="T191" s="88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T191" s="20" t="s">
        <v>202</v>
      </c>
      <c r="AU191" s="20" t="s">
        <v>81</v>
      </c>
    </row>
    <row r="192" s="13" customFormat="1">
      <c r="A192" s="13"/>
      <c r="B192" s="235"/>
      <c r="C192" s="236"/>
      <c r="D192" s="237" t="s">
        <v>204</v>
      </c>
      <c r="E192" s="238" t="s">
        <v>21</v>
      </c>
      <c r="F192" s="239" t="s">
        <v>317</v>
      </c>
      <c r="G192" s="236"/>
      <c r="H192" s="238" t="s">
        <v>21</v>
      </c>
      <c r="I192" s="240"/>
      <c r="J192" s="236"/>
      <c r="K192" s="236"/>
      <c r="L192" s="241"/>
      <c r="M192" s="242"/>
      <c r="N192" s="243"/>
      <c r="O192" s="243"/>
      <c r="P192" s="243"/>
      <c r="Q192" s="243"/>
      <c r="R192" s="243"/>
      <c r="S192" s="243"/>
      <c r="T192" s="244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5" t="s">
        <v>204</v>
      </c>
      <c r="AU192" s="245" t="s">
        <v>81</v>
      </c>
      <c r="AV192" s="13" t="s">
        <v>77</v>
      </c>
      <c r="AW192" s="13" t="s">
        <v>34</v>
      </c>
      <c r="AX192" s="13" t="s">
        <v>73</v>
      </c>
      <c r="AY192" s="245" t="s">
        <v>193</v>
      </c>
    </row>
    <row r="193" s="13" customFormat="1">
      <c r="A193" s="13"/>
      <c r="B193" s="235"/>
      <c r="C193" s="236"/>
      <c r="D193" s="237" t="s">
        <v>204</v>
      </c>
      <c r="E193" s="238" t="s">
        <v>21</v>
      </c>
      <c r="F193" s="239" t="s">
        <v>318</v>
      </c>
      <c r="G193" s="236"/>
      <c r="H193" s="238" t="s">
        <v>21</v>
      </c>
      <c r="I193" s="240"/>
      <c r="J193" s="236"/>
      <c r="K193" s="236"/>
      <c r="L193" s="241"/>
      <c r="M193" s="242"/>
      <c r="N193" s="243"/>
      <c r="O193" s="243"/>
      <c r="P193" s="243"/>
      <c r="Q193" s="243"/>
      <c r="R193" s="243"/>
      <c r="S193" s="243"/>
      <c r="T193" s="244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5" t="s">
        <v>204</v>
      </c>
      <c r="AU193" s="245" t="s">
        <v>81</v>
      </c>
      <c r="AV193" s="13" t="s">
        <v>77</v>
      </c>
      <c r="AW193" s="13" t="s">
        <v>34</v>
      </c>
      <c r="AX193" s="13" t="s">
        <v>73</v>
      </c>
      <c r="AY193" s="245" t="s">
        <v>193</v>
      </c>
    </row>
    <row r="194" s="14" customFormat="1">
      <c r="A194" s="14"/>
      <c r="B194" s="246"/>
      <c r="C194" s="247"/>
      <c r="D194" s="237" t="s">
        <v>204</v>
      </c>
      <c r="E194" s="248" t="s">
        <v>21</v>
      </c>
      <c r="F194" s="249" t="s">
        <v>319</v>
      </c>
      <c r="G194" s="247"/>
      <c r="H194" s="250">
        <v>1.829</v>
      </c>
      <c r="I194" s="251"/>
      <c r="J194" s="247"/>
      <c r="K194" s="247"/>
      <c r="L194" s="252"/>
      <c r="M194" s="253"/>
      <c r="N194" s="254"/>
      <c r="O194" s="254"/>
      <c r="P194" s="254"/>
      <c r="Q194" s="254"/>
      <c r="R194" s="254"/>
      <c r="S194" s="254"/>
      <c r="T194" s="255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6" t="s">
        <v>204</v>
      </c>
      <c r="AU194" s="256" t="s">
        <v>81</v>
      </c>
      <c r="AV194" s="14" t="s">
        <v>81</v>
      </c>
      <c r="AW194" s="14" t="s">
        <v>34</v>
      </c>
      <c r="AX194" s="14" t="s">
        <v>73</v>
      </c>
      <c r="AY194" s="256" t="s">
        <v>193</v>
      </c>
    </row>
    <row r="195" s="13" customFormat="1">
      <c r="A195" s="13"/>
      <c r="B195" s="235"/>
      <c r="C195" s="236"/>
      <c r="D195" s="237" t="s">
        <v>204</v>
      </c>
      <c r="E195" s="238" t="s">
        <v>21</v>
      </c>
      <c r="F195" s="239" t="s">
        <v>320</v>
      </c>
      <c r="G195" s="236"/>
      <c r="H195" s="238" t="s">
        <v>21</v>
      </c>
      <c r="I195" s="240"/>
      <c r="J195" s="236"/>
      <c r="K195" s="236"/>
      <c r="L195" s="241"/>
      <c r="M195" s="242"/>
      <c r="N195" s="243"/>
      <c r="O195" s="243"/>
      <c r="P195" s="243"/>
      <c r="Q195" s="243"/>
      <c r="R195" s="243"/>
      <c r="S195" s="243"/>
      <c r="T195" s="244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5" t="s">
        <v>204</v>
      </c>
      <c r="AU195" s="245" t="s">
        <v>81</v>
      </c>
      <c r="AV195" s="13" t="s">
        <v>77</v>
      </c>
      <c r="AW195" s="13" t="s">
        <v>34</v>
      </c>
      <c r="AX195" s="13" t="s">
        <v>73</v>
      </c>
      <c r="AY195" s="245" t="s">
        <v>193</v>
      </c>
    </row>
    <row r="196" s="14" customFormat="1">
      <c r="A196" s="14"/>
      <c r="B196" s="246"/>
      <c r="C196" s="247"/>
      <c r="D196" s="237" t="s">
        <v>204</v>
      </c>
      <c r="E196" s="248" t="s">
        <v>21</v>
      </c>
      <c r="F196" s="249" t="s">
        <v>321</v>
      </c>
      <c r="G196" s="247"/>
      <c r="H196" s="250">
        <v>2.157</v>
      </c>
      <c r="I196" s="251"/>
      <c r="J196" s="247"/>
      <c r="K196" s="247"/>
      <c r="L196" s="252"/>
      <c r="M196" s="253"/>
      <c r="N196" s="254"/>
      <c r="O196" s="254"/>
      <c r="P196" s="254"/>
      <c r="Q196" s="254"/>
      <c r="R196" s="254"/>
      <c r="S196" s="254"/>
      <c r="T196" s="255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56" t="s">
        <v>204</v>
      </c>
      <c r="AU196" s="256" t="s">
        <v>81</v>
      </c>
      <c r="AV196" s="14" t="s">
        <v>81</v>
      </c>
      <c r="AW196" s="14" t="s">
        <v>34</v>
      </c>
      <c r="AX196" s="14" t="s">
        <v>73</v>
      </c>
      <c r="AY196" s="256" t="s">
        <v>193</v>
      </c>
    </row>
    <row r="197" s="14" customFormat="1">
      <c r="A197" s="14"/>
      <c r="B197" s="246"/>
      <c r="C197" s="247"/>
      <c r="D197" s="237" t="s">
        <v>204</v>
      </c>
      <c r="E197" s="248" t="s">
        <v>21</v>
      </c>
      <c r="F197" s="249" t="s">
        <v>322</v>
      </c>
      <c r="G197" s="247"/>
      <c r="H197" s="250">
        <v>-0.35199999999999998</v>
      </c>
      <c r="I197" s="251"/>
      <c r="J197" s="247"/>
      <c r="K197" s="247"/>
      <c r="L197" s="252"/>
      <c r="M197" s="253"/>
      <c r="N197" s="254"/>
      <c r="O197" s="254"/>
      <c r="P197" s="254"/>
      <c r="Q197" s="254"/>
      <c r="R197" s="254"/>
      <c r="S197" s="254"/>
      <c r="T197" s="255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56" t="s">
        <v>204</v>
      </c>
      <c r="AU197" s="256" t="s">
        <v>81</v>
      </c>
      <c r="AV197" s="14" t="s">
        <v>81</v>
      </c>
      <c r="AW197" s="14" t="s">
        <v>34</v>
      </c>
      <c r="AX197" s="14" t="s">
        <v>73</v>
      </c>
      <c r="AY197" s="256" t="s">
        <v>193</v>
      </c>
    </row>
    <row r="198" s="13" customFormat="1">
      <c r="A198" s="13"/>
      <c r="B198" s="235"/>
      <c r="C198" s="236"/>
      <c r="D198" s="237" t="s">
        <v>204</v>
      </c>
      <c r="E198" s="238" t="s">
        <v>21</v>
      </c>
      <c r="F198" s="239" t="s">
        <v>323</v>
      </c>
      <c r="G198" s="236"/>
      <c r="H198" s="238" t="s">
        <v>21</v>
      </c>
      <c r="I198" s="240"/>
      <c r="J198" s="236"/>
      <c r="K198" s="236"/>
      <c r="L198" s="241"/>
      <c r="M198" s="242"/>
      <c r="N198" s="243"/>
      <c r="O198" s="243"/>
      <c r="P198" s="243"/>
      <c r="Q198" s="243"/>
      <c r="R198" s="243"/>
      <c r="S198" s="243"/>
      <c r="T198" s="244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5" t="s">
        <v>204</v>
      </c>
      <c r="AU198" s="245" t="s">
        <v>81</v>
      </c>
      <c r="AV198" s="13" t="s">
        <v>77</v>
      </c>
      <c r="AW198" s="13" t="s">
        <v>34</v>
      </c>
      <c r="AX198" s="13" t="s">
        <v>73</v>
      </c>
      <c r="AY198" s="245" t="s">
        <v>193</v>
      </c>
    </row>
    <row r="199" s="14" customFormat="1">
      <c r="A199" s="14"/>
      <c r="B199" s="246"/>
      <c r="C199" s="247"/>
      <c r="D199" s="237" t="s">
        <v>204</v>
      </c>
      <c r="E199" s="248" t="s">
        <v>21</v>
      </c>
      <c r="F199" s="249" t="s">
        <v>324</v>
      </c>
      <c r="G199" s="247"/>
      <c r="H199" s="250">
        <v>0.246</v>
      </c>
      <c r="I199" s="251"/>
      <c r="J199" s="247"/>
      <c r="K199" s="247"/>
      <c r="L199" s="252"/>
      <c r="M199" s="253"/>
      <c r="N199" s="254"/>
      <c r="O199" s="254"/>
      <c r="P199" s="254"/>
      <c r="Q199" s="254"/>
      <c r="R199" s="254"/>
      <c r="S199" s="254"/>
      <c r="T199" s="255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6" t="s">
        <v>204</v>
      </c>
      <c r="AU199" s="256" t="s">
        <v>81</v>
      </c>
      <c r="AV199" s="14" t="s">
        <v>81</v>
      </c>
      <c r="AW199" s="14" t="s">
        <v>34</v>
      </c>
      <c r="AX199" s="14" t="s">
        <v>73</v>
      </c>
      <c r="AY199" s="256" t="s">
        <v>193</v>
      </c>
    </row>
    <row r="200" s="13" customFormat="1">
      <c r="A200" s="13"/>
      <c r="B200" s="235"/>
      <c r="C200" s="236"/>
      <c r="D200" s="237" t="s">
        <v>204</v>
      </c>
      <c r="E200" s="238" t="s">
        <v>21</v>
      </c>
      <c r="F200" s="239" t="s">
        <v>325</v>
      </c>
      <c r="G200" s="236"/>
      <c r="H200" s="238" t="s">
        <v>21</v>
      </c>
      <c r="I200" s="240"/>
      <c r="J200" s="236"/>
      <c r="K200" s="236"/>
      <c r="L200" s="241"/>
      <c r="M200" s="242"/>
      <c r="N200" s="243"/>
      <c r="O200" s="243"/>
      <c r="P200" s="243"/>
      <c r="Q200" s="243"/>
      <c r="R200" s="243"/>
      <c r="S200" s="243"/>
      <c r="T200" s="244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5" t="s">
        <v>204</v>
      </c>
      <c r="AU200" s="245" t="s">
        <v>81</v>
      </c>
      <c r="AV200" s="13" t="s">
        <v>77</v>
      </c>
      <c r="AW200" s="13" t="s">
        <v>34</v>
      </c>
      <c r="AX200" s="13" t="s">
        <v>73</v>
      </c>
      <c r="AY200" s="245" t="s">
        <v>193</v>
      </c>
    </row>
    <row r="201" s="14" customFormat="1">
      <c r="A201" s="14"/>
      <c r="B201" s="246"/>
      <c r="C201" s="247"/>
      <c r="D201" s="237" t="s">
        <v>204</v>
      </c>
      <c r="E201" s="248" t="s">
        <v>21</v>
      </c>
      <c r="F201" s="249" t="s">
        <v>326</v>
      </c>
      <c r="G201" s="247"/>
      <c r="H201" s="250">
        <v>2.2559999999999998</v>
      </c>
      <c r="I201" s="251"/>
      <c r="J201" s="247"/>
      <c r="K201" s="247"/>
      <c r="L201" s="252"/>
      <c r="M201" s="253"/>
      <c r="N201" s="254"/>
      <c r="O201" s="254"/>
      <c r="P201" s="254"/>
      <c r="Q201" s="254"/>
      <c r="R201" s="254"/>
      <c r="S201" s="254"/>
      <c r="T201" s="255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6" t="s">
        <v>204</v>
      </c>
      <c r="AU201" s="256" t="s">
        <v>81</v>
      </c>
      <c r="AV201" s="14" t="s">
        <v>81</v>
      </c>
      <c r="AW201" s="14" t="s">
        <v>34</v>
      </c>
      <c r="AX201" s="14" t="s">
        <v>73</v>
      </c>
      <c r="AY201" s="256" t="s">
        <v>193</v>
      </c>
    </row>
    <row r="202" s="14" customFormat="1">
      <c r="A202" s="14"/>
      <c r="B202" s="246"/>
      <c r="C202" s="247"/>
      <c r="D202" s="237" t="s">
        <v>204</v>
      </c>
      <c r="E202" s="248" t="s">
        <v>21</v>
      </c>
      <c r="F202" s="249" t="s">
        <v>327</v>
      </c>
      <c r="G202" s="247"/>
      <c r="H202" s="250">
        <v>-0.63800000000000001</v>
      </c>
      <c r="I202" s="251"/>
      <c r="J202" s="247"/>
      <c r="K202" s="247"/>
      <c r="L202" s="252"/>
      <c r="M202" s="253"/>
      <c r="N202" s="254"/>
      <c r="O202" s="254"/>
      <c r="P202" s="254"/>
      <c r="Q202" s="254"/>
      <c r="R202" s="254"/>
      <c r="S202" s="254"/>
      <c r="T202" s="255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6" t="s">
        <v>204</v>
      </c>
      <c r="AU202" s="256" t="s">
        <v>81</v>
      </c>
      <c r="AV202" s="14" t="s">
        <v>81</v>
      </c>
      <c r="AW202" s="14" t="s">
        <v>34</v>
      </c>
      <c r="AX202" s="14" t="s">
        <v>73</v>
      </c>
      <c r="AY202" s="256" t="s">
        <v>193</v>
      </c>
    </row>
    <row r="203" s="13" customFormat="1">
      <c r="A203" s="13"/>
      <c r="B203" s="235"/>
      <c r="C203" s="236"/>
      <c r="D203" s="237" t="s">
        <v>204</v>
      </c>
      <c r="E203" s="238" t="s">
        <v>21</v>
      </c>
      <c r="F203" s="239" t="s">
        <v>328</v>
      </c>
      <c r="G203" s="236"/>
      <c r="H203" s="238" t="s">
        <v>21</v>
      </c>
      <c r="I203" s="240"/>
      <c r="J203" s="236"/>
      <c r="K203" s="236"/>
      <c r="L203" s="241"/>
      <c r="M203" s="242"/>
      <c r="N203" s="243"/>
      <c r="O203" s="243"/>
      <c r="P203" s="243"/>
      <c r="Q203" s="243"/>
      <c r="R203" s="243"/>
      <c r="S203" s="243"/>
      <c r="T203" s="244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45" t="s">
        <v>204</v>
      </c>
      <c r="AU203" s="245" t="s">
        <v>81</v>
      </c>
      <c r="AV203" s="13" t="s">
        <v>77</v>
      </c>
      <c r="AW203" s="13" t="s">
        <v>34</v>
      </c>
      <c r="AX203" s="13" t="s">
        <v>73</v>
      </c>
      <c r="AY203" s="245" t="s">
        <v>193</v>
      </c>
    </row>
    <row r="204" s="14" customFormat="1">
      <c r="A204" s="14"/>
      <c r="B204" s="246"/>
      <c r="C204" s="247"/>
      <c r="D204" s="237" t="s">
        <v>204</v>
      </c>
      <c r="E204" s="248" t="s">
        <v>21</v>
      </c>
      <c r="F204" s="249" t="s">
        <v>329</v>
      </c>
      <c r="G204" s="247"/>
      <c r="H204" s="250">
        <v>1.0560000000000001</v>
      </c>
      <c r="I204" s="251"/>
      <c r="J204" s="247"/>
      <c r="K204" s="247"/>
      <c r="L204" s="252"/>
      <c r="M204" s="253"/>
      <c r="N204" s="254"/>
      <c r="O204" s="254"/>
      <c r="P204" s="254"/>
      <c r="Q204" s="254"/>
      <c r="R204" s="254"/>
      <c r="S204" s="254"/>
      <c r="T204" s="255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56" t="s">
        <v>204</v>
      </c>
      <c r="AU204" s="256" t="s">
        <v>81</v>
      </c>
      <c r="AV204" s="14" t="s">
        <v>81</v>
      </c>
      <c r="AW204" s="14" t="s">
        <v>34</v>
      </c>
      <c r="AX204" s="14" t="s">
        <v>73</v>
      </c>
      <c r="AY204" s="256" t="s">
        <v>193</v>
      </c>
    </row>
    <row r="205" s="13" customFormat="1">
      <c r="A205" s="13"/>
      <c r="B205" s="235"/>
      <c r="C205" s="236"/>
      <c r="D205" s="237" t="s">
        <v>204</v>
      </c>
      <c r="E205" s="238" t="s">
        <v>21</v>
      </c>
      <c r="F205" s="239" t="s">
        <v>330</v>
      </c>
      <c r="G205" s="236"/>
      <c r="H205" s="238" t="s">
        <v>21</v>
      </c>
      <c r="I205" s="240"/>
      <c r="J205" s="236"/>
      <c r="K205" s="236"/>
      <c r="L205" s="241"/>
      <c r="M205" s="242"/>
      <c r="N205" s="243"/>
      <c r="O205" s="243"/>
      <c r="P205" s="243"/>
      <c r="Q205" s="243"/>
      <c r="R205" s="243"/>
      <c r="S205" s="243"/>
      <c r="T205" s="244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5" t="s">
        <v>204</v>
      </c>
      <c r="AU205" s="245" t="s">
        <v>81</v>
      </c>
      <c r="AV205" s="13" t="s">
        <v>77</v>
      </c>
      <c r="AW205" s="13" t="s">
        <v>34</v>
      </c>
      <c r="AX205" s="13" t="s">
        <v>73</v>
      </c>
      <c r="AY205" s="245" t="s">
        <v>193</v>
      </c>
    </row>
    <row r="206" s="14" customFormat="1">
      <c r="A206" s="14"/>
      <c r="B206" s="246"/>
      <c r="C206" s="247"/>
      <c r="D206" s="237" t="s">
        <v>204</v>
      </c>
      <c r="E206" s="248" t="s">
        <v>21</v>
      </c>
      <c r="F206" s="249" t="s">
        <v>331</v>
      </c>
      <c r="G206" s="247"/>
      <c r="H206" s="250">
        <v>5.7679999999999998</v>
      </c>
      <c r="I206" s="251"/>
      <c r="J206" s="247"/>
      <c r="K206" s="247"/>
      <c r="L206" s="252"/>
      <c r="M206" s="253"/>
      <c r="N206" s="254"/>
      <c r="O206" s="254"/>
      <c r="P206" s="254"/>
      <c r="Q206" s="254"/>
      <c r="R206" s="254"/>
      <c r="S206" s="254"/>
      <c r="T206" s="255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6" t="s">
        <v>204</v>
      </c>
      <c r="AU206" s="256" t="s">
        <v>81</v>
      </c>
      <c r="AV206" s="14" t="s">
        <v>81</v>
      </c>
      <c r="AW206" s="14" t="s">
        <v>34</v>
      </c>
      <c r="AX206" s="14" t="s">
        <v>73</v>
      </c>
      <c r="AY206" s="256" t="s">
        <v>193</v>
      </c>
    </row>
    <row r="207" s="14" customFormat="1">
      <c r="A207" s="14"/>
      <c r="B207" s="246"/>
      <c r="C207" s="247"/>
      <c r="D207" s="237" t="s">
        <v>204</v>
      </c>
      <c r="E207" s="248" t="s">
        <v>21</v>
      </c>
      <c r="F207" s="249" t="s">
        <v>332</v>
      </c>
      <c r="G207" s="247"/>
      <c r="H207" s="250">
        <v>-0.53600000000000003</v>
      </c>
      <c r="I207" s="251"/>
      <c r="J207" s="247"/>
      <c r="K207" s="247"/>
      <c r="L207" s="252"/>
      <c r="M207" s="253"/>
      <c r="N207" s="254"/>
      <c r="O207" s="254"/>
      <c r="P207" s="254"/>
      <c r="Q207" s="254"/>
      <c r="R207" s="254"/>
      <c r="S207" s="254"/>
      <c r="T207" s="255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56" t="s">
        <v>204</v>
      </c>
      <c r="AU207" s="256" t="s">
        <v>81</v>
      </c>
      <c r="AV207" s="14" t="s">
        <v>81</v>
      </c>
      <c r="AW207" s="14" t="s">
        <v>34</v>
      </c>
      <c r="AX207" s="14" t="s">
        <v>73</v>
      </c>
      <c r="AY207" s="256" t="s">
        <v>193</v>
      </c>
    </row>
    <row r="208" s="15" customFormat="1">
      <c r="A208" s="15"/>
      <c r="B208" s="257"/>
      <c r="C208" s="258"/>
      <c r="D208" s="237" t="s">
        <v>204</v>
      </c>
      <c r="E208" s="259" t="s">
        <v>21</v>
      </c>
      <c r="F208" s="260" t="s">
        <v>208</v>
      </c>
      <c r="G208" s="258"/>
      <c r="H208" s="261">
        <v>11.786</v>
      </c>
      <c r="I208" s="262"/>
      <c r="J208" s="258"/>
      <c r="K208" s="258"/>
      <c r="L208" s="263"/>
      <c r="M208" s="264"/>
      <c r="N208" s="265"/>
      <c r="O208" s="265"/>
      <c r="P208" s="265"/>
      <c r="Q208" s="265"/>
      <c r="R208" s="265"/>
      <c r="S208" s="265"/>
      <c r="T208" s="266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T208" s="267" t="s">
        <v>204</v>
      </c>
      <c r="AU208" s="267" t="s">
        <v>81</v>
      </c>
      <c r="AV208" s="15" t="s">
        <v>200</v>
      </c>
      <c r="AW208" s="15" t="s">
        <v>34</v>
      </c>
      <c r="AX208" s="15" t="s">
        <v>77</v>
      </c>
      <c r="AY208" s="267" t="s">
        <v>193</v>
      </c>
    </row>
    <row r="209" s="2" customFormat="1" ht="21.75" customHeight="1">
      <c r="A209" s="41"/>
      <c r="B209" s="42"/>
      <c r="C209" s="217" t="s">
        <v>333</v>
      </c>
      <c r="D209" s="217" t="s">
        <v>195</v>
      </c>
      <c r="E209" s="218" t="s">
        <v>334</v>
      </c>
      <c r="F209" s="219" t="s">
        <v>335</v>
      </c>
      <c r="G209" s="220" t="s">
        <v>224</v>
      </c>
      <c r="H209" s="221">
        <v>65.322999999999993</v>
      </c>
      <c r="I209" s="222"/>
      <c r="J209" s="223">
        <f>ROUND(I209*H209,2)</f>
        <v>0</v>
      </c>
      <c r="K209" s="219" t="s">
        <v>199</v>
      </c>
      <c r="L209" s="47"/>
      <c r="M209" s="224" t="s">
        <v>21</v>
      </c>
      <c r="N209" s="225" t="s">
        <v>44</v>
      </c>
      <c r="O209" s="87"/>
      <c r="P209" s="226">
        <f>O209*H209</f>
        <v>0</v>
      </c>
      <c r="Q209" s="226">
        <v>0</v>
      </c>
      <c r="R209" s="226">
        <f>Q209*H209</f>
        <v>0</v>
      </c>
      <c r="S209" s="226">
        <v>0.69999999999999996</v>
      </c>
      <c r="T209" s="227">
        <f>S209*H209</f>
        <v>45.726099999999995</v>
      </c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R209" s="228" t="s">
        <v>200</v>
      </c>
      <c r="AT209" s="228" t="s">
        <v>195</v>
      </c>
      <c r="AU209" s="228" t="s">
        <v>81</v>
      </c>
      <c r="AY209" s="20" t="s">
        <v>193</v>
      </c>
      <c r="BE209" s="229">
        <f>IF(N209="základní",J209,0)</f>
        <v>0</v>
      </c>
      <c r="BF209" s="229">
        <f>IF(N209="snížená",J209,0)</f>
        <v>0</v>
      </c>
      <c r="BG209" s="229">
        <f>IF(N209="zákl. přenesená",J209,0)</f>
        <v>0</v>
      </c>
      <c r="BH209" s="229">
        <f>IF(N209="sníž. přenesená",J209,0)</f>
        <v>0</v>
      </c>
      <c r="BI209" s="229">
        <f>IF(N209="nulová",J209,0)</f>
        <v>0</v>
      </c>
      <c r="BJ209" s="20" t="s">
        <v>77</v>
      </c>
      <c r="BK209" s="229">
        <f>ROUND(I209*H209,2)</f>
        <v>0</v>
      </c>
      <c r="BL209" s="20" t="s">
        <v>200</v>
      </c>
      <c r="BM209" s="228" t="s">
        <v>336</v>
      </c>
    </row>
    <row r="210" s="2" customFormat="1">
      <c r="A210" s="41"/>
      <c r="B210" s="42"/>
      <c r="C210" s="43"/>
      <c r="D210" s="230" t="s">
        <v>202</v>
      </c>
      <c r="E210" s="43"/>
      <c r="F210" s="231" t="s">
        <v>337</v>
      </c>
      <c r="G210" s="43"/>
      <c r="H210" s="43"/>
      <c r="I210" s="232"/>
      <c r="J210" s="43"/>
      <c r="K210" s="43"/>
      <c r="L210" s="47"/>
      <c r="M210" s="233"/>
      <c r="N210" s="234"/>
      <c r="O210" s="87"/>
      <c r="P210" s="87"/>
      <c r="Q210" s="87"/>
      <c r="R210" s="87"/>
      <c r="S210" s="87"/>
      <c r="T210" s="88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T210" s="20" t="s">
        <v>202</v>
      </c>
      <c r="AU210" s="20" t="s">
        <v>81</v>
      </c>
    </row>
    <row r="211" s="13" customFormat="1">
      <c r="A211" s="13"/>
      <c r="B211" s="235"/>
      <c r="C211" s="236"/>
      <c r="D211" s="237" t="s">
        <v>204</v>
      </c>
      <c r="E211" s="238" t="s">
        <v>21</v>
      </c>
      <c r="F211" s="239" t="s">
        <v>338</v>
      </c>
      <c r="G211" s="236"/>
      <c r="H211" s="238" t="s">
        <v>21</v>
      </c>
      <c r="I211" s="240"/>
      <c r="J211" s="236"/>
      <c r="K211" s="236"/>
      <c r="L211" s="241"/>
      <c r="M211" s="242"/>
      <c r="N211" s="243"/>
      <c r="O211" s="243"/>
      <c r="P211" s="243"/>
      <c r="Q211" s="243"/>
      <c r="R211" s="243"/>
      <c r="S211" s="243"/>
      <c r="T211" s="244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45" t="s">
        <v>204</v>
      </c>
      <c r="AU211" s="245" t="s">
        <v>81</v>
      </c>
      <c r="AV211" s="13" t="s">
        <v>77</v>
      </c>
      <c r="AW211" s="13" t="s">
        <v>34</v>
      </c>
      <c r="AX211" s="13" t="s">
        <v>73</v>
      </c>
      <c r="AY211" s="245" t="s">
        <v>193</v>
      </c>
    </row>
    <row r="212" s="13" customFormat="1">
      <c r="A212" s="13"/>
      <c r="B212" s="235"/>
      <c r="C212" s="236"/>
      <c r="D212" s="237" t="s">
        <v>204</v>
      </c>
      <c r="E212" s="238" t="s">
        <v>21</v>
      </c>
      <c r="F212" s="239" t="s">
        <v>339</v>
      </c>
      <c r="G212" s="236"/>
      <c r="H212" s="238" t="s">
        <v>21</v>
      </c>
      <c r="I212" s="240"/>
      <c r="J212" s="236"/>
      <c r="K212" s="236"/>
      <c r="L212" s="241"/>
      <c r="M212" s="242"/>
      <c r="N212" s="243"/>
      <c r="O212" s="243"/>
      <c r="P212" s="243"/>
      <c r="Q212" s="243"/>
      <c r="R212" s="243"/>
      <c r="S212" s="243"/>
      <c r="T212" s="244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45" t="s">
        <v>204</v>
      </c>
      <c r="AU212" s="245" t="s">
        <v>81</v>
      </c>
      <c r="AV212" s="13" t="s">
        <v>77</v>
      </c>
      <c r="AW212" s="13" t="s">
        <v>34</v>
      </c>
      <c r="AX212" s="13" t="s">
        <v>73</v>
      </c>
      <c r="AY212" s="245" t="s">
        <v>193</v>
      </c>
    </row>
    <row r="213" s="14" customFormat="1">
      <c r="A213" s="14"/>
      <c r="B213" s="246"/>
      <c r="C213" s="247"/>
      <c r="D213" s="237" t="s">
        <v>204</v>
      </c>
      <c r="E213" s="248" t="s">
        <v>21</v>
      </c>
      <c r="F213" s="249" t="s">
        <v>340</v>
      </c>
      <c r="G213" s="247"/>
      <c r="H213" s="250">
        <v>34.457000000000001</v>
      </c>
      <c r="I213" s="251"/>
      <c r="J213" s="247"/>
      <c r="K213" s="247"/>
      <c r="L213" s="252"/>
      <c r="M213" s="253"/>
      <c r="N213" s="254"/>
      <c r="O213" s="254"/>
      <c r="P213" s="254"/>
      <c r="Q213" s="254"/>
      <c r="R213" s="254"/>
      <c r="S213" s="254"/>
      <c r="T213" s="255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56" t="s">
        <v>204</v>
      </c>
      <c r="AU213" s="256" t="s">
        <v>81</v>
      </c>
      <c r="AV213" s="14" t="s">
        <v>81</v>
      </c>
      <c r="AW213" s="14" t="s">
        <v>34</v>
      </c>
      <c r="AX213" s="14" t="s">
        <v>73</v>
      </c>
      <c r="AY213" s="256" t="s">
        <v>193</v>
      </c>
    </row>
    <row r="214" s="14" customFormat="1">
      <c r="A214" s="14"/>
      <c r="B214" s="246"/>
      <c r="C214" s="247"/>
      <c r="D214" s="237" t="s">
        <v>204</v>
      </c>
      <c r="E214" s="248" t="s">
        <v>21</v>
      </c>
      <c r="F214" s="249" t="s">
        <v>341</v>
      </c>
      <c r="G214" s="247"/>
      <c r="H214" s="250">
        <v>-3.7959999999999998</v>
      </c>
      <c r="I214" s="251"/>
      <c r="J214" s="247"/>
      <c r="K214" s="247"/>
      <c r="L214" s="252"/>
      <c r="M214" s="253"/>
      <c r="N214" s="254"/>
      <c r="O214" s="254"/>
      <c r="P214" s="254"/>
      <c r="Q214" s="254"/>
      <c r="R214" s="254"/>
      <c r="S214" s="254"/>
      <c r="T214" s="255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56" t="s">
        <v>204</v>
      </c>
      <c r="AU214" s="256" t="s">
        <v>81</v>
      </c>
      <c r="AV214" s="14" t="s">
        <v>81</v>
      </c>
      <c r="AW214" s="14" t="s">
        <v>34</v>
      </c>
      <c r="AX214" s="14" t="s">
        <v>73</v>
      </c>
      <c r="AY214" s="256" t="s">
        <v>193</v>
      </c>
    </row>
    <row r="215" s="14" customFormat="1">
      <c r="A215" s="14"/>
      <c r="B215" s="246"/>
      <c r="C215" s="247"/>
      <c r="D215" s="237" t="s">
        <v>204</v>
      </c>
      <c r="E215" s="248" t="s">
        <v>21</v>
      </c>
      <c r="F215" s="249" t="s">
        <v>342</v>
      </c>
      <c r="G215" s="247"/>
      <c r="H215" s="250">
        <v>-2.5110000000000001</v>
      </c>
      <c r="I215" s="251"/>
      <c r="J215" s="247"/>
      <c r="K215" s="247"/>
      <c r="L215" s="252"/>
      <c r="M215" s="253"/>
      <c r="N215" s="254"/>
      <c r="O215" s="254"/>
      <c r="P215" s="254"/>
      <c r="Q215" s="254"/>
      <c r="R215" s="254"/>
      <c r="S215" s="254"/>
      <c r="T215" s="255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56" t="s">
        <v>204</v>
      </c>
      <c r="AU215" s="256" t="s">
        <v>81</v>
      </c>
      <c r="AV215" s="14" t="s">
        <v>81</v>
      </c>
      <c r="AW215" s="14" t="s">
        <v>34</v>
      </c>
      <c r="AX215" s="14" t="s">
        <v>73</v>
      </c>
      <c r="AY215" s="256" t="s">
        <v>193</v>
      </c>
    </row>
    <row r="216" s="14" customFormat="1">
      <c r="A216" s="14"/>
      <c r="B216" s="246"/>
      <c r="C216" s="247"/>
      <c r="D216" s="237" t="s">
        <v>204</v>
      </c>
      <c r="E216" s="248" t="s">
        <v>21</v>
      </c>
      <c r="F216" s="249" t="s">
        <v>343</v>
      </c>
      <c r="G216" s="247"/>
      <c r="H216" s="250">
        <v>-1.1559999999999999</v>
      </c>
      <c r="I216" s="251"/>
      <c r="J216" s="247"/>
      <c r="K216" s="247"/>
      <c r="L216" s="252"/>
      <c r="M216" s="253"/>
      <c r="N216" s="254"/>
      <c r="O216" s="254"/>
      <c r="P216" s="254"/>
      <c r="Q216" s="254"/>
      <c r="R216" s="254"/>
      <c r="S216" s="254"/>
      <c r="T216" s="255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6" t="s">
        <v>204</v>
      </c>
      <c r="AU216" s="256" t="s">
        <v>81</v>
      </c>
      <c r="AV216" s="14" t="s">
        <v>81</v>
      </c>
      <c r="AW216" s="14" t="s">
        <v>34</v>
      </c>
      <c r="AX216" s="14" t="s">
        <v>73</v>
      </c>
      <c r="AY216" s="256" t="s">
        <v>193</v>
      </c>
    </row>
    <row r="217" s="14" customFormat="1">
      <c r="A217" s="14"/>
      <c r="B217" s="246"/>
      <c r="C217" s="247"/>
      <c r="D217" s="237" t="s">
        <v>204</v>
      </c>
      <c r="E217" s="248" t="s">
        <v>21</v>
      </c>
      <c r="F217" s="249" t="s">
        <v>344</v>
      </c>
      <c r="G217" s="247"/>
      <c r="H217" s="250">
        <v>27.248999999999999</v>
      </c>
      <c r="I217" s="251"/>
      <c r="J217" s="247"/>
      <c r="K217" s="247"/>
      <c r="L217" s="252"/>
      <c r="M217" s="253"/>
      <c r="N217" s="254"/>
      <c r="O217" s="254"/>
      <c r="P217" s="254"/>
      <c r="Q217" s="254"/>
      <c r="R217" s="254"/>
      <c r="S217" s="254"/>
      <c r="T217" s="255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6" t="s">
        <v>204</v>
      </c>
      <c r="AU217" s="256" t="s">
        <v>81</v>
      </c>
      <c r="AV217" s="14" t="s">
        <v>81</v>
      </c>
      <c r="AW217" s="14" t="s">
        <v>34</v>
      </c>
      <c r="AX217" s="14" t="s">
        <v>73</v>
      </c>
      <c r="AY217" s="256" t="s">
        <v>193</v>
      </c>
    </row>
    <row r="218" s="14" customFormat="1">
      <c r="A218" s="14"/>
      <c r="B218" s="246"/>
      <c r="C218" s="247"/>
      <c r="D218" s="237" t="s">
        <v>204</v>
      </c>
      <c r="E218" s="248" t="s">
        <v>21</v>
      </c>
      <c r="F218" s="249" t="s">
        <v>343</v>
      </c>
      <c r="G218" s="247"/>
      <c r="H218" s="250">
        <v>-1.1559999999999999</v>
      </c>
      <c r="I218" s="251"/>
      <c r="J218" s="247"/>
      <c r="K218" s="247"/>
      <c r="L218" s="252"/>
      <c r="M218" s="253"/>
      <c r="N218" s="254"/>
      <c r="O218" s="254"/>
      <c r="P218" s="254"/>
      <c r="Q218" s="254"/>
      <c r="R218" s="254"/>
      <c r="S218" s="254"/>
      <c r="T218" s="255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56" t="s">
        <v>204</v>
      </c>
      <c r="AU218" s="256" t="s">
        <v>81</v>
      </c>
      <c r="AV218" s="14" t="s">
        <v>81</v>
      </c>
      <c r="AW218" s="14" t="s">
        <v>34</v>
      </c>
      <c r="AX218" s="14" t="s">
        <v>73</v>
      </c>
      <c r="AY218" s="256" t="s">
        <v>193</v>
      </c>
    </row>
    <row r="219" s="14" customFormat="1">
      <c r="A219" s="14"/>
      <c r="B219" s="246"/>
      <c r="C219" s="247"/>
      <c r="D219" s="237" t="s">
        <v>204</v>
      </c>
      <c r="E219" s="248" t="s">
        <v>21</v>
      </c>
      <c r="F219" s="249" t="s">
        <v>345</v>
      </c>
      <c r="G219" s="247"/>
      <c r="H219" s="250">
        <v>-2.5510000000000002</v>
      </c>
      <c r="I219" s="251"/>
      <c r="J219" s="247"/>
      <c r="K219" s="247"/>
      <c r="L219" s="252"/>
      <c r="M219" s="253"/>
      <c r="N219" s="254"/>
      <c r="O219" s="254"/>
      <c r="P219" s="254"/>
      <c r="Q219" s="254"/>
      <c r="R219" s="254"/>
      <c r="S219" s="254"/>
      <c r="T219" s="255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56" t="s">
        <v>204</v>
      </c>
      <c r="AU219" s="256" t="s">
        <v>81</v>
      </c>
      <c r="AV219" s="14" t="s">
        <v>81</v>
      </c>
      <c r="AW219" s="14" t="s">
        <v>34</v>
      </c>
      <c r="AX219" s="14" t="s">
        <v>73</v>
      </c>
      <c r="AY219" s="256" t="s">
        <v>193</v>
      </c>
    </row>
    <row r="220" s="14" customFormat="1">
      <c r="A220" s="14"/>
      <c r="B220" s="246"/>
      <c r="C220" s="247"/>
      <c r="D220" s="237" t="s">
        <v>204</v>
      </c>
      <c r="E220" s="248" t="s">
        <v>21</v>
      </c>
      <c r="F220" s="249" t="s">
        <v>346</v>
      </c>
      <c r="G220" s="247"/>
      <c r="H220" s="250">
        <v>-1.135</v>
      </c>
      <c r="I220" s="251"/>
      <c r="J220" s="247"/>
      <c r="K220" s="247"/>
      <c r="L220" s="252"/>
      <c r="M220" s="253"/>
      <c r="N220" s="254"/>
      <c r="O220" s="254"/>
      <c r="P220" s="254"/>
      <c r="Q220" s="254"/>
      <c r="R220" s="254"/>
      <c r="S220" s="254"/>
      <c r="T220" s="255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56" t="s">
        <v>204</v>
      </c>
      <c r="AU220" s="256" t="s">
        <v>81</v>
      </c>
      <c r="AV220" s="14" t="s">
        <v>81</v>
      </c>
      <c r="AW220" s="14" t="s">
        <v>34</v>
      </c>
      <c r="AX220" s="14" t="s">
        <v>73</v>
      </c>
      <c r="AY220" s="256" t="s">
        <v>193</v>
      </c>
    </row>
    <row r="221" s="14" customFormat="1">
      <c r="A221" s="14"/>
      <c r="B221" s="246"/>
      <c r="C221" s="247"/>
      <c r="D221" s="237" t="s">
        <v>204</v>
      </c>
      <c r="E221" s="248" t="s">
        <v>21</v>
      </c>
      <c r="F221" s="249" t="s">
        <v>347</v>
      </c>
      <c r="G221" s="247"/>
      <c r="H221" s="250">
        <v>-0.83299999999999996</v>
      </c>
      <c r="I221" s="251"/>
      <c r="J221" s="247"/>
      <c r="K221" s="247"/>
      <c r="L221" s="252"/>
      <c r="M221" s="253"/>
      <c r="N221" s="254"/>
      <c r="O221" s="254"/>
      <c r="P221" s="254"/>
      <c r="Q221" s="254"/>
      <c r="R221" s="254"/>
      <c r="S221" s="254"/>
      <c r="T221" s="255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6" t="s">
        <v>204</v>
      </c>
      <c r="AU221" s="256" t="s">
        <v>81</v>
      </c>
      <c r="AV221" s="14" t="s">
        <v>81</v>
      </c>
      <c r="AW221" s="14" t="s">
        <v>34</v>
      </c>
      <c r="AX221" s="14" t="s">
        <v>73</v>
      </c>
      <c r="AY221" s="256" t="s">
        <v>193</v>
      </c>
    </row>
    <row r="222" s="13" customFormat="1">
      <c r="A222" s="13"/>
      <c r="B222" s="235"/>
      <c r="C222" s="236"/>
      <c r="D222" s="237" t="s">
        <v>204</v>
      </c>
      <c r="E222" s="238" t="s">
        <v>21</v>
      </c>
      <c r="F222" s="239" t="s">
        <v>348</v>
      </c>
      <c r="G222" s="236"/>
      <c r="H222" s="238" t="s">
        <v>21</v>
      </c>
      <c r="I222" s="240"/>
      <c r="J222" s="236"/>
      <c r="K222" s="236"/>
      <c r="L222" s="241"/>
      <c r="M222" s="242"/>
      <c r="N222" s="243"/>
      <c r="O222" s="243"/>
      <c r="P222" s="243"/>
      <c r="Q222" s="243"/>
      <c r="R222" s="243"/>
      <c r="S222" s="243"/>
      <c r="T222" s="244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5" t="s">
        <v>204</v>
      </c>
      <c r="AU222" s="245" t="s">
        <v>81</v>
      </c>
      <c r="AV222" s="13" t="s">
        <v>77</v>
      </c>
      <c r="AW222" s="13" t="s">
        <v>34</v>
      </c>
      <c r="AX222" s="13" t="s">
        <v>73</v>
      </c>
      <c r="AY222" s="245" t="s">
        <v>193</v>
      </c>
    </row>
    <row r="223" s="13" customFormat="1">
      <c r="A223" s="13"/>
      <c r="B223" s="235"/>
      <c r="C223" s="236"/>
      <c r="D223" s="237" t="s">
        <v>204</v>
      </c>
      <c r="E223" s="238" t="s">
        <v>21</v>
      </c>
      <c r="F223" s="239" t="s">
        <v>349</v>
      </c>
      <c r="G223" s="236"/>
      <c r="H223" s="238" t="s">
        <v>21</v>
      </c>
      <c r="I223" s="240"/>
      <c r="J223" s="236"/>
      <c r="K223" s="236"/>
      <c r="L223" s="241"/>
      <c r="M223" s="242"/>
      <c r="N223" s="243"/>
      <c r="O223" s="243"/>
      <c r="P223" s="243"/>
      <c r="Q223" s="243"/>
      <c r="R223" s="243"/>
      <c r="S223" s="243"/>
      <c r="T223" s="244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45" t="s">
        <v>204</v>
      </c>
      <c r="AU223" s="245" t="s">
        <v>81</v>
      </c>
      <c r="AV223" s="13" t="s">
        <v>77</v>
      </c>
      <c r="AW223" s="13" t="s">
        <v>34</v>
      </c>
      <c r="AX223" s="13" t="s">
        <v>73</v>
      </c>
      <c r="AY223" s="245" t="s">
        <v>193</v>
      </c>
    </row>
    <row r="224" s="14" customFormat="1">
      <c r="A224" s="14"/>
      <c r="B224" s="246"/>
      <c r="C224" s="247"/>
      <c r="D224" s="237" t="s">
        <v>204</v>
      </c>
      <c r="E224" s="248" t="s">
        <v>21</v>
      </c>
      <c r="F224" s="249" t="s">
        <v>350</v>
      </c>
      <c r="G224" s="247"/>
      <c r="H224" s="250">
        <v>9.9909999999999997</v>
      </c>
      <c r="I224" s="251"/>
      <c r="J224" s="247"/>
      <c r="K224" s="247"/>
      <c r="L224" s="252"/>
      <c r="M224" s="253"/>
      <c r="N224" s="254"/>
      <c r="O224" s="254"/>
      <c r="P224" s="254"/>
      <c r="Q224" s="254"/>
      <c r="R224" s="254"/>
      <c r="S224" s="254"/>
      <c r="T224" s="255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56" t="s">
        <v>204</v>
      </c>
      <c r="AU224" s="256" t="s">
        <v>81</v>
      </c>
      <c r="AV224" s="14" t="s">
        <v>81</v>
      </c>
      <c r="AW224" s="14" t="s">
        <v>34</v>
      </c>
      <c r="AX224" s="14" t="s">
        <v>73</v>
      </c>
      <c r="AY224" s="256" t="s">
        <v>193</v>
      </c>
    </row>
    <row r="225" s="14" customFormat="1">
      <c r="A225" s="14"/>
      <c r="B225" s="246"/>
      <c r="C225" s="247"/>
      <c r="D225" s="237" t="s">
        <v>204</v>
      </c>
      <c r="E225" s="248" t="s">
        <v>21</v>
      </c>
      <c r="F225" s="249" t="s">
        <v>351</v>
      </c>
      <c r="G225" s="247"/>
      <c r="H225" s="250">
        <v>6.7640000000000002</v>
      </c>
      <c r="I225" s="251"/>
      <c r="J225" s="247"/>
      <c r="K225" s="247"/>
      <c r="L225" s="252"/>
      <c r="M225" s="253"/>
      <c r="N225" s="254"/>
      <c r="O225" s="254"/>
      <c r="P225" s="254"/>
      <c r="Q225" s="254"/>
      <c r="R225" s="254"/>
      <c r="S225" s="254"/>
      <c r="T225" s="255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56" t="s">
        <v>204</v>
      </c>
      <c r="AU225" s="256" t="s">
        <v>81</v>
      </c>
      <c r="AV225" s="14" t="s">
        <v>81</v>
      </c>
      <c r="AW225" s="14" t="s">
        <v>34</v>
      </c>
      <c r="AX225" s="14" t="s">
        <v>73</v>
      </c>
      <c r="AY225" s="256" t="s">
        <v>193</v>
      </c>
    </row>
    <row r="226" s="15" customFormat="1">
      <c r="A226" s="15"/>
      <c r="B226" s="257"/>
      <c r="C226" s="258"/>
      <c r="D226" s="237" t="s">
        <v>204</v>
      </c>
      <c r="E226" s="259" t="s">
        <v>21</v>
      </c>
      <c r="F226" s="260" t="s">
        <v>208</v>
      </c>
      <c r="G226" s="258"/>
      <c r="H226" s="261">
        <v>65.322999999999993</v>
      </c>
      <c r="I226" s="262"/>
      <c r="J226" s="258"/>
      <c r="K226" s="258"/>
      <c r="L226" s="263"/>
      <c r="M226" s="264"/>
      <c r="N226" s="265"/>
      <c r="O226" s="265"/>
      <c r="P226" s="265"/>
      <c r="Q226" s="265"/>
      <c r="R226" s="265"/>
      <c r="S226" s="265"/>
      <c r="T226" s="266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T226" s="267" t="s">
        <v>204</v>
      </c>
      <c r="AU226" s="267" t="s">
        <v>81</v>
      </c>
      <c r="AV226" s="15" t="s">
        <v>200</v>
      </c>
      <c r="AW226" s="15" t="s">
        <v>34</v>
      </c>
      <c r="AX226" s="15" t="s">
        <v>77</v>
      </c>
      <c r="AY226" s="267" t="s">
        <v>193</v>
      </c>
    </row>
    <row r="227" s="2" customFormat="1" ht="24.15" customHeight="1">
      <c r="A227" s="41"/>
      <c r="B227" s="42"/>
      <c r="C227" s="217" t="s">
        <v>352</v>
      </c>
      <c r="D227" s="217" t="s">
        <v>195</v>
      </c>
      <c r="E227" s="218" t="s">
        <v>353</v>
      </c>
      <c r="F227" s="219" t="s">
        <v>354</v>
      </c>
      <c r="G227" s="220" t="s">
        <v>224</v>
      </c>
      <c r="H227" s="221">
        <v>1.1859999999999999</v>
      </c>
      <c r="I227" s="222"/>
      <c r="J227" s="223">
        <f>ROUND(I227*H227,2)</f>
        <v>0</v>
      </c>
      <c r="K227" s="219" t="s">
        <v>199</v>
      </c>
      <c r="L227" s="47"/>
      <c r="M227" s="224" t="s">
        <v>21</v>
      </c>
      <c r="N227" s="225" t="s">
        <v>44</v>
      </c>
      <c r="O227" s="87"/>
      <c r="P227" s="226">
        <f>O227*H227</f>
        <v>0</v>
      </c>
      <c r="Q227" s="226">
        <v>0</v>
      </c>
      <c r="R227" s="226">
        <f>Q227*H227</f>
        <v>0</v>
      </c>
      <c r="S227" s="226">
        <v>1.8</v>
      </c>
      <c r="T227" s="227">
        <f>S227*H227</f>
        <v>2.1347999999999998</v>
      </c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R227" s="228" t="s">
        <v>200</v>
      </c>
      <c r="AT227" s="228" t="s">
        <v>195</v>
      </c>
      <c r="AU227" s="228" t="s">
        <v>81</v>
      </c>
      <c r="AY227" s="20" t="s">
        <v>193</v>
      </c>
      <c r="BE227" s="229">
        <f>IF(N227="základní",J227,0)</f>
        <v>0</v>
      </c>
      <c r="BF227" s="229">
        <f>IF(N227="snížená",J227,0)</f>
        <v>0</v>
      </c>
      <c r="BG227" s="229">
        <f>IF(N227="zákl. přenesená",J227,0)</f>
        <v>0</v>
      </c>
      <c r="BH227" s="229">
        <f>IF(N227="sníž. přenesená",J227,0)</f>
        <v>0</v>
      </c>
      <c r="BI227" s="229">
        <f>IF(N227="nulová",J227,0)</f>
        <v>0</v>
      </c>
      <c r="BJ227" s="20" t="s">
        <v>77</v>
      </c>
      <c r="BK227" s="229">
        <f>ROUND(I227*H227,2)</f>
        <v>0</v>
      </c>
      <c r="BL227" s="20" t="s">
        <v>200</v>
      </c>
      <c r="BM227" s="228" t="s">
        <v>355</v>
      </c>
    </row>
    <row r="228" s="2" customFormat="1">
      <c r="A228" s="41"/>
      <c r="B228" s="42"/>
      <c r="C228" s="43"/>
      <c r="D228" s="230" t="s">
        <v>202</v>
      </c>
      <c r="E228" s="43"/>
      <c r="F228" s="231" t="s">
        <v>356</v>
      </c>
      <c r="G228" s="43"/>
      <c r="H228" s="43"/>
      <c r="I228" s="232"/>
      <c r="J228" s="43"/>
      <c r="K228" s="43"/>
      <c r="L228" s="47"/>
      <c r="M228" s="233"/>
      <c r="N228" s="234"/>
      <c r="O228" s="87"/>
      <c r="P228" s="87"/>
      <c r="Q228" s="87"/>
      <c r="R228" s="87"/>
      <c r="S228" s="87"/>
      <c r="T228" s="88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T228" s="20" t="s">
        <v>202</v>
      </c>
      <c r="AU228" s="20" t="s">
        <v>81</v>
      </c>
    </row>
    <row r="229" s="13" customFormat="1">
      <c r="A229" s="13"/>
      <c r="B229" s="235"/>
      <c r="C229" s="236"/>
      <c r="D229" s="237" t="s">
        <v>204</v>
      </c>
      <c r="E229" s="238" t="s">
        <v>21</v>
      </c>
      <c r="F229" s="239" t="s">
        <v>357</v>
      </c>
      <c r="G229" s="236"/>
      <c r="H229" s="238" t="s">
        <v>21</v>
      </c>
      <c r="I229" s="240"/>
      <c r="J229" s="236"/>
      <c r="K229" s="236"/>
      <c r="L229" s="241"/>
      <c r="M229" s="242"/>
      <c r="N229" s="243"/>
      <c r="O229" s="243"/>
      <c r="P229" s="243"/>
      <c r="Q229" s="243"/>
      <c r="R229" s="243"/>
      <c r="S229" s="243"/>
      <c r="T229" s="244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45" t="s">
        <v>204</v>
      </c>
      <c r="AU229" s="245" t="s">
        <v>81</v>
      </c>
      <c r="AV229" s="13" t="s">
        <v>77</v>
      </c>
      <c r="AW229" s="13" t="s">
        <v>34</v>
      </c>
      <c r="AX229" s="13" t="s">
        <v>73</v>
      </c>
      <c r="AY229" s="245" t="s">
        <v>193</v>
      </c>
    </row>
    <row r="230" s="13" customFormat="1">
      <c r="A230" s="13"/>
      <c r="B230" s="235"/>
      <c r="C230" s="236"/>
      <c r="D230" s="237" t="s">
        <v>204</v>
      </c>
      <c r="E230" s="238" t="s">
        <v>21</v>
      </c>
      <c r="F230" s="239" t="s">
        <v>358</v>
      </c>
      <c r="G230" s="236"/>
      <c r="H230" s="238" t="s">
        <v>21</v>
      </c>
      <c r="I230" s="240"/>
      <c r="J230" s="236"/>
      <c r="K230" s="236"/>
      <c r="L230" s="241"/>
      <c r="M230" s="242"/>
      <c r="N230" s="243"/>
      <c r="O230" s="243"/>
      <c r="P230" s="243"/>
      <c r="Q230" s="243"/>
      <c r="R230" s="243"/>
      <c r="S230" s="243"/>
      <c r="T230" s="244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45" t="s">
        <v>204</v>
      </c>
      <c r="AU230" s="245" t="s">
        <v>81</v>
      </c>
      <c r="AV230" s="13" t="s">
        <v>77</v>
      </c>
      <c r="AW230" s="13" t="s">
        <v>34</v>
      </c>
      <c r="AX230" s="13" t="s">
        <v>73</v>
      </c>
      <c r="AY230" s="245" t="s">
        <v>193</v>
      </c>
    </row>
    <row r="231" s="14" customFormat="1">
      <c r="A231" s="14"/>
      <c r="B231" s="246"/>
      <c r="C231" s="247"/>
      <c r="D231" s="237" t="s">
        <v>204</v>
      </c>
      <c r="E231" s="248" t="s">
        <v>21</v>
      </c>
      <c r="F231" s="249" t="s">
        <v>359</v>
      </c>
      <c r="G231" s="247"/>
      <c r="H231" s="250">
        <v>1.1859999999999999</v>
      </c>
      <c r="I231" s="251"/>
      <c r="J231" s="247"/>
      <c r="K231" s="247"/>
      <c r="L231" s="252"/>
      <c r="M231" s="253"/>
      <c r="N231" s="254"/>
      <c r="O231" s="254"/>
      <c r="P231" s="254"/>
      <c r="Q231" s="254"/>
      <c r="R231" s="254"/>
      <c r="S231" s="254"/>
      <c r="T231" s="255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6" t="s">
        <v>204</v>
      </c>
      <c r="AU231" s="256" t="s">
        <v>81</v>
      </c>
      <c r="AV231" s="14" t="s">
        <v>81</v>
      </c>
      <c r="AW231" s="14" t="s">
        <v>34</v>
      </c>
      <c r="AX231" s="14" t="s">
        <v>73</v>
      </c>
      <c r="AY231" s="256" t="s">
        <v>193</v>
      </c>
    </row>
    <row r="232" s="15" customFormat="1">
      <c r="A232" s="15"/>
      <c r="B232" s="257"/>
      <c r="C232" s="258"/>
      <c r="D232" s="237" t="s">
        <v>204</v>
      </c>
      <c r="E232" s="259" t="s">
        <v>21</v>
      </c>
      <c r="F232" s="260" t="s">
        <v>208</v>
      </c>
      <c r="G232" s="258"/>
      <c r="H232" s="261">
        <v>1.1859999999999999</v>
      </c>
      <c r="I232" s="262"/>
      <c r="J232" s="258"/>
      <c r="K232" s="258"/>
      <c r="L232" s="263"/>
      <c r="M232" s="264"/>
      <c r="N232" s="265"/>
      <c r="O232" s="265"/>
      <c r="P232" s="265"/>
      <c r="Q232" s="265"/>
      <c r="R232" s="265"/>
      <c r="S232" s="265"/>
      <c r="T232" s="266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T232" s="267" t="s">
        <v>204</v>
      </c>
      <c r="AU232" s="267" t="s">
        <v>81</v>
      </c>
      <c r="AV232" s="15" t="s">
        <v>200</v>
      </c>
      <c r="AW232" s="15" t="s">
        <v>34</v>
      </c>
      <c r="AX232" s="15" t="s">
        <v>77</v>
      </c>
      <c r="AY232" s="267" t="s">
        <v>193</v>
      </c>
    </row>
    <row r="233" s="2" customFormat="1" ht="16.5" customHeight="1">
      <c r="A233" s="41"/>
      <c r="B233" s="42"/>
      <c r="C233" s="217" t="s">
        <v>360</v>
      </c>
      <c r="D233" s="217" t="s">
        <v>195</v>
      </c>
      <c r="E233" s="218" t="s">
        <v>361</v>
      </c>
      <c r="F233" s="219" t="s">
        <v>362</v>
      </c>
      <c r="G233" s="220" t="s">
        <v>224</v>
      </c>
      <c r="H233" s="221">
        <v>7.5949999999999998</v>
      </c>
      <c r="I233" s="222"/>
      <c r="J233" s="223">
        <f>ROUND(I233*H233,2)</f>
        <v>0</v>
      </c>
      <c r="K233" s="219" t="s">
        <v>199</v>
      </c>
      <c r="L233" s="47"/>
      <c r="M233" s="224" t="s">
        <v>21</v>
      </c>
      <c r="N233" s="225" t="s">
        <v>44</v>
      </c>
      <c r="O233" s="87"/>
      <c r="P233" s="226">
        <f>O233*H233</f>
        <v>0</v>
      </c>
      <c r="Q233" s="226">
        <v>0</v>
      </c>
      <c r="R233" s="226">
        <f>Q233*H233</f>
        <v>0</v>
      </c>
      <c r="S233" s="226">
        <v>2.3999999999999999</v>
      </c>
      <c r="T233" s="227">
        <f>S233*H233</f>
        <v>18.227999999999998</v>
      </c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R233" s="228" t="s">
        <v>200</v>
      </c>
      <c r="AT233" s="228" t="s">
        <v>195</v>
      </c>
      <c r="AU233" s="228" t="s">
        <v>81</v>
      </c>
      <c r="AY233" s="20" t="s">
        <v>193</v>
      </c>
      <c r="BE233" s="229">
        <f>IF(N233="základní",J233,0)</f>
        <v>0</v>
      </c>
      <c r="BF233" s="229">
        <f>IF(N233="snížená",J233,0)</f>
        <v>0</v>
      </c>
      <c r="BG233" s="229">
        <f>IF(N233="zákl. přenesená",J233,0)</f>
        <v>0</v>
      </c>
      <c r="BH233" s="229">
        <f>IF(N233="sníž. přenesená",J233,0)</f>
        <v>0</v>
      </c>
      <c r="BI233" s="229">
        <f>IF(N233="nulová",J233,0)</f>
        <v>0</v>
      </c>
      <c r="BJ233" s="20" t="s">
        <v>77</v>
      </c>
      <c r="BK233" s="229">
        <f>ROUND(I233*H233,2)</f>
        <v>0</v>
      </c>
      <c r="BL233" s="20" t="s">
        <v>200</v>
      </c>
      <c r="BM233" s="228" t="s">
        <v>363</v>
      </c>
    </row>
    <row r="234" s="2" customFormat="1">
      <c r="A234" s="41"/>
      <c r="B234" s="42"/>
      <c r="C234" s="43"/>
      <c r="D234" s="230" t="s">
        <v>202</v>
      </c>
      <c r="E234" s="43"/>
      <c r="F234" s="231" t="s">
        <v>364</v>
      </c>
      <c r="G234" s="43"/>
      <c r="H234" s="43"/>
      <c r="I234" s="232"/>
      <c r="J234" s="43"/>
      <c r="K234" s="43"/>
      <c r="L234" s="47"/>
      <c r="M234" s="233"/>
      <c r="N234" s="234"/>
      <c r="O234" s="87"/>
      <c r="P234" s="87"/>
      <c r="Q234" s="87"/>
      <c r="R234" s="87"/>
      <c r="S234" s="87"/>
      <c r="T234" s="88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T234" s="20" t="s">
        <v>202</v>
      </c>
      <c r="AU234" s="20" t="s">
        <v>81</v>
      </c>
    </row>
    <row r="235" s="13" customFormat="1">
      <c r="A235" s="13"/>
      <c r="B235" s="235"/>
      <c r="C235" s="236"/>
      <c r="D235" s="237" t="s">
        <v>204</v>
      </c>
      <c r="E235" s="238" t="s">
        <v>21</v>
      </c>
      <c r="F235" s="239" t="s">
        <v>365</v>
      </c>
      <c r="G235" s="236"/>
      <c r="H235" s="238" t="s">
        <v>21</v>
      </c>
      <c r="I235" s="240"/>
      <c r="J235" s="236"/>
      <c r="K235" s="236"/>
      <c r="L235" s="241"/>
      <c r="M235" s="242"/>
      <c r="N235" s="243"/>
      <c r="O235" s="243"/>
      <c r="P235" s="243"/>
      <c r="Q235" s="243"/>
      <c r="R235" s="243"/>
      <c r="S235" s="243"/>
      <c r="T235" s="244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5" t="s">
        <v>204</v>
      </c>
      <c r="AU235" s="245" t="s">
        <v>81</v>
      </c>
      <c r="AV235" s="13" t="s">
        <v>77</v>
      </c>
      <c r="AW235" s="13" t="s">
        <v>34</v>
      </c>
      <c r="AX235" s="13" t="s">
        <v>73</v>
      </c>
      <c r="AY235" s="245" t="s">
        <v>193</v>
      </c>
    </row>
    <row r="236" s="13" customFormat="1">
      <c r="A236" s="13"/>
      <c r="B236" s="235"/>
      <c r="C236" s="236"/>
      <c r="D236" s="237" t="s">
        <v>204</v>
      </c>
      <c r="E236" s="238" t="s">
        <v>21</v>
      </c>
      <c r="F236" s="239" t="s">
        <v>366</v>
      </c>
      <c r="G236" s="236"/>
      <c r="H236" s="238" t="s">
        <v>21</v>
      </c>
      <c r="I236" s="240"/>
      <c r="J236" s="236"/>
      <c r="K236" s="236"/>
      <c r="L236" s="241"/>
      <c r="M236" s="242"/>
      <c r="N236" s="243"/>
      <c r="O236" s="243"/>
      <c r="P236" s="243"/>
      <c r="Q236" s="243"/>
      <c r="R236" s="243"/>
      <c r="S236" s="243"/>
      <c r="T236" s="244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45" t="s">
        <v>204</v>
      </c>
      <c r="AU236" s="245" t="s">
        <v>81</v>
      </c>
      <c r="AV236" s="13" t="s">
        <v>77</v>
      </c>
      <c r="AW236" s="13" t="s">
        <v>34</v>
      </c>
      <c r="AX236" s="13" t="s">
        <v>73</v>
      </c>
      <c r="AY236" s="245" t="s">
        <v>193</v>
      </c>
    </row>
    <row r="237" s="14" customFormat="1">
      <c r="A237" s="14"/>
      <c r="B237" s="246"/>
      <c r="C237" s="247"/>
      <c r="D237" s="237" t="s">
        <v>204</v>
      </c>
      <c r="E237" s="248" t="s">
        <v>21</v>
      </c>
      <c r="F237" s="249" t="s">
        <v>367</v>
      </c>
      <c r="G237" s="247"/>
      <c r="H237" s="250">
        <v>7.5949999999999998</v>
      </c>
      <c r="I237" s="251"/>
      <c r="J237" s="247"/>
      <c r="K237" s="247"/>
      <c r="L237" s="252"/>
      <c r="M237" s="253"/>
      <c r="N237" s="254"/>
      <c r="O237" s="254"/>
      <c r="P237" s="254"/>
      <c r="Q237" s="254"/>
      <c r="R237" s="254"/>
      <c r="S237" s="254"/>
      <c r="T237" s="255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56" t="s">
        <v>204</v>
      </c>
      <c r="AU237" s="256" t="s">
        <v>81</v>
      </c>
      <c r="AV237" s="14" t="s">
        <v>81</v>
      </c>
      <c r="AW237" s="14" t="s">
        <v>34</v>
      </c>
      <c r="AX237" s="14" t="s">
        <v>73</v>
      </c>
      <c r="AY237" s="256" t="s">
        <v>193</v>
      </c>
    </row>
    <row r="238" s="15" customFormat="1">
      <c r="A238" s="15"/>
      <c r="B238" s="257"/>
      <c r="C238" s="258"/>
      <c r="D238" s="237" t="s">
        <v>204</v>
      </c>
      <c r="E238" s="259" t="s">
        <v>21</v>
      </c>
      <c r="F238" s="260" t="s">
        <v>208</v>
      </c>
      <c r="G238" s="258"/>
      <c r="H238" s="261">
        <v>7.5949999999999998</v>
      </c>
      <c r="I238" s="262"/>
      <c r="J238" s="258"/>
      <c r="K238" s="258"/>
      <c r="L238" s="263"/>
      <c r="M238" s="264"/>
      <c r="N238" s="265"/>
      <c r="O238" s="265"/>
      <c r="P238" s="265"/>
      <c r="Q238" s="265"/>
      <c r="R238" s="265"/>
      <c r="S238" s="265"/>
      <c r="T238" s="266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T238" s="267" t="s">
        <v>204</v>
      </c>
      <c r="AU238" s="267" t="s">
        <v>81</v>
      </c>
      <c r="AV238" s="15" t="s">
        <v>200</v>
      </c>
      <c r="AW238" s="15" t="s">
        <v>34</v>
      </c>
      <c r="AX238" s="15" t="s">
        <v>77</v>
      </c>
      <c r="AY238" s="267" t="s">
        <v>193</v>
      </c>
    </row>
    <row r="239" s="2" customFormat="1" ht="16.5" customHeight="1">
      <c r="A239" s="41"/>
      <c r="B239" s="42"/>
      <c r="C239" s="217" t="s">
        <v>368</v>
      </c>
      <c r="D239" s="217" t="s">
        <v>195</v>
      </c>
      <c r="E239" s="218" t="s">
        <v>369</v>
      </c>
      <c r="F239" s="219" t="s">
        <v>370</v>
      </c>
      <c r="G239" s="220" t="s">
        <v>224</v>
      </c>
      <c r="H239" s="221">
        <v>8.6799999999999997</v>
      </c>
      <c r="I239" s="222"/>
      <c r="J239" s="223">
        <f>ROUND(I239*H239,2)</f>
        <v>0</v>
      </c>
      <c r="K239" s="219" t="s">
        <v>199</v>
      </c>
      <c r="L239" s="47"/>
      <c r="M239" s="224" t="s">
        <v>21</v>
      </c>
      <c r="N239" s="225" t="s">
        <v>44</v>
      </c>
      <c r="O239" s="87"/>
      <c r="P239" s="226">
        <f>O239*H239</f>
        <v>0</v>
      </c>
      <c r="Q239" s="226">
        <v>0</v>
      </c>
      <c r="R239" s="226">
        <f>Q239*H239</f>
        <v>0</v>
      </c>
      <c r="S239" s="226">
        <v>1.7</v>
      </c>
      <c r="T239" s="227">
        <f>S239*H239</f>
        <v>14.755999999999999</v>
      </c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R239" s="228" t="s">
        <v>200</v>
      </c>
      <c r="AT239" s="228" t="s">
        <v>195</v>
      </c>
      <c r="AU239" s="228" t="s">
        <v>81</v>
      </c>
      <c r="AY239" s="20" t="s">
        <v>193</v>
      </c>
      <c r="BE239" s="229">
        <f>IF(N239="základní",J239,0)</f>
        <v>0</v>
      </c>
      <c r="BF239" s="229">
        <f>IF(N239="snížená",J239,0)</f>
        <v>0</v>
      </c>
      <c r="BG239" s="229">
        <f>IF(N239="zákl. přenesená",J239,0)</f>
        <v>0</v>
      </c>
      <c r="BH239" s="229">
        <f>IF(N239="sníž. přenesená",J239,0)</f>
        <v>0</v>
      </c>
      <c r="BI239" s="229">
        <f>IF(N239="nulová",J239,0)</f>
        <v>0</v>
      </c>
      <c r="BJ239" s="20" t="s">
        <v>77</v>
      </c>
      <c r="BK239" s="229">
        <f>ROUND(I239*H239,2)</f>
        <v>0</v>
      </c>
      <c r="BL239" s="20" t="s">
        <v>200</v>
      </c>
      <c r="BM239" s="228" t="s">
        <v>371</v>
      </c>
    </row>
    <row r="240" s="2" customFormat="1">
      <c r="A240" s="41"/>
      <c r="B240" s="42"/>
      <c r="C240" s="43"/>
      <c r="D240" s="230" t="s">
        <v>202</v>
      </c>
      <c r="E240" s="43"/>
      <c r="F240" s="231" t="s">
        <v>372</v>
      </c>
      <c r="G240" s="43"/>
      <c r="H240" s="43"/>
      <c r="I240" s="232"/>
      <c r="J240" s="43"/>
      <c r="K240" s="43"/>
      <c r="L240" s="47"/>
      <c r="M240" s="233"/>
      <c r="N240" s="234"/>
      <c r="O240" s="87"/>
      <c r="P240" s="87"/>
      <c r="Q240" s="87"/>
      <c r="R240" s="87"/>
      <c r="S240" s="87"/>
      <c r="T240" s="88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T240" s="20" t="s">
        <v>202</v>
      </c>
      <c r="AU240" s="20" t="s">
        <v>81</v>
      </c>
    </row>
    <row r="241" s="13" customFormat="1">
      <c r="A241" s="13"/>
      <c r="B241" s="235"/>
      <c r="C241" s="236"/>
      <c r="D241" s="237" t="s">
        <v>204</v>
      </c>
      <c r="E241" s="238" t="s">
        <v>21</v>
      </c>
      <c r="F241" s="239" t="s">
        <v>373</v>
      </c>
      <c r="G241" s="236"/>
      <c r="H241" s="238" t="s">
        <v>21</v>
      </c>
      <c r="I241" s="240"/>
      <c r="J241" s="236"/>
      <c r="K241" s="236"/>
      <c r="L241" s="241"/>
      <c r="M241" s="242"/>
      <c r="N241" s="243"/>
      <c r="O241" s="243"/>
      <c r="P241" s="243"/>
      <c r="Q241" s="243"/>
      <c r="R241" s="243"/>
      <c r="S241" s="243"/>
      <c r="T241" s="244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45" t="s">
        <v>204</v>
      </c>
      <c r="AU241" s="245" t="s">
        <v>81</v>
      </c>
      <c r="AV241" s="13" t="s">
        <v>77</v>
      </c>
      <c r="AW241" s="13" t="s">
        <v>34</v>
      </c>
      <c r="AX241" s="13" t="s">
        <v>73</v>
      </c>
      <c r="AY241" s="245" t="s">
        <v>193</v>
      </c>
    </row>
    <row r="242" s="13" customFormat="1">
      <c r="A242" s="13"/>
      <c r="B242" s="235"/>
      <c r="C242" s="236"/>
      <c r="D242" s="237" t="s">
        <v>204</v>
      </c>
      <c r="E242" s="238" t="s">
        <v>21</v>
      </c>
      <c r="F242" s="239" t="s">
        <v>374</v>
      </c>
      <c r="G242" s="236"/>
      <c r="H242" s="238" t="s">
        <v>21</v>
      </c>
      <c r="I242" s="240"/>
      <c r="J242" s="236"/>
      <c r="K242" s="236"/>
      <c r="L242" s="241"/>
      <c r="M242" s="242"/>
      <c r="N242" s="243"/>
      <c r="O242" s="243"/>
      <c r="P242" s="243"/>
      <c r="Q242" s="243"/>
      <c r="R242" s="243"/>
      <c r="S242" s="243"/>
      <c r="T242" s="244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45" t="s">
        <v>204</v>
      </c>
      <c r="AU242" s="245" t="s">
        <v>81</v>
      </c>
      <c r="AV242" s="13" t="s">
        <v>77</v>
      </c>
      <c r="AW242" s="13" t="s">
        <v>34</v>
      </c>
      <c r="AX242" s="13" t="s">
        <v>73</v>
      </c>
      <c r="AY242" s="245" t="s">
        <v>193</v>
      </c>
    </row>
    <row r="243" s="14" customFormat="1">
      <c r="A243" s="14"/>
      <c r="B243" s="246"/>
      <c r="C243" s="247"/>
      <c r="D243" s="237" t="s">
        <v>204</v>
      </c>
      <c r="E243" s="248" t="s">
        <v>21</v>
      </c>
      <c r="F243" s="249" t="s">
        <v>375</v>
      </c>
      <c r="G243" s="247"/>
      <c r="H243" s="250">
        <v>8.6799999999999997</v>
      </c>
      <c r="I243" s="251"/>
      <c r="J243" s="247"/>
      <c r="K243" s="247"/>
      <c r="L243" s="252"/>
      <c r="M243" s="253"/>
      <c r="N243" s="254"/>
      <c r="O243" s="254"/>
      <c r="P243" s="254"/>
      <c r="Q243" s="254"/>
      <c r="R243" s="254"/>
      <c r="S243" s="254"/>
      <c r="T243" s="255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6" t="s">
        <v>204</v>
      </c>
      <c r="AU243" s="256" t="s">
        <v>81</v>
      </c>
      <c r="AV243" s="14" t="s">
        <v>81</v>
      </c>
      <c r="AW243" s="14" t="s">
        <v>34</v>
      </c>
      <c r="AX243" s="14" t="s">
        <v>73</v>
      </c>
      <c r="AY243" s="256" t="s">
        <v>193</v>
      </c>
    </row>
    <row r="244" s="15" customFormat="1">
      <c r="A244" s="15"/>
      <c r="B244" s="257"/>
      <c r="C244" s="258"/>
      <c r="D244" s="237" t="s">
        <v>204</v>
      </c>
      <c r="E244" s="259" t="s">
        <v>21</v>
      </c>
      <c r="F244" s="260" t="s">
        <v>208</v>
      </c>
      <c r="G244" s="258"/>
      <c r="H244" s="261">
        <v>8.6799999999999997</v>
      </c>
      <c r="I244" s="262"/>
      <c r="J244" s="258"/>
      <c r="K244" s="258"/>
      <c r="L244" s="263"/>
      <c r="M244" s="264"/>
      <c r="N244" s="265"/>
      <c r="O244" s="265"/>
      <c r="P244" s="265"/>
      <c r="Q244" s="265"/>
      <c r="R244" s="265"/>
      <c r="S244" s="265"/>
      <c r="T244" s="266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T244" s="267" t="s">
        <v>204</v>
      </c>
      <c r="AU244" s="267" t="s">
        <v>81</v>
      </c>
      <c r="AV244" s="15" t="s">
        <v>200</v>
      </c>
      <c r="AW244" s="15" t="s">
        <v>34</v>
      </c>
      <c r="AX244" s="15" t="s">
        <v>77</v>
      </c>
      <c r="AY244" s="267" t="s">
        <v>193</v>
      </c>
    </row>
    <row r="245" s="2" customFormat="1" ht="16.5" customHeight="1">
      <c r="A245" s="41"/>
      <c r="B245" s="42"/>
      <c r="C245" s="217" t="s">
        <v>376</v>
      </c>
      <c r="D245" s="217" t="s">
        <v>195</v>
      </c>
      <c r="E245" s="218" t="s">
        <v>377</v>
      </c>
      <c r="F245" s="219" t="s">
        <v>378</v>
      </c>
      <c r="G245" s="220" t="s">
        <v>224</v>
      </c>
      <c r="H245" s="221">
        <v>11.935000000000001</v>
      </c>
      <c r="I245" s="222"/>
      <c r="J245" s="223">
        <f>ROUND(I245*H245,2)</f>
        <v>0</v>
      </c>
      <c r="K245" s="219" t="s">
        <v>199</v>
      </c>
      <c r="L245" s="47"/>
      <c r="M245" s="224" t="s">
        <v>21</v>
      </c>
      <c r="N245" s="225" t="s">
        <v>44</v>
      </c>
      <c r="O245" s="87"/>
      <c r="P245" s="226">
        <f>O245*H245</f>
        <v>0</v>
      </c>
      <c r="Q245" s="226">
        <v>0</v>
      </c>
      <c r="R245" s="226">
        <f>Q245*H245</f>
        <v>0</v>
      </c>
      <c r="S245" s="226">
        <v>2.3999999999999999</v>
      </c>
      <c r="T245" s="227">
        <f>S245*H245</f>
        <v>28.644000000000002</v>
      </c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R245" s="228" t="s">
        <v>200</v>
      </c>
      <c r="AT245" s="228" t="s">
        <v>195</v>
      </c>
      <c r="AU245" s="228" t="s">
        <v>81</v>
      </c>
      <c r="AY245" s="20" t="s">
        <v>193</v>
      </c>
      <c r="BE245" s="229">
        <f>IF(N245="základní",J245,0)</f>
        <v>0</v>
      </c>
      <c r="BF245" s="229">
        <f>IF(N245="snížená",J245,0)</f>
        <v>0</v>
      </c>
      <c r="BG245" s="229">
        <f>IF(N245="zákl. přenesená",J245,0)</f>
        <v>0</v>
      </c>
      <c r="BH245" s="229">
        <f>IF(N245="sníž. přenesená",J245,0)</f>
        <v>0</v>
      </c>
      <c r="BI245" s="229">
        <f>IF(N245="nulová",J245,0)</f>
        <v>0</v>
      </c>
      <c r="BJ245" s="20" t="s">
        <v>77</v>
      </c>
      <c r="BK245" s="229">
        <f>ROUND(I245*H245,2)</f>
        <v>0</v>
      </c>
      <c r="BL245" s="20" t="s">
        <v>200</v>
      </c>
      <c r="BM245" s="228" t="s">
        <v>379</v>
      </c>
    </row>
    <row r="246" s="2" customFormat="1">
      <c r="A246" s="41"/>
      <c r="B246" s="42"/>
      <c r="C246" s="43"/>
      <c r="D246" s="230" t="s">
        <v>202</v>
      </c>
      <c r="E246" s="43"/>
      <c r="F246" s="231" t="s">
        <v>380</v>
      </c>
      <c r="G246" s="43"/>
      <c r="H246" s="43"/>
      <c r="I246" s="232"/>
      <c r="J246" s="43"/>
      <c r="K246" s="43"/>
      <c r="L246" s="47"/>
      <c r="M246" s="233"/>
      <c r="N246" s="234"/>
      <c r="O246" s="87"/>
      <c r="P246" s="87"/>
      <c r="Q246" s="87"/>
      <c r="R246" s="87"/>
      <c r="S246" s="87"/>
      <c r="T246" s="88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T246" s="20" t="s">
        <v>202</v>
      </c>
      <c r="AU246" s="20" t="s">
        <v>81</v>
      </c>
    </row>
    <row r="247" s="13" customFormat="1">
      <c r="A247" s="13"/>
      <c r="B247" s="235"/>
      <c r="C247" s="236"/>
      <c r="D247" s="237" t="s">
        <v>204</v>
      </c>
      <c r="E247" s="238" t="s">
        <v>21</v>
      </c>
      <c r="F247" s="239" t="s">
        <v>373</v>
      </c>
      <c r="G247" s="236"/>
      <c r="H247" s="238" t="s">
        <v>21</v>
      </c>
      <c r="I247" s="240"/>
      <c r="J247" s="236"/>
      <c r="K247" s="236"/>
      <c r="L247" s="241"/>
      <c r="M247" s="242"/>
      <c r="N247" s="243"/>
      <c r="O247" s="243"/>
      <c r="P247" s="243"/>
      <c r="Q247" s="243"/>
      <c r="R247" s="243"/>
      <c r="S247" s="243"/>
      <c r="T247" s="244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45" t="s">
        <v>204</v>
      </c>
      <c r="AU247" s="245" t="s">
        <v>81</v>
      </c>
      <c r="AV247" s="13" t="s">
        <v>77</v>
      </c>
      <c r="AW247" s="13" t="s">
        <v>34</v>
      </c>
      <c r="AX247" s="13" t="s">
        <v>73</v>
      </c>
      <c r="AY247" s="245" t="s">
        <v>193</v>
      </c>
    </row>
    <row r="248" s="13" customFormat="1">
      <c r="A248" s="13"/>
      <c r="B248" s="235"/>
      <c r="C248" s="236"/>
      <c r="D248" s="237" t="s">
        <v>204</v>
      </c>
      <c r="E248" s="238" t="s">
        <v>21</v>
      </c>
      <c r="F248" s="239" t="s">
        <v>381</v>
      </c>
      <c r="G248" s="236"/>
      <c r="H248" s="238" t="s">
        <v>21</v>
      </c>
      <c r="I248" s="240"/>
      <c r="J248" s="236"/>
      <c r="K248" s="236"/>
      <c r="L248" s="241"/>
      <c r="M248" s="242"/>
      <c r="N248" s="243"/>
      <c r="O248" s="243"/>
      <c r="P248" s="243"/>
      <c r="Q248" s="243"/>
      <c r="R248" s="243"/>
      <c r="S248" s="243"/>
      <c r="T248" s="244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5" t="s">
        <v>204</v>
      </c>
      <c r="AU248" s="245" t="s">
        <v>81</v>
      </c>
      <c r="AV248" s="13" t="s">
        <v>77</v>
      </c>
      <c r="AW248" s="13" t="s">
        <v>34</v>
      </c>
      <c r="AX248" s="13" t="s">
        <v>73</v>
      </c>
      <c r="AY248" s="245" t="s">
        <v>193</v>
      </c>
    </row>
    <row r="249" s="13" customFormat="1">
      <c r="A249" s="13"/>
      <c r="B249" s="235"/>
      <c r="C249" s="236"/>
      <c r="D249" s="237" t="s">
        <v>204</v>
      </c>
      <c r="E249" s="238" t="s">
        <v>21</v>
      </c>
      <c r="F249" s="239" t="s">
        <v>382</v>
      </c>
      <c r="G249" s="236"/>
      <c r="H249" s="238" t="s">
        <v>21</v>
      </c>
      <c r="I249" s="240"/>
      <c r="J249" s="236"/>
      <c r="K249" s="236"/>
      <c r="L249" s="241"/>
      <c r="M249" s="242"/>
      <c r="N249" s="243"/>
      <c r="O249" s="243"/>
      <c r="P249" s="243"/>
      <c r="Q249" s="243"/>
      <c r="R249" s="243"/>
      <c r="S249" s="243"/>
      <c r="T249" s="244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45" t="s">
        <v>204</v>
      </c>
      <c r="AU249" s="245" t="s">
        <v>81</v>
      </c>
      <c r="AV249" s="13" t="s">
        <v>77</v>
      </c>
      <c r="AW249" s="13" t="s">
        <v>34</v>
      </c>
      <c r="AX249" s="13" t="s">
        <v>73</v>
      </c>
      <c r="AY249" s="245" t="s">
        <v>193</v>
      </c>
    </row>
    <row r="250" s="13" customFormat="1">
      <c r="A250" s="13"/>
      <c r="B250" s="235"/>
      <c r="C250" s="236"/>
      <c r="D250" s="237" t="s">
        <v>204</v>
      </c>
      <c r="E250" s="238" t="s">
        <v>21</v>
      </c>
      <c r="F250" s="239" t="s">
        <v>383</v>
      </c>
      <c r="G250" s="236"/>
      <c r="H250" s="238" t="s">
        <v>21</v>
      </c>
      <c r="I250" s="240"/>
      <c r="J250" s="236"/>
      <c r="K250" s="236"/>
      <c r="L250" s="241"/>
      <c r="M250" s="242"/>
      <c r="N250" s="243"/>
      <c r="O250" s="243"/>
      <c r="P250" s="243"/>
      <c r="Q250" s="243"/>
      <c r="R250" s="243"/>
      <c r="S250" s="243"/>
      <c r="T250" s="244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45" t="s">
        <v>204</v>
      </c>
      <c r="AU250" s="245" t="s">
        <v>81</v>
      </c>
      <c r="AV250" s="13" t="s">
        <v>77</v>
      </c>
      <c r="AW250" s="13" t="s">
        <v>34</v>
      </c>
      <c r="AX250" s="13" t="s">
        <v>73</v>
      </c>
      <c r="AY250" s="245" t="s">
        <v>193</v>
      </c>
    </row>
    <row r="251" s="14" customFormat="1">
      <c r="A251" s="14"/>
      <c r="B251" s="246"/>
      <c r="C251" s="247"/>
      <c r="D251" s="237" t="s">
        <v>204</v>
      </c>
      <c r="E251" s="248" t="s">
        <v>21</v>
      </c>
      <c r="F251" s="249" t="s">
        <v>384</v>
      </c>
      <c r="G251" s="247"/>
      <c r="H251" s="250">
        <v>3.2549999999999999</v>
      </c>
      <c r="I251" s="251"/>
      <c r="J251" s="247"/>
      <c r="K251" s="247"/>
      <c r="L251" s="252"/>
      <c r="M251" s="253"/>
      <c r="N251" s="254"/>
      <c r="O251" s="254"/>
      <c r="P251" s="254"/>
      <c r="Q251" s="254"/>
      <c r="R251" s="254"/>
      <c r="S251" s="254"/>
      <c r="T251" s="255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56" t="s">
        <v>204</v>
      </c>
      <c r="AU251" s="256" t="s">
        <v>81</v>
      </c>
      <c r="AV251" s="14" t="s">
        <v>81</v>
      </c>
      <c r="AW251" s="14" t="s">
        <v>34</v>
      </c>
      <c r="AX251" s="14" t="s">
        <v>73</v>
      </c>
      <c r="AY251" s="256" t="s">
        <v>193</v>
      </c>
    </row>
    <row r="252" s="13" customFormat="1">
      <c r="A252" s="13"/>
      <c r="B252" s="235"/>
      <c r="C252" s="236"/>
      <c r="D252" s="237" t="s">
        <v>204</v>
      </c>
      <c r="E252" s="238" t="s">
        <v>21</v>
      </c>
      <c r="F252" s="239" t="s">
        <v>385</v>
      </c>
      <c r="G252" s="236"/>
      <c r="H252" s="238" t="s">
        <v>21</v>
      </c>
      <c r="I252" s="240"/>
      <c r="J252" s="236"/>
      <c r="K252" s="236"/>
      <c r="L252" s="241"/>
      <c r="M252" s="242"/>
      <c r="N252" s="243"/>
      <c r="O252" s="243"/>
      <c r="P252" s="243"/>
      <c r="Q252" s="243"/>
      <c r="R252" s="243"/>
      <c r="S252" s="243"/>
      <c r="T252" s="244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45" t="s">
        <v>204</v>
      </c>
      <c r="AU252" s="245" t="s">
        <v>81</v>
      </c>
      <c r="AV252" s="13" t="s">
        <v>77</v>
      </c>
      <c r="AW252" s="13" t="s">
        <v>34</v>
      </c>
      <c r="AX252" s="13" t="s">
        <v>73</v>
      </c>
      <c r="AY252" s="245" t="s">
        <v>193</v>
      </c>
    </row>
    <row r="253" s="13" customFormat="1">
      <c r="A253" s="13"/>
      <c r="B253" s="235"/>
      <c r="C253" s="236"/>
      <c r="D253" s="237" t="s">
        <v>204</v>
      </c>
      <c r="E253" s="238" t="s">
        <v>21</v>
      </c>
      <c r="F253" s="239" t="s">
        <v>383</v>
      </c>
      <c r="G253" s="236"/>
      <c r="H253" s="238" t="s">
        <v>21</v>
      </c>
      <c r="I253" s="240"/>
      <c r="J253" s="236"/>
      <c r="K253" s="236"/>
      <c r="L253" s="241"/>
      <c r="M253" s="242"/>
      <c r="N253" s="243"/>
      <c r="O253" s="243"/>
      <c r="P253" s="243"/>
      <c r="Q253" s="243"/>
      <c r="R253" s="243"/>
      <c r="S253" s="243"/>
      <c r="T253" s="244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45" t="s">
        <v>204</v>
      </c>
      <c r="AU253" s="245" t="s">
        <v>81</v>
      </c>
      <c r="AV253" s="13" t="s">
        <v>77</v>
      </c>
      <c r="AW253" s="13" t="s">
        <v>34</v>
      </c>
      <c r="AX253" s="13" t="s">
        <v>73</v>
      </c>
      <c r="AY253" s="245" t="s">
        <v>193</v>
      </c>
    </row>
    <row r="254" s="14" customFormat="1">
      <c r="A254" s="14"/>
      <c r="B254" s="246"/>
      <c r="C254" s="247"/>
      <c r="D254" s="237" t="s">
        <v>204</v>
      </c>
      <c r="E254" s="248" t="s">
        <v>21</v>
      </c>
      <c r="F254" s="249" t="s">
        <v>375</v>
      </c>
      <c r="G254" s="247"/>
      <c r="H254" s="250">
        <v>8.6799999999999997</v>
      </c>
      <c r="I254" s="251"/>
      <c r="J254" s="247"/>
      <c r="K254" s="247"/>
      <c r="L254" s="252"/>
      <c r="M254" s="253"/>
      <c r="N254" s="254"/>
      <c r="O254" s="254"/>
      <c r="P254" s="254"/>
      <c r="Q254" s="254"/>
      <c r="R254" s="254"/>
      <c r="S254" s="254"/>
      <c r="T254" s="255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56" t="s">
        <v>204</v>
      </c>
      <c r="AU254" s="256" t="s">
        <v>81</v>
      </c>
      <c r="AV254" s="14" t="s">
        <v>81</v>
      </c>
      <c r="AW254" s="14" t="s">
        <v>34</v>
      </c>
      <c r="AX254" s="14" t="s">
        <v>73</v>
      </c>
      <c r="AY254" s="256" t="s">
        <v>193</v>
      </c>
    </row>
    <row r="255" s="15" customFormat="1">
      <c r="A255" s="15"/>
      <c r="B255" s="257"/>
      <c r="C255" s="258"/>
      <c r="D255" s="237" t="s">
        <v>204</v>
      </c>
      <c r="E255" s="259" t="s">
        <v>21</v>
      </c>
      <c r="F255" s="260" t="s">
        <v>208</v>
      </c>
      <c r="G255" s="258"/>
      <c r="H255" s="261">
        <v>11.935000000000001</v>
      </c>
      <c r="I255" s="262"/>
      <c r="J255" s="258"/>
      <c r="K255" s="258"/>
      <c r="L255" s="263"/>
      <c r="M255" s="264"/>
      <c r="N255" s="265"/>
      <c r="O255" s="265"/>
      <c r="P255" s="265"/>
      <c r="Q255" s="265"/>
      <c r="R255" s="265"/>
      <c r="S255" s="265"/>
      <c r="T255" s="266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T255" s="267" t="s">
        <v>204</v>
      </c>
      <c r="AU255" s="267" t="s">
        <v>81</v>
      </c>
      <c r="AV255" s="15" t="s">
        <v>200</v>
      </c>
      <c r="AW255" s="15" t="s">
        <v>34</v>
      </c>
      <c r="AX255" s="15" t="s">
        <v>77</v>
      </c>
      <c r="AY255" s="267" t="s">
        <v>193</v>
      </c>
    </row>
    <row r="256" s="2" customFormat="1" ht="16.5" customHeight="1">
      <c r="A256" s="41"/>
      <c r="B256" s="42"/>
      <c r="C256" s="217" t="s">
        <v>386</v>
      </c>
      <c r="D256" s="217" t="s">
        <v>195</v>
      </c>
      <c r="E256" s="218" t="s">
        <v>387</v>
      </c>
      <c r="F256" s="219" t="s">
        <v>388</v>
      </c>
      <c r="G256" s="220" t="s">
        <v>224</v>
      </c>
      <c r="H256" s="221">
        <v>36.225000000000001</v>
      </c>
      <c r="I256" s="222"/>
      <c r="J256" s="223">
        <f>ROUND(I256*H256,2)</f>
        <v>0</v>
      </c>
      <c r="K256" s="219" t="s">
        <v>199</v>
      </c>
      <c r="L256" s="47"/>
      <c r="M256" s="224" t="s">
        <v>21</v>
      </c>
      <c r="N256" s="225" t="s">
        <v>44</v>
      </c>
      <c r="O256" s="87"/>
      <c r="P256" s="226">
        <f>O256*H256</f>
        <v>0</v>
      </c>
      <c r="Q256" s="226">
        <v>0</v>
      </c>
      <c r="R256" s="226">
        <f>Q256*H256</f>
        <v>0</v>
      </c>
      <c r="S256" s="226">
        <v>2.2000000000000002</v>
      </c>
      <c r="T256" s="227">
        <f>S256*H256</f>
        <v>79.695000000000007</v>
      </c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R256" s="228" t="s">
        <v>200</v>
      </c>
      <c r="AT256" s="228" t="s">
        <v>195</v>
      </c>
      <c r="AU256" s="228" t="s">
        <v>81</v>
      </c>
      <c r="AY256" s="20" t="s">
        <v>193</v>
      </c>
      <c r="BE256" s="229">
        <f>IF(N256="základní",J256,0)</f>
        <v>0</v>
      </c>
      <c r="BF256" s="229">
        <f>IF(N256="snížená",J256,0)</f>
        <v>0</v>
      </c>
      <c r="BG256" s="229">
        <f>IF(N256="zákl. přenesená",J256,0)</f>
        <v>0</v>
      </c>
      <c r="BH256" s="229">
        <f>IF(N256="sníž. přenesená",J256,0)</f>
        <v>0</v>
      </c>
      <c r="BI256" s="229">
        <f>IF(N256="nulová",J256,0)</f>
        <v>0</v>
      </c>
      <c r="BJ256" s="20" t="s">
        <v>77</v>
      </c>
      <c r="BK256" s="229">
        <f>ROUND(I256*H256,2)</f>
        <v>0</v>
      </c>
      <c r="BL256" s="20" t="s">
        <v>200</v>
      </c>
      <c r="BM256" s="228" t="s">
        <v>389</v>
      </c>
    </row>
    <row r="257" s="2" customFormat="1">
      <c r="A257" s="41"/>
      <c r="B257" s="42"/>
      <c r="C257" s="43"/>
      <c r="D257" s="230" t="s">
        <v>202</v>
      </c>
      <c r="E257" s="43"/>
      <c r="F257" s="231" t="s">
        <v>390</v>
      </c>
      <c r="G257" s="43"/>
      <c r="H257" s="43"/>
      <c r="I257" s="232"/>
      <c r="J257" s="43"/>
      <c r="K257" s="43"/>
      <c r="L257" s="47"/>
      <c r="M257" s="233"/>
      <c r="N257" s="234"/>
      <c r="O257" s="87"/>
      <c r="P257" s="87"/>
      <c r="Q257" s="87"/>
      <c r="R257" s="87"/>
      <c r="S257" s="87"/>
      <c r="T257" s="88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T257" s="20" t="s">
        <v>202</v>
      </c>
      <c r="AU257" s="20" t="s">
        <v>81</v>
      </c>
    </row>
    <row r="258" s="13" customFormat="1">
      <c r="A258" s="13"/>
      <c r="B258" s="235"/>
      <c r="C258" s="236"/>
      <c r="D258" s="237" t="s">
        <v>204</v>
      </c>
      <c r="E258" s="238" t="s">
        <v>21</v>
      </c>
      <c r="F258" s="239" t="s">
        <v>228</v>
      </c>
      <c r="G258" s="236"/>
      <c r="H258" s="238" t="s">
        <v>21</v>
      </c>
      <c r="I258" s="240"/>
      <c r="J258" s="236"/>
      <c r="K258" s="236"/>
      <c r="L258" s="241"/>
      <c r="M258" s="242"/>
      <c r="N258" s="243"/>
      <c r="O258" s="243"/>
      <c r="P258" s="243"/>
      <c r="Q258" s="243"/>
      <c r="R258" s="243"/>
      <c r="S258" s="243"/>
      <c r="T258" s="244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45" t="s">
        <v>204</v>
      </c>
      <c r="AU258" s="245" t="s">
        <v>81</v>
      </c>
      <c r="AV258" s="13" t="s">
        <v>77</v>
      </c>
      <c r="AW258" s="13" t="s">
        <v>34</v>
      </c>
      <c r="AX258" s="13" t="s">
        <v>73</v>
      </c>
      <c r="AY258" s="245" t="s">
        <v>193</v>
      </c>
    </row>
    <row r="259" s="13" customFormat="1">
      <c r="A259" s="13"/>
      <c r="B259" s="235"/>
      <c r="C259" s="236"/>
      <c r="D259" s="237" t="s">
        <v>204</v>
      </c>
      <c r="E259" s="238" t="s">
        <v>21</v>
      </c>
      <c r="F259" s="239" t="s">
        <v>391</v>
      </c>
      <c r="G259" s="236"/>
      <c r="H259" s="238" t="s">
        <v>21</v>
      </c>
      <c r="I259" s="240"/>
      <c r="J259" s="236"/>
      <c r="K259" s="236"/>
      <c r="L259" s="241"/>
      <c r="M259" s="242"/>
      <c r="N259" s="243"/>
      <c r="O259" s="243"/>
      <c r="P259" s="243"/>
      <c r="Q259" s="243"/>
      <c r="R259" s="243"/>
      <c r="S259" s="243"/>
      <c r="T259" s="244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45" t="s">
        <v>204</v>
      </c>
      <c r="AU259" s="245" t="s">
        <v>81</v>
      </c>
      <c r="AV259" s="13" t="s">
        <v>77</v>
      </c>
      <c r="AW259" s="13" t="s">
        <v>34</v>
      </c>
      <c r="AX259" s="13" t="s">
        <v>73</v>
      </c>
      <c r="AY259" s="245" t="s">
        <v>193</v>
      </c>
    </row>
    <row r="260" s="13" customFormat="1">
      <c r="A260" s="13"/>
      <c r="B260" s="235"/>
      <c r="C260" s="236"/>
      <c r="D260" s="237" t="s">
        <v>204</v>
      </c>
      <c r="E260" s="238" t="s">
        <v>21</v>
      </c>
      <c r="F260" s="239" t="s">
        <v>392</v>
      </c>
      <c r="G260" s="236"/>
      <c r="H260" s="238" t="s">
        <v>21</v>
      </c>
      <c r="I260" s="240"/>
      <c r="J260" s="236"/>
      <c r="K260" s="236"/>
      <c r="L260" s="241"/>
      <c r="M260" s="242"/>
      <c r="N260" s="243"/>
      <c r="O260" s="243"/>
      <c r="P260" s="243"/>
      <c r="Q260" s="243"/>
      <c r="R260" s="243"/>
      <c r="S260" s="243"/>
      <c r="T260" s="244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45" t="s">
        <v>204</v>
      </c>
      <c r="AU260" s="245" t="s">
        <v>81</v>
      </c>
      <c r="AV260" s="13" t="s">
        <v>77</v>
      </c>
      <c r="AW260" s="13" t="s">
        <v>34</v>
      </c>
      <c r="AX260" s="13" t="s">
        <v>73</v>
      </c>
      <c r="AY260" s="245" t="s">
        <v>193</v>
      </c>
    </row>
    <row r="261" s="13" customFormat="1">
      <c r="A261" s="13"/>
      <c r="B261" s="235"/>
      <c r="C261" s="236"/>
      <c r="D261" s="237" t="s">
        <v>204</v>
      </c>
      <c r="E261" s="238" t="s">
        <v>21</v>
      </c>
      <c r="F261" s="239" t="s">
        <v>206</v>
      </c>
      <c r="G261" s="236"/>
      <c r="H261" s="238" t="s">
        <v>21</v>
      </c>
      <c r="I261" s="240"/>
      <c r="J261" s="236"/>
      <c r="K261" s="236"/>
      <c r="L261" s="241"/>
      <c r="M261" s="242"/>
      <c r="N261" s="243"/>
      <c r="O261" s="243"/>
      <c r="P261" s="243"/>
      <c r="Q261" s="243"/>
      <c r="R261" s="243"/>
      <c r="S261" s="243"/>
      <c r="T261" s="244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45" t="s">
        <v>204</v>
      </c>
      <c r="AU261" s="245" t="s">
        <v>81</v>
      </c>
      <c r="AV261" s="13" t="s">
        <v>77</v>
      </c>
      <c r="AW261" s="13" t="s">
        <v>34</v>
      </c>
      <c r="AX261" s="13" t="s">
        <v>73</v>
      </c>
      <c r="AY261" s="245" t="s">
        <v>193</v>
      </c>
    </row>
    <row r="262" s="14" customFormat="1">
      <c r="A262" s="14"/>
      <c r="B262" s="246"/>
      <c r="C262" s="247"/>
      <c r="D262" s="237" t="s">
        <v>204</v>
      </c>
      <c r="E262" s="248" t="s">
        <v>21</v>
      </c>
      <c r="F262" s="249" t="s">
        <v>393</v>
      </c>
      <c r="G262" s="247"/>
      <c r="H262" s="250">
        <v>36.225000000000001</v>
      </c>
      <c r="I262" s="251"/>
      <c r="J262" s="247"/>
      <c r="K262" s="247"/>
      <c r="L262" s="252"/>
      <c r="M262" s="253"/>
      <c r="N262" s="254"/>
      <c r="O262" s="254"/>
      <c r="P262" s="254"/>
      <c r="Q262" s="254"/>
      <c r="R262" s="254"/>
      <c r="S262" s="254"/>
      <c r="T262" s="255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56" t="s">
        <v>204</v>
      </c>
      <c r="AU262" s="256" t="s">
        <v>81</v>
      </c>
      <c r="AV262" s="14" t="s">
        <v>81</v>
      </c>
      <c r="AW262" s="14" t="s">
        <v>34</v>
      </c>
      <c r="AX262" s="14" t="s">
        <v>73</v>
      </c>
      <c r="AY262" s="256" t="s">
        <v>193</v>
      </c>
    </row>
    <row r="263" s="15" customFormat="1">
      <c r="A263" s="15"/>
      <c r="B263" s="257"/>
      <c r="C263" s="258"/>
      <c r="D263" s="237" t="s">
        <v>204</v>
      </c>
      <c r="E263" s="259" t="s">
        <v>21</v>
      </c>
      <c r="F263" s="260" t="s">
        <v>208</v>
      </c>
      <c r="G263" s="258"/>
      <c r="H263" s="261">
        <v>36.225000000000001</v>
      </c>
      <c r="I263" s="262"/>
      <c r="J263" s="258"/>
      <c r="K263" s="258"/>
      <c r="L263" s="263"/>
      <c r="M263" s="264"/>
      <c r="N263" s="265"/>
      <c r="O263" s="265"/>
      <c r="P263" s="265"/>
      <c r="Q263" s="265"/>
      <c r="R263" s="265"/>
      <c r="S263" s="265"/>
      <c r="T263" s="266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T263" s="267" t="s">
        <v>204</v>
      </c>
      <c r="AU263" s="267" t="s">
        <v>81</v>
      </c>
      <c r="AV263" s="15" t="s">
        <v>200</v>
      </c>
      <c r="AW263" s="15" t="s">
        <v>34</v>
      </c>
      <c r="AX263" s="15" t="s">
        <v>77</v>
      </c>
      <c r="AY263" s="267" t="s">
        <v>193</v>
      </c>
    </row>
    <row r="264" s="2" customFormat="1" ht="24.15" customHeight="1">
      <c r="A264" s="41"/>
      <c r="B264" s="42"/>
      <c r="C264" s="217" t="s">
        <v>7</v>
      </c>
      <c r="D264" s="217" t="s">
        <v>195</v>
      </c>
      <c r="E264" s="218" t="s">
        <v>394</v>
      </c>
      <c r="F264" s="219" t="s">
        <v>395</v>
      </c>
      <c r="G264" s="220" t="s">
        <v>198</v>
      </c>
      <c r="H264" s="221">
        <v>53.700000000000003</v>
      </c>
      <c r="I264" s="222"/>
      <c r="J264" s="223">
        <f>ROUND(I264*H264,2)</f>
        <v>0</v>
      </c>
      <c r="K264" s="219" t="s">
        <v>199</v>
      </c>
      <c r="L264" s="47"/>
      <c r="M264" s="224" t="s">
        <v>21</v>
      </c>
      <c r="N264" s="225" t="s">
        <v>44</v>
      </c>
      <c r="O264" s="87"/>
      <c r="P264" s="226">
        <f>O264*H264</f>
        <v>0</v>
      </c>
      <c r="Q264" s="226">
        <v>0</v>
      </c>
      <c r="R264" s="226">
        <f>Q264*H264</f>
        <v>0</v>
      </c>
      <c r="S264" s="226">
        <v>0.044999999999999998</v>
      </c>
      <c r="T264" s="227">
        <f>S264*H264</f>
        <v>2.4165000000000001</v>
      </c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R264" s="228" t="s">
        <v>200</v>
      </c>
      <c r="AT264" s="228" t="s">
        <v>195</v>
      </c>
      <c r="AU264" s="228" t="s">
        <v>81</v>
      </c>
      <c r="AY264" s="20" t="s">
        <v>193</v>
      </c>
      <c r="BE264" s="229">
        <f>IF(N264="základní",J264,0)</f>
        <v>0</v>
      </c>
      <c r="BF264" s="229">
        <f>IF(N264="snížená",J264,0)</f>
        <v>0</v>
      </c>
      <c r="BG264" s="229">
        <f>IF(N264="zákl. přenesená",J264,0)</f>
        <v>0</v>
      </c>
      <c r="BH264" s="229">
        <f>IF(N264="sníž. přenesená",J264,0)</f>
        <v>0</v>
      </c>
      <c r="BI264" s="229">
        <f>IF(N264="nulová",J264,0)</f>
        <v>0</v>
      </c>
      <c r="BJ264" s="20" t="s">
        <v>77</v>
      </c>
      <c r="BK264" s="229">
        <f>ROUND(I264*H264,2)</f>
        <v>0</v>
      </c>
      <c r="BL264" s="20" t="s">
        <v>200</v>
      </c>
      <c r="BM264" s="228" t="s">
        <v>396</v>
      </c>
    </row>
    <row r="265" s="2" customFormat="1">
      <c r="A265" s="41"/>
      <c r="B265" s="42"/>
      <c r="C265" s="43"/>
      <c r="D265" s="230" t="s">
        <v>202</v>
      </c>
      <c r="E265" s="43"/>
      <c r="F265" s="231" t="s">
        <v>397</v>
      </c>
      <c r="G265" s="43"/>
      <c r="H265" s="43"/>
      <c r="I265" s="232"/>
      <c r="J265" s="43"/>
      <c r="K265" s="43"/>
      <c r="L265" s="47"/>
      <c r="M265" s="233"/>
      <c r="N265" s="234"/>
      <c r="O265" s="87"/>
      <c r="P265" s="87"/>
      <c r="Q265" s="87"/>
      <c r="R265" s="87"/>
      <c r="S265" s="87"/>
      <c r="T265" s="88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T265" s="20" t="s">
        <v>202</v>
      </c>
      <c r="AU265" s="20" t="s">
        <v>81</v>
      </c>
    </row>
    <row r="266" s="13" customFormat="1">
      <c r="A266" s="13"/>
      <c r="B266" s="235"/>
      <c r="C266" s="236"/>
      <c r="D266" s="237" t="s">
        <v>204</v>
      </c>
      <c r="E266" s="238" t="s">
        <v>21</v>
      </c>
      <c r="F266" s="239" t="s">
        <v>228</v>
      </c>
      <c r="G266" s="236"/>
      <c r="H266" s="238" t="s">
        <v>21</v>
      </c>
      <c r="I266" s="240"/>
      <c r="J266" s="236"/>
      <c r="K266" s="236"/>
      <c r="L266" s="241"/>
      <c r="M266" s="242"/>
      <c r="N266" s="243"/>
      <c r="O266" s="243"/>
      <c r="P266" s="243"/>
      <c r="Q266" s="243"/>
      <c r="R266" s="243"/>
      <c r="S266" s="243"/>
      <c r="T266" s="244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45" t="s">
        <v>204</v>
      </c>
      <c r="AU266" s="245" t="s">
        <v>81</v>
      </c>
      <c r="AV266" s="13" t="s">
        <v>77</v>
      </c>
      <c r="AW266" s="13" t="s">
        <v>34</v>
      </c>
      <c r="AX266" s="13" t="s">
        <v>73</v>
      </c>
      <c r="AY266" s="245" t="s">
        <v>193</v>
      </c>
    </row>
    <row r="267" s="13" customFormat="1">
      <c r="A267" s="13"/>
      <c r="B267" s="235"/>
      <c r="C267" s="236"/>
      <c r="D267" s="237" t="s">
        <v>204</v>
      </c>
      <c r="E267" s="238" t="s">
        <v>21</v>
      </c>
      <c r="F267" s="239" t="s">
        <v>398</v>
      </c>
      <c r="G267" s="236"/>
      <c r="H267" s="238" t="s">
        <v>21</v>
      </c>
      <c r="I267" s="240"/>
      <c r="J267" s="236"/>
      <c r="K267" s="236"/>
      <c r="L267" s="241"/>
      <c r="M267" s="242"/>
      <c r="N267" s="243"/>
      <c r="O267" s="243"/>
      <c r="P267" s="243"/>
      <c r="Q267" s="243"/>
      <c r="R267" s="243"/>
      <c r="S267" s="243"/>
      <c r="T267" s="244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45" t="s">
        <v>204</v>
      </c>
      <c r="AU267" s="245" t="s">
        <v>81</v>
      </c>
      <c r="AV267" s="13" t="s">
        <v>77</v>
      </c>
      <c r="AW267" s="13" t="s">
        <v>34</v>
      </c>
      <c r="AX267" s="13" t="s">
        <v>73</v>
      </c>
      <c r="AY267" s="245" t="s">
        <v>193</v>
      </c>
    </row>
    <row r="268" s="14" customFormat="1">
      <c r="A268" s="14"/>
      <c r="B268" s="246"/>
      <c r="C268" s="247"/>
      <c r="D268" s="237" t="s">
        <v>204</v>
      </c>
      <c r="E268" s="248" t="s">
        <v>21</v>
      </c>
      <c r="F268" s="249" t="s">
        <v>399</v>
      </c>
      <c r="G268" s="247"/>
      <c r="H268" s="250">
        <v>53.700000000000003</v>
      </c>
      <c r="I268" s="251"/>
      <c r="J268" s="247"/>
      <c r="K268" s="247"/>
      <c r="L268" s="252"/>
      <c r="M268" s="253"/>
      <c r="N268" s="254"/>
      <c r="O268" s="254"/>
      <c r="P268" s="254"/>
      <c r="Q268" s="254"/>
      <c r="R268" s="254"/>
      <c r="S268" s="254"/>
      <c r="T268" s="255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6" t="s">
        <v>204</v>
      </c>
      <c r="AU268" s="256" t="s">
        <v>81</v>
      </c>
      <c r="AV268" s="14" t="s">
        <v>81</v>
      </c>
      <c r="AW268" s="14" t="s">
        <v>34</v>
      </c>
      <c r="AX268" s="14" t="s">
        <v>73</v>
      </c>
      <c r="AY268" s="256" t="s">
        <v>193</v>
      </c>
    </row>
    <row r="269" s="15" customFormat="1">
      <c r="A269" s="15"/>
      <c r="B269" s="257"/>
      <c r="C269" s="258"/>
      <c r="D269" s="237" t="s">
        <v>204</v>
      </c>
      <c r="E269" s="259" t="s">
        <v>21</v>
      </c>
      <c r="F269" s="260" t="s">
        <v>208</v>
      </c>
      <c r="G269" s="258"/>
      <c r="H269" s="261">
        <v>53.700000000000003</v>
      </c>
      <c r="I269" s="262"/>
      <c r="J269" s="258"/>
      <c r="K269" s="258"/>
      <c r="L269" s="263"/>
      <c r="M269" s="264"/>
      <c r="N269" s="265"/>
      <c r="O269" s="265"/>
      <c r="P269" s="265"/>
      <c r="Q269" s="265"/>
      <c r="R269" s="265"/>
      <c r="S269" s="265"/>
      <c r="T269" s="266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T269" s="267" t="s">
        <v>204</v>
      </c>
      <c r="AU269" s="267" t="s">
        <v>81</v>
      </c>
      <c r="AV269" s="15" t="s">
        <v>200</v>
      </c>
      <c r="AW269" s="15" t="s">
        <v>34</v>
      </c>
      <c r="AX269" s="15" t="s">
        <v>77</v>
      </c>
      <c r="AY269" s="267" t="s">
        <v>193</v>
      </c>
    </row>
    <row r="270" s="2" customFormat="1" ht="21.75" customHeight="1">
      <c r="A270" s="41"/>
      <c r="B270" s="42"/>
      <c r="C270" s="217" t="s">
        <v>400</v>
      </c>
      <c r="D270" s="217" t="s">
        <v>195</v>
      </c>
      <c r="E270" s="218" t="s">
        <v>401</v>
      </c>
      <c r="F270" s="219" t="s">
        <v>402</v>
      </c>
      <c r="G270" s="220" t="s">
        <v>224</v>
      </c>
      <c r="H270" s="221">
        <v>3.9060000000000001</v>
      </c>
      <c r="I270" s="222"/>
      <c r="J270" s="223">
        <f>ROUND(I270*H270,2)</f>
        <v>0</v>
      </c>
      <c r="K270" s="219" t="s">
        <v>199</v>
      </c>
      <c r="L270" s="47"/>
      <c r="M270" s="224" t="s">
        <v>21</v>
      </c>
      <c r="N270" s="225" t="s">
        <v>44</v>
      </c>
      <c r="O270" s="87"/>
      <c r="P270" s="226">
        <f>O270*H270</f>
        <v>0</v>
      </c>
      <c r="Q270" s="226">
        <v>0</v>
      </c>
      <c r="R270" s="226">
        <f>Q270*H270</f>
        <v>0</v>
      </c>
      <c r="S270" s="226">
        <v>1.3999999999999999</v>
      </c>
      <c r="T270" s="227">
        <f>S270*H270</f>
        <v>5.4683999999999999</v>
      </c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R270" s="228" t="s">
        <v>200</v>
      </c>
      <c r="AT270" s="228" t="s">
        <v>195</v>
      </c>
      <c r="AU270" s="228" t="s">
        <v>81</v>
      </c>
      <c r="AY270" s="20" t="s">
        <v>193</v>
      </c>
      <c r="BE270" s="229">
        <f>IF(N270="základní",J270,0)</f>
        <v>0</v>
      </c>
      <c r="BF270" s="229">
        <f>IF(N270="snížená",J270,0)</f>
        <v>0</v>
      </c>
      <c r="BG270" s="229">
        <f>IF(N270="zákl. přenesená",J270,0)</f>
        <v>0</v>
      </c>
      <c r="BH270" s="229">
        <f>IF(N270="sníž. přenesená",J270,0)</f>
        <v>0</v>
      </c>
      <c r="BI270" s="229">
        <f>IF(N270="nulová",J270,0)</f>
        <v>0</v>
      </c>
      <c r="BJ270" s="20" t="s">
        <v>77</v>
      </c>
      <c r="BK270" s="229">
        <f>ROUND(I270*H270,2)</f>
        <v>0</v>
      </c>
      <c r="BL270" s="20" t="s">
        <v>200</v>
      </c>
      <c r="BM270" s="228" t="s">
        <v>403</v>
      </c>
    </row>
    <row r="271" s="2" customFormat="1">
      <c r="A271" s="41"/>
      <c r="B271" s="42"/>
      <c r="C271" s="43"/>
      <c r="D271" s="230" t="s">
        <v>202</v>
      </c>
      <c r="E271" s="43"/>
      <c r="F271" s="231" t="s">
        <v>404</v>
      </c>
      <c r="G271" s="43"/>
      <c r="H271" s="43"/>
      <c r="I271" s="232"/>
      <c r="J271" s="43"/>
      <c r="K271" s="43"/>
      <c r="L271" s="47"/>
      <c r="M271" s="233"/>
      <c r="N271" s="234"/>
      <c r="O271" s="87"/>
      <c r="P271" s="87"/>
      <c r="Q271" s="87"/>
      <c r="R271" s="87"/>
      <c r="S271" s="87"/>
      <c r="T271" s="88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T271" s="20" t="s">
        <v>202</v>
      </c>
      <c r="AU271" s="20" t="s">
        <v>81</v>
      </c>
    </row>
    <row r="272" s="13" customFormat="1">
      <c r="A272" s="13"/>
      <c r="B272" s="235"/>
      <c r="C272" s="236"/>
      <c r="D272" s="237" t="s">
        <v>204</v>
      </c>
      <c r="E272" s="238" t="s">
        <v>21</v>
      </c>
      <c r="F272" s="239" t="s">
        <v>373</v>
      </c>
      <c r="G272" s="236"/>
      <c r="H272" s="238" t="s">
        <v>21</v>
      </c>
      <c r="I272" s="240"/>
      <c r="J272" s="236"/>
      <c r="K272" s="236"/>
      <c r="L272" s="241"/>
      <c r="M272" s="242"/>
      <c r="N272" s="243"/>
      <c r="O272" s="243"/>
      <c r="P272" s="243"/>
      <c r="Q272" s="243"/>
      <c r="R272" s="243"/>
      <c r="S272" s="243"/>
      <c r="T272" s="244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45" t="s">
        <v>204</v>
      </c>
      <c r="AU272" s="245" t="s">
        <v>81</v>
      </c>
      <c r="AV272" s="13" t="s">
        <v>77</v>
      </c>
      <c r="AW272" s="13" t="s">
        <v>34</v>
      </c>
      <c r="AX272" s="13" t="s">
        <v>73</v>
      </c>
      <c r="AY272" s="245" t="s">
        <v>193</v>
      </c>
    </row>
    <row r="273" s="13" customFormat="1">
      <c r="A273" s="13"/>
      <c r="B273" s="235"/>
      <c r="C273" s="236"/>
      <c r="D273" s="237" t="s">
        <v>204</v>
      </c>
      <c r="E273" s="238" t="s">
        <v>21</v>
      </c>
      <c r="F273" s="239" t="s">
        <v>405</v>
      </c>
      <c r="G273" s="236"/>
      <c r="H273" s="238" t="s">
        <v>21</v>
      </c>
      <c r="I273" s="240"/>
      <c r="J273" s="236"/>
      <c r="K273" s="236"/>
      <c r="L273" s="241"/>
      <c r="M273" s="242"/>
      <c r="N273" s="243"/>
      <c r="O273" s="243"/>
      <c r="P273" s="243"/>
      <c r="Q273" s="243"/>
      <c r="R273" s="243"/>
      <c r="S273" s="243"/>
      <c r="T273" s="244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45" t="s">
        <v>204</v>
      </c>
      <c r="AU273" s="245" t="s">
        <v>81</v>
      </c>
      <c r="AV273" s="13" t="s">
        <v>77</v>
      </c>
      <c r="AW273" s="13" t="s">
        <v>34</v>
      </c>
      <c r="AX273" s="13" t="s">
        <v>73</v>
      </c>
      <c r="AY273" s="245" t="s">
        <v>193</v>
      </c>
    </row>
    <row r="274" s="13" customFormat="1">
      <c r="A274" s="13"/>
      <c r="B274" s="235"/>
      <c r="C274" s="236"/>
      <c r="D274" s="237" t="s">
        <v>204</v>
      </c>
      <c r="E274" s="238" t="s">
        <v>21</v>
      </c>
      <c r="F274" s="239" t="s">
        <v>374</v>
      </c>
      <c r="G274" s="236"/>
      <c r="H274" s="238" t="s">
        <v>21</v>
      </c>
      <c r="I274" s="240"/>
      <c r="J274" s="236"/>
      <c r="K274" s="236"/>
      <c r="L274" s="241"/>
      <c r="M274" s="242"/>
      <c r="N274" s="243"/>
      <c r="O274" s="243"/>
      <c r="P274" s="243"/>
      <c r="Q274" s="243"/>
      <c r="R274" s="243"/>
      <c r="S274" s="243"/>
      <c r="T274" s="244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45" t="s">
        <v>204</v>
      </c>
      <c r="AU274" s="245" t="s">
        <v>81</v>
      </c>
      <c r="AV274" s="13" t="s">
        <v>77</v>
      </c>
      <c r="AW274" s="13" t="s">
        <v>34</v>
      </c>
      <c r="AX274" s="13" t="s">
        <v>73</v>
      </c>
      <c r="AY274" s="245" t="s">
        <v>193</v>
      </c>
    </row>
    <row r="275" s="14" customFormat="1">
      <c r="A275" s="14"/>
      <c r="B275" s="246"/>
      <c r="C275" s="247"/>
      <c r="D275" s="237" t="s">
        <v>204</v>
      </c>
      <c r="E275" s="248" t="s">
        <v>21</v>
      </c>
      <c r="F275" s="249" t="s">
        <v>406</v>
      </c>
      <c r="G275" s="247"/>
      <c r="H275" s="250">
        <v>3.9060000000000001</v>
      </c>
      <c r="I275" s="251"/>
      <c r="J275" s="247"/>
      <c r="K275" s="247"/>
      <c r="L275" s="252"/>
      <c r="M275" s="253"/>
      <c r="N275" s="254"/>
      <c r="O275" s="254"/>
      <c r="P275" s="254"/>
      <c r="Q275" s="254"/>
      <c r="R275" s="254"/>
      <c r="S275" s="254"/>
      <c r="T275" s="255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56" t="s">
        <v>204</v>
      </c>
      <c r="AU275" s="256" t="s">
        <v>81</v>
      </c>
      <c r="AV275" s="14" t="s">
        <v>81</v>
      </c>
      <c r="AW275" s="14" t="s">
        <v>34</v>
      </c>
      <c r="AX275" s="14" t="s">
        <v>73</v>
      </c>
      <c r="AY275" s="256" t="s">
        <v>193</v>
      </c>
    </row>
    <row r="276" s="15" customFormat="1">
      <c r="A276" s="15"/>
      <c r="B276" s="257"/>
      <c r="C276" s="258"/>
      <c r="D276" s="237" t="s">
        <v>204</v>
      </c>
      <c r="E276" s="259" t="s">
        <v>21</v>
      </c>
      <c r="F276" s="260" t="s">
        <v>208</v>
      </c>
      <c r="G276" s="258"/>
      <c r="H276" s="261">
        <v>3.9060000000000001</v>
      </c>
      <c r="I276" s="262"/>
      <c r="J276" s="258"/>
      <c r="K276" s="258"/>
      <c r="L276" s="263"/>
      <c r="M276" s="264"/>
      <c r="N276" s="265"/>
      <c r="O276" s="265"/>
      <c r="P276" s="265"/>
      <c r="Q276" s="265"/>
      <c r="R276" s="265"/>
      <c r="S276" s="265"/>
      <c r="T276" s="266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T276" s="267" t="s">
        <v>204</v>
      </c>
      <c r="AU276" s="267" t="s">
        <v>81</v>
      </c>
      <c r="AV276" s="15" t="s">
        <v>200</v>
      </c>
      <c r="AW276" s="15" t="s">
        <v>34</v>
      </c>
      <c r="AX276" s="15" t="s">
        <v>77</v>
      </c>
      <c r="AY276" s="267" t="s">
        <v>193</v>
      </c>
    </row>
    <row r="277" s="2" customFormat="1" ht="24.15" customHeight="1">
      <c r="A277" s="41"/>
      <c r="B277" s="42"/>
      <c r="C277" s="217" t="s">
        <v>407</v>
      </c>
      <c r="D277" s="217" t="s">
        <v>195</v>
      </c>
      <c r="E277" s="218" t="s">
        <v>408</v>
      </c>
      <c r="F277" s="219" t="s">
        <v>409</v>
      </c>
      <c r="G277" s="220" t="s">
        <v>198</v>
      </c>
      <c r="H277" s="221">
        <v>12.214</v>
      </c>
      <c r="I277" s="222"/>
      <c r="J277" s="223">
        <f>ROUND(I277*H277,2)</f>
        <v>0</v>
      </c>
      <c r="K277" s="219" t="s">
        <v>199</v>
      </c>
      <c r="L277" s="47"/>
      <c r="M277" s="224" t="s">
        <v>21</v>
      </c>
      <c r="N277" s="225" t="s">
        <v>44</v>
      </c>
      <c r="O277" s="87"/>
      <c r="P277" s="226">
        <f>O277*H277</f>
        <v>0</v>
      </c>
      <c r="Q277" s="226">
        <v>0</v>
      </c>
      <c r="R277" s="226">
        <f>Q277*H277</f>
        <v>0</v>
      </c>
      <c r="S277" s="226">
        <v>0.075999999999999998</v>
      </c>
      <c r="T277" s="227">
        <f>S277*H277</f>
        <v>0.92826399999999998</v>
      </c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R277" s="228" t="s">
        <v>200</v>
      </c>
      <c r="AT277" s="228" t="s">
        <v>195</v>
      </c>
      <c r="AU277" s="228" t="s">
        <v>81</v>
      </c>
      <c r="AY277" s="20" t="s">
        <v>193</v>
      </c>
      <c r="BE277" s="229">
        <f>IF(N277="základní",J277,0)</f>
        <v>0</v>
      </c>
      <c r="BF277" s="229">
        <f>IF(N277="snížená",J277,0)</f>
        <v>0</v>
      </c>
      <c r="BG277" s="229">
        <f>IF(N277="zákl. přenesená",J277,0)</f>
        <v>0</v>
      </c>
      <c r="BH277" s="229">
        <f>IF(N277="sníž. přenesená",J277,0)</f>
        <v>0</v>
      </c>
      <c r="BI277" s="229">
        <f>IF(N277="nulová",J277,0)</f>
        <v>0</v>
      </c>
      <c r="BJ277" s="20" t="s">
        <v>77</v>
      </c>
      <c r="BK277" s="229">
        <f>ROUND(I277*H277,2)</f>
        <v>0</v>
      </c>
      <c r="BL277" s="20" t="s">
        <v>200</v>
      </c>
      <c r="BM277" s="228" t="s">
        <v>410</v>
      </c>
    </row>
    <row r="278" s="2" customFormat="1">
      <c r="A278" s="41"/>
      <c r="B278" s="42"/>
      <c r="C278" s="43"/>
      <c r="D278" s="230" t="s">
        <v>202</v>
      </c>
      <c r="E278" s="43"/>
      <c r="F278" s="231" t="s">
        <v>411</v>
      </c>
      <c r="G278" s="43"/>
      <c r="H278" s="43"/>
      <c r="I278" s="232"/>
      <c r="J278" s="43"/>
      <c r="K278" s="43"/>
      <c r="L278" s="47"/>
      <c r="M278" s="233"/>
      <c r="N278" s="234"/>
      <c r="O278" s="87"/>
      <c r="P278" s="87"/>
      <c r="Q278" s="87"/>
      <c r="R278" s="87"/>
      <c r="S278" s="87"/>
      <c r="T278" s="88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T278" s="20" t="s">
        <v>202</v>
      </c>
      <c r="AU278" s="20" t="s">
        <v>81</v>
      </c>
    </row>
    <row r="279" s="13" customFormat="1">
      <c r="A279" s="13"/>
      <c r="B279" s="235"/>
      <c r="C279" s="236"/>
      <c r="D279" s="237" t="s">
        <v>204</v>
      </c>
      <c r="E279" s="238" t="s">
        <v>21</v>
      </c>
      <c r="F279" s="239" t="s">
        <v>412</v>
      </c>
      <c r="G279" s="236"/>
      <c r="H279" s="238" t="s">
        <v>21</v>
      </c>
      <c r="I279" s="240"/>
      <c r="J279" s="236"/>
      <c r="K279" s="236"/>
      <c r="L279" s="241"/>
      <c r="M279" s="242"/>
      <c r="N279" s="243"/>
      <c r="O279" s="243"/>
      <c r="P279" s="243"/>
      <c r="Q279" s="243"/>
      <c r="R279" s="243"/>
      <c r="S279" s="243"/>
      <c r="T279" s="244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45" t="s">
        <v>204</v>
      </c>
      <c r="AU279" s="245" t="s">
        <v>81</v>
      </c>
      <c r="AV279" s="13" t="s">
        <v>77</v>
      </c>
      <c r="AW279" s="13" t="s">
        <v>34</v>
      </c>
      <c r="AX279" s="13" t="s">
        <v>73</v>
      </c>
      <c r="AY279" s="245" t="s">
        <v>193</v>
      </c>
    </row>
    <row r="280" s="14" customFormat="1">
      <c r="A280" s="14"/>
      <c r="B280" s="246"/>
      <c r="C280" s="247"/>
      <c r="D280" s="237" t="s">
        <v>204</v>
      </c>
      <c r="E280" s="248" t="s">
        <v>21</v>
      </c>
      <c r="F280" s="249" t="s">
        <v>413</v>
      </c>
      <c r="G280" s="247"/>
      <c r="H280" s="250">
        <v>5.9100000000000001</v>
      </c>
      <c r="I280" s="251"/>
      <c r="J280" s="247"/>
      <c r="K280" s="247"/>
      <c r="L280" s="252"/>
      <c r="M280" s="253"/>
      <c r="N280" s="254"/>
      <c r="O280" s="254"/>
      <c r="P280" s="254"/>
      <c r="Q280" s="254"/>
      <c r="R280" s="254"/>
      <c r="S280" s="254"/>
      <c r="T280" s="255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56" t="s">
        <v>204</v>
      </c>
      <c r="AU280" s="256" t="s">
        <v>81</v>
      </c>
      <c r="AV280" s="14" t="s">
        <v>81</v>
      </c>
      <c r="AW280" s="14" t="s">
        <v>34</v>
      </c>
      <c r="AX280" s="14" t="s">
        <v>73</v>
      </c>
      <c r="AY280" s="256" t="s">
        <v>193</v>
      </c>
    </row>
    <row r="281" s="14" customFormat="1">
      <c r="A281" s="14"/>
      <c r="B281" s="246"/>
      <c r="C281" s="247"/>
      <c r="D281" s="237" t="s">
        <v>204</v>
      </c>
      <c r="E281" s="248" t="s">
        <v>21</v>
      </c>
      <c r="F281" s="249" t="s">
        <v>414</v>
      </c>
      <c r="G281" s="247"/>
      <c r="H281" s="250">
        <v>1.379</v>
      </c>
      <c r="I281" s="251"/>
      <c r="J281" s="247"/>
      <c r="K281" s="247"/>
      <c r="L281" s="252"/>
      <c r="M281" s="253"/>
      <c r="N281" s="254"/>
      <c r="O281" s="254"/>
      <c r="P281" s="254"/>
      <c r="Q281" s="254"/>
      <c r="R281" s="254"/>
      <c r="S281" s="254"/>
      <c r="T281" s="255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56" t="s">
        <v>204</v>
      </c>
      <c r="AU281" s="256" t="s">
        <v>81</v>
      </c>
      <c r="AV281" s="14" t="s">
        <v>81</v>
      </c>
      <c r="AW281" s="14" t="s">
        <v>34</v>
      </c>
      <c r="AX281" s="14" t="s">
        <v>73</v>
      </c>
      <c r="AY281" s="256" t="s">
        <v>193</v>
      </c>
    </row>
    <row r="282" s="14" customFormat="1">
      <c r="A282" s="14"/>
      <c r="B282" s="246"/>
      <c r="C282" s="247"/>
      <c r="D282" s="237" t="s">
        <v>204</v>
      </c>
      <c r="E282" s="248" t="s">
        <v>21</v>
      </c>
      <c r="F282" s="249" t="s">
        <v>415</v>
      </c>
      <c r="G282" s="247"/>
      <c r="H282" s="250">
        <v>3.1520000000000001</v>
      </c>
      <c r="I282" s="251"/>
      <c r="J282" s="247"/>
      <c r="K282" s="247"/>
      <c r="L282" s="252"/>
      <c r="M282" s="253"/>
      <c r="N282" s="254"/>
      <c r="O282" s="254"/>
      <c r="P282" s="254"/>
      <c r="Q282" s="254"/>
      <c r="R282" s="254"/>
      <c r="S282" s="254"/>
      <c r="T282" s="255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6" t="s">
        <v>204</v>
      </c>
      <c r="AU282" s="256" t="s">
        <v>81</v>
      </c>
      <c r="AV282" s="14" t="s">
        <v>81</v>
      </c>
      <c r="AW282" s="14" t="s">
        <v>34</v>
      </c>
      <c r="AX282" s="14" t="s">
        <v>73</v>
      </c>
      <c r="AY282" s="256" t="s">
        <v>193</v>
      </c>
    </row>
    <row r="283" s="14" customFormat="1">
      <c r="A283" s="14"/>
      <c r="B283" s="246"/>
      <c r="C283" s="247"/>
      <c r="D283" s="237" t="s">
        <v>204</v>
      </c>
      <c r="E283" s="248" t="s">
        <v>21</v>
      </c>
      <c r="F283" s="249" t="s">
        <v>416</v>
      </c>
      <c r="G283" s="247"/>
      <c r="H283" s="250">
        <v>1.7729999999999999</v>
      </c>
      <c r="I283" s="251"/>
      <c r="J283" s="247"/>
      <c r="K283" s="247"/>
      <c r="L283" s="252"/>
      <c r="M283" s="253"/>
      <c r="N283" s="254"/>
      <c r="O283" s="254"/>
      <c r="P283" s="254"/>
      <c r="Q283" s="254"/>
      <c r="R283" s="254"/>
      <c r="S283" s="254"/>
      <c r="T283" s="255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56" t="s">
        <v>204</v>
      </c>
      <c r="AU283" s="256" t="s">
        <v>81</v>
      </c>
      <c r="AV283" s="14" t="s">
        <v>81</v>
      </c>
      <c r="AW283" s="14" t="s">
        <v>34</v>
      </c>
      <c r="AX283" s="14" t="s">
        <v>73</v>
      </c>
      <c r="AY283" s="256" t="s">
        <v>193</v>
      </c>
    </row>
    <row r="284" s="15" customFormat="1">
      <c r="A284" s="15"/>
      <c r="B284" s="257"/>
      <c r="C284" s="258"/>
      <c r="D284" s="237" t="s">
        <v>204</v>
      </c>
      <c r="E284" s="259" t="s">
        <v>21</v>
      </c>
      <c r="F284" s="260" t="s">
        <v>208</v>
      </c>
      <c r="G284" s="258"/>
      <c r="H284" s="261">
        <v>12.214</v>
      </c>
      <c r="I284" s="262"/>
      <c r="J284" s="258"/>
      <c r="K284" s="258"/>
      <c r="L284" s="263"/>
      <c r="M284" s="264"/>
      <c r="N284" s="265"/>
      <c r="O284" s="265"/>
      <c r="P284" s="265"/>
      <c r="Q284" s="265"/>
      <c r="R284" s="265"/>
      <c r="S284" s="265"/>
      <c r="T284" s="266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T284" s="267" t="s">
        <v>204</v>
      </c>
      <c r="AU284" s="267" t="s">
        <v>81</v>
      </c>
      <c r="AV284" s="15" t="s">
        <v>200</v>
      </c>
      <c r="AW284" s="15" t="s">
        <v>34</v>
      </c>
      <c r="AX284" s="15" t="s">
        <v>77</v>
      </c>
      <c r="AY284" s="267" t="s">
        <v>193</v>
      </c>
    </row>
    <row r="285" s="2" customFormat="1" ht="21.75" customHeight="1">
      <c r="A285" s="41"/>
      <c r="B285" s="42"/>
      <c r="C285" s="217" t="s">
        <v>417</v>
      </c>
      <c r="D285" s="217" t="s">
        <v>195</v>
      </c>
      <c r="E285" s="218" t="s">
        <v>418</v>
      </c>
      <c r="F285" s="219" t="s">
        <v>419</v>
      </c>
      <c r="G285" s="220" t="s">
        <v>198</v>
      </c>
      <c r="H285" s="221">
        <v>3.6429999999999998</v>
      </c>
      <c r="I285" s="222"/>
      <c r="J285" s="223">
        <f>ROUND(I285*H285,2)</f>
        <v>0</v>
      </c>
      <c r="K285" s="219" t="s">
        <v>199</v>
      </c>
      <c r="L285" s="47"/>
      <c r="M285" s="224" t="s">
        <v>21</v>
      </c>
      <c r="N285" s="225" t="s">
        <v>44</v>
      </c>
      <c r="O285" s="87"/>
      <c r="P285" s="226">
        <f>O285*H285</f>
        <v>0</v>
      </c>
      <c r="Q285" s="226">
        <v>0</v>
      </c>
      <c r="R285" s="226">
        <f>Q285*H285</f>
        <v>0</v>
      </c>
      <c r="S285" s="226">
        <v>0.058999999999999997</v>
      </c>
      <c r="T285" s="227">
        <f>S285*H285</f>
        <v>0.21493699999999999</v>
      </c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R285" s="228" t="s">
        <v>200</v>
      </c>
      <c r="AT285" s="228" t="s">
        <v>195</v>
      </c>
      <c r="AU285" s="228" t="s">
        <v>81</v>
      </c>
      <c r="AY285" s="20" t="s">
        <v>193</v>
      </c>
      <c r="BE285" s="229">
        <f>IF(N285="základní",J285,0)</f>
        <v>0</v>
      </c>
      <c r="BF285" s="229">
        <f>IF(N285="snížená",J285,0)</f>
        <v>0</v>
      </c>
      <c r="BG285" s="229">
        <f>IF(N285="zákl. přenesená",J285,0)</f>
        <v>0</v>
      </c>
      <c r="BH285" s="229">
        <f>IF(N285="sníž. přenesená",J285,0)</f>
        <v>0</v>
      </c>
      <c r="BI285" s="229">
        <f>IF(N285="nulová",J285,0)</f>
        <v>0</v>
      </c>
      <c r="BJ285" s="20" t="s">
        <v>77</v>
      </c>
      <c r="BK285" s="229">
        <f>ROUND(I285*H285,2)</f>
        <v>0</v>
      </c>
      <c r="BL285" s="20" t="s">
        <v>200</v>
      </c>
      <c r="BM285" s="228" t="s">
        <v>420</v>
      </c>
    </row>
    <row r="286" s="2" customFormat="1">
      <c r="A286" s="41"/>
      <c r="B286" s="42"/>
      <c r="C286" s="43"/>
      <c r="D286" s="230" t="s">
        <v>202</v>
      </c>
      <c r="E286" s="43"/>
      <c r="F286" s="231" t="s">
        <v>421</v>
      </c>
      <c r="G286" s="43"/>
      <c r="H286" s="43"/>
      <c r="I286" s="232"/>
      <c r="J286" s="43"/>
      <c r="K286" s="43"/>
      <c r="L286" s="47"/>
      <c r="M286" s="233"/>
      <c r="N286" s="234"/>
      <c r="O286" s="87"/>
      <c r="P286" s="87"/>
      <c r="Q286" s="87"/>
      <c r="R286" s="87"/>
      <c r="S286" s="87"/>
      <c r="T286" s="88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T286" s="20" t="s">
        <v>202</v>
      </c>
      <c r="AU286" s="20" t="s">
        <v>81</v>
      </c>
    </row>
    <row r="287" s="14" customFormat="1">
      <c r="A287" s="14"/>
      <c r="B287" s="246"/>
      <c r="C287" s="247"/>
      <c r="D287" s="237" t="s">
        <v>204</v>
      </c>
      <c r="E287" s="248" t="s">
        <v>21</v>
      </c>
      <c r="F287" s="249" t="s">
        <v>416</v>
      </c>
      <c r="G287" s="247"/>
      <c r="H287" s="250">
        <v>1.7729999999999999</v>
      </c>
      <c r="I287" s="251"/>
      <c r="J287" s="247"/>
      <c r="K287" s="247"/>
      <c r="L287" s="252"/>
      <c r="M287" s="253"/>
      <c r="N287" s="254"/>
      <c r="O287" s="254"/>
      <c r="P287" s="254"/>
      <c r="Q287" s="254"/>
      <c r="R287" s="254"/>
      <c r="S287" s="254"/>
      <c r="T287" s="255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56" t="s">
        <v>204</v>
      </c>
      <c r="AU287" s="256" t="s">
        <v>81</v>
      </c>
      <c r="AV287" s="14" t="s">
        <v>81</v>
      </c>
      <c r="AW287" s="14" t="s">
        <v>34</v>
      </c>
      <c r="AX287" s="14" t="s">
        <v>73</v>
      </c>
      <c r="AY287" s="256" t="s">
        <v>193</v>
      </c>
    </row>
    <row r="288" s="13" customFormat="1">
      <c r="A288" s="13"/>
      <c r="B288" s="235"/>
      <c r="C288" s="236"/>
      <c r="D288" s="237" t="s">
        <v>204</v>
      </c>
      <c r="E288" s="238" t="s">
        <v>21</v>
      </c>
      <c r="F288" s="239" t="s">
        <v>422</v>
      </c>
      <c r="G288" s="236"/>
      <c r="H288" s="238" t="s">
        <v>21</v>
      </c>
      <c r="I288" s="240"/>
      <c r="J288" s="236"/>
      <c r="K288" s="236"/>
      <c r="L288" s="241"/>
      <c r="M288" s="242"/>
      <c r="N288" s="243"/>
      <c r="O288" s="243"/>
      <c r="P288" s="243"/>
      <c r="Q288" s="243"/>
      <c r="R288" s="243"/>
      <c r="S288" s="243"/>
      <c r="T288" s="244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45" t="s">
        <v>204</v>
      </c>
      <c r="AU288" s="245" t="s">
        <v>81</v>
      </c>
      <c r="AV288" s="13" t="s">
        <v>77</v>
      </c>
      <c r="AW288" s="13" t="s">
        <v>34</v>
      </c>
      <c r="AX288" s="13" t="s">
        <v>73</v>
      </c>
      <c r="AY288" s="245" t="s">
        <v>193</v>
      </c>
    </row>
    <row r="289" s="14" customFormat="1">
      <c r="A289" s="14"/>
      <c r="B289" s="246"/>
      <c r="C289" s="247"/>
      <c r="D289" s="237" t="s">
        <v>204</v>
      </c>
      <c r="E289" s="248" t="s">
        <v>21</v>
      </c>
      <c r="F289" s="249" t="s">
        <v>423</v>
      </c>
      <c r="G289" s="247"/>
      <c r="H289" s="250">
        <v>1.8700000000000001</v>
      </c>
      <c r="I289" s="251"/>
      <c r="J289" s="247"/>
      <c r="K289" s="247"/>
      <c r="L289" s="252"/>
      <c r="M289" s="253"/>
      <c r="N289" s="254"/>
      <c r="O289" s="254"/>
      <c r="P289" s="254"/>
      <c r="Q289" s="254"/>
      <c r="R289" s="254"/>
      <c r="S289" s="254"/>
      <c r="T289" s="255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6" t="s">
        <v>204</v>
      </c>
      <c r="AU289" s="256" t="s">
        <v>81</v>
      </c>
      <c r="AV289" s="14" t="s">
        <v>81</v>
      </c>
      <c r="AW289" s="14" t="s">
        <v>34</v>
      </c>
      <c r="AX289" s="14" t="s">
        <v>73</v>
      </c>
      <c r="AY289" s="256" t="s">
        <v>193</v>
      </c>
    </row>
    <row r="290" s="15" customFormat="1">
      <c r="A290" s="15"/>
      <c r="B290" s="257"/>
      <c r="C290" s="258"/>
      <c r="D290" s="237" t="s">
        <v>204</v>
      </c>
      <c r="E290" s="259" t="s">
        <v>21</v>
      </c>
      <c r="F290" s="260" t="s">
        <v>208</v>
      </c>
      <c r="G290" s="258"/>
      <c r="H290" s="261">
        <v>3.6429999999999998</v>
      </c>
      <c r="I290" s="262"/>
      <c r="J290" s="258"/>
      <c r="K290" s="258"/>
      <c r="L290" s="263"/>
      <c r="M290" s="264"/>
      <c r="N290" s="265"/>
      <c r="O290" s="265"/>
      <c r="P290" s="265"/>
      <c r="Q290" s="265"/>
      <c r="R290" s="265"/>
      <c r="S290" s="265"/>
      <c r="T290" s="266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T290" s="267" t="s">
        <v>204</v>
      </c>
      <c r="AU290" s="267" t="s">
        <v>81</v>
      </c>
      <c r="AV290" s="15" t="s">
        <v>200</v>
      </c>
      <c r="AW290" s="15" t="s">
        <v>34</v>
      </c>
      <c r="AX290" s="15" t="s">
        <v>77</v>
      </c>
      <c r="AY290" s="267" t="s">
        <v>193</v>
      </c>
    </row>
    <row r="291" s="2" customFormat="1" ht="21.75" customHeight="1">
      <c r="A291" s="41"/>
      <c r="B291" s="42"/>
      <c r="C291" s="217" t="s">
        <v>424</v>
      </c>
      <c r="D291" s="217" t="s">
        <v>195</v>
      </c>
      <c r="E291" s="218" t="s">
        <v>425</v>
      </c>
      <c r="F291" s="219" t="s">
        <v>426</v>
      </c>
      <c r="G291" s="220" t="s">
        <v>198</v>
      </c>
      <c r="H291" s="221">
        <v>29.420000000000002</v>
      </c>
      <c r="I291" s="222"/>
      <c r="J291" s="223">
        <f>ROUND(I291*H291,2)</f>
        <v>0</v>
      </c>
      <c r="K291" s="219" t="s">
        <v>199</v>
      </c>
      <c r="L291" s="47"/>
      <c r="M291" s="224" t="s">
        <v>21</v>
      </c>
      <c r="N291" s="225" t="s">
        <v>44</v>
      </c>
      <c r="O291" s="87"/>
      <c r="P291" s="226">
        <f>O291*H291</f>
        <v>0</v>
      </c>
      <c r="Q291" s="226">
        <v>0</v>
      </c>
      <c r="R291" s="226">
        <f>Q291*H291</f>
        <v>0</v>
      </c>
      <c r="S291" s="226">
        <v>0.050999999999999997</v>
      </c>
      <c r="T291" s="227">
        <f>S291*H291</f>
        <v>1.5004200000000001</v>
      </c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R291" s="228" t="s">
        <v>200</v>
      </c>
      <c r="AT291" s="228" t="s">
        <v>195</v>
      </c>
      <c r="AU291" s="228" t="s">
        <v>81</v>
      </c>
      <c r="AY291" s="20" t="s">
        <v>193</v>
      </c>
      <c r="BE291" s="229">
        <f>IF(N291="základní",J291,0)</f>
        <v>0</v>
      </c>
      <c r="BF291" s="229">
        <f>IF(N291="snížená",J291,0)</f>
        <v>0</v>
      </c>
      <c r="BG291" s="229">
        <f>IF(N291="zákl. přenesená",J291,0)</f>
        <v>0</v>
      </c>
      <c r="BH291" s="229">
        <f>IF(N291="sníž. přenesená",J291,0)</f>
        <v>0</v>
      </c>
      <c r="BI291" s="229">
        <f>IF(N291="nulová",J291,0)</f>
        <v>0</v>
      </c>
      <c r="BJ291" s="20" t="s">
        <v>77</v>
      </c>
      <c r="BK291" s="229">
        <f>ROUND(I291*H291,2)</f>
        <v>0</v>
      </c>
      <c r="BL291" s="20" t="s">
        <v>200</v>
      </c>
      <c r="BM291" s="228" t="s">
        <v>427</v>
      </c>
    </row>
    <row r="292" s="2" customFormat="1">
      <c r="A292" s="41"/>
      <c r="B292" s="42"/>
      <c r="C292" s="43"/>
      <c r="D292" s="230" t="s">
        <v>202</v>
      </c>
      <c r="E292" s="43"/>
      <c r="F292" s="231" t="s">
        <v>428</v>
      </c>
      <c r="G292" s="43"/>
      <c r="H292" s="43"/>
      <c r="I292" s="232"/>
      <c r="J292" s="43"/>
      <c r="K292" s="43"/>
      <c r="L292" s="47"/>
      <c r="M292" s="233"/>
      <c r="N292" s="234"/>
      <c r="O292" s="87"/>
      <c r="P292" s="87"/>
      <c r="Q292" s="87"/>
      <c r="R292" s="87"/>
      <c r="S292" s="87"/>
      <c r="T292" s="88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T292" s="20" t="s">
        <v>202</v>
      </c>
      <c r="AU292" s="20" t="s">
        <v>81</v>
      </c>
    </row>
    <row r="293" s="14" customFormat="1">
      <c r="A293" s="14"/>
      <c r="B293" s="246"/>
      <c r="C293" s="247"/>
      <c r="D293" s="237" t="s">
        <v>204</v>
      </c>
      <c r="E293" s="248" t="s">
        <v>21</v>
      </c>
      <c r="F293" s="249" t="s">
        <v>429</v>
      </c>
      <c r="G293" s="247"/>
      <c r="H293" s="250">
        <v>4.9199999999999999</v>
      </c>
      <c r="I293" s="251"/>
      <c r="J293" s="247"/>
      <c r="K293" s="247"/>
      <c r="L293" s="252"/>
      <c r="M293" s="253"/>
      <c r="N293" s="254"/>
      <c r="O293" s="254"/>
      <c r="P293" s="254"/>
      <c r="Q293" s="254"/>
      <c r="R293" s="254"/>
      <c r="S293" s="254"/>
      <c r="T293" s="255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6" t="s">
        <v>204</v>
      </c>
      <c r="AU293" s="256" t="s">
        <v>81</v>
      </c>
      <c r="AV293" s="14" t="s">
        <v>81</v>
      </c>
      <c r="AW293" s="14" t="s">
        <v>34</v>
      </c>
      <c r="AX293" s="14" t="s">
        <v>73</v>
      </c>
      <c r="AY293" s="256" t="s">
        <v>193</v>
      </c>
    </row>
    <row r="294" s="14" customFormat="1">
      <c r="A294" s="14"/>
      <c r="B294" s="246"/>
      <c r="C294" s="247"/>
      <c r="D294" s="237" t="s">
        <v>204</v>
      </c>
      <c r="E294" s="248" t="s">
        <v>21</v>
      </c>
      <c r="F294" s="249" t="s">
        <v>430</v>
      </c>
      <c r="G294" s="247"/>
      <c r="H294" s="250">
        <v>8.077</v>
      </c>
      <c r="I294" s="251"/>
      <c r="J294" s="247"/>
      <c r="K294" s="247"/>
      <c r="L294" s="252"/>
      <c r="M294" s="253"/>
      <c r="N294" s="254"/>
      <c r="O294" s="254"/>
      <c r="P294" s="254"/>
      <c r="Q294" s="254"/>
      <c r="R294" s="254"/>
      <c r="S294" s="254"/>
      <c r="T294" s="255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56" t="s">
        <v>204</v>
      </c>
      <c r="AU294" s="256" t="s">
        <v>81</v>
      </c>
      <c r="AV294" s="14" t="s">
        <v>81</v>
      </c>
      <c r="AW294" s="14" t="s">
        <v>34</v>
      </c>
      <c r="AX294" s="14" t="s">
        <v>73</v>
      </c>
      <c r="AY294" s="256" t="s">
        <v>193</v>
      </c>
    </row>
    <row r="295" s="14" customFormat="1">
      <c r="A295" s="14"/>
      <c r="B295" s="246"/>
      <c r="C295" s="247"/>
      <c r="D295" s="237" t="s">
        <v>204</v>
      </c>
      <c r="E295" s="248" t="s">
        <v>21</v>
      </c>
      <c r="F295" s="249" t="s">
        <v>431</v>
      </c>
      <c r="G295" s="247"/>
      <c r="H295" s="250">
        <v>5.3419999999999996</v>
      </c>
      <c r="I295" s="251"/>
      <c r="J295" s="247"/>
      <c r="K295" s="247"/>
      <c r="L295" s="252"/>
      <c r="M295" s="253"/>
      <c r="N295" s="254"/>
      <c r="O295" s="254"/>
      <c r="P295" s="254"/>
      <c r="Q295" s="254"/>
      <c r="R295" s="254"/>
      <c r="S295" s="254"/>
      <c r="T295" s="255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56" t="s">
        <v>204</v>
      </c>
      <c r="AU295" s="256" t="s">
        <v>81</v>
      </c>
      <c r="AV295" s="14" t="s">
        <v>81</v>
      </c>
      <c r="AW295" s="14" t="s">
        <v>34</v>
      </c>
      <c r="AX295" s="14" t="s">
        <v>73</v>
      </c>
      <c r="AY295" s="256" t="s">
        <v>193</v>
      </c>
    </row>
    <row r="296" s="14" customFormat="1">
      <c r="A296" s="14"/>
      <c r="B296" s="246"/>
      <c r="C296" s="247"/>
      <c r="D296" s="237" t="s">
        <v>204</v>
      </c>
      <c r="E296" s="248" t="s">
        <v>21</v>
      </c>
      <c r="F296" s="249" t="s">
        <v>432</v>
      </c>
      <c r="G296" s="247"/>
      <c r="H296" s="250">
        <v>2.9399999999999999</v>
      </c>
      <c r="I296" s="251"/>
      <c r="J296" s="247"/>
      <c r="K296" s="247"/>
      <c r="L296" s="252"/>
      <c r="M296" s="253"/>
      <c r="N296" s="254"/>
      <c r="O296" s="254"/>
      <c r="P296" s="254"/>
      <c r="Q296" s="254"/>
      <c r="R296" s="254"/>
      <c r="S296" s="254"/>
      <c r="T296" s="255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56" t="s">
        <v>204</v>
      </c>
      <c r="AU296" s="256" t="s">
        <v>81</v>
      </c>
      <c r="AV296" s="14" t="s">
        <v>81</v>
      </c>
      <c r="AW296" s="14" t="s">
        <v>34</v>
      </c>
      <c r="AX296" s="14" t="s">
        <v>73</v>
      </c>
      <c r="AY296" s="256" t="s">
        <v>193</v>
      </c>
    </row>
    <row r="297" s="14" customFormat="1">
      <c r="A297" s="14"/>
      <c r="B297" s="246"/>
      <c r="C297" s="247"/>
      <c r="D297" s="237" t="s">
        <v>204</v>
      </c>
      <c r="E297" s="248" t="s">
        <v>21</v>
      </c>
      <c r="F297" s="249" t="s">
        <v>433</v>
      </c>
      <c r="G297" s="247"/>
      <c r="H297" s="250">
        <v>8.141</v>
      </c>
      <c r="I297" s="251"/>
      <c r="J297" s="247"/>
      <c r="K297" s="247"/>
      <c r="L297" s="252"/>
      <c r="M297" s="253"/>
      <c r="N297" s="254"/>
      <c r="O297" s="254"/>
      <c r="P297" s="254"/>
      <c r="Q297" s="254"/>
      <c r="R297" s="254"/>
      <c r="S297" s="254"/>
      <c r="T297" s="255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56" t="s">
        <v>204</v>
      </c>
      <c r="AU297" s="256" t="s">
        <v>81</v>
      </c>
      <c r="AV297" s="14" t="s">
        <v>81</v>
      </c>
      <c r="AW297" s="14" t="s">
        <v>34</v>
      </c>
      <c r="AX297" s="14" t="s">
        <v>73</v>
      </c>
      <c r="AY297" s="256" t="s">
        <v>193</v>
      </c>
    </row>
    <row r="298" s="15" customFormat="1">
      <c r="A298" s="15"/>
      <c r="B298" s="257"/>
      <c r="C298" s="258"/>
      <c r="D298" s="237" t="s">
        <v>204</v>
      </c>
      <c r="E298" s="259" t="s">
        <v>21</v>
      </c>
      <c r="F298" s="260" t="s">
        <v>208</v>
      </c>
      <c r="G298" s="258"/>
      <c r="H298" s="261">
        <v>29.420000000000002</v>
      </c>
      <c r="I298" s="262"/>
      <c r="J298" s="258"/>
      <c r="K298" s="258"/>
      <c r="L298" s="263"/>
      <c r="M298" s="264"/>
      <c r="N298" s="265"/>
      <c r="O298" s="265"/>
      <c r="P298" s="265"/>
      <c r="Q298" s="265"/>
      <c r="R298" s="265"/>
      <c r="S298" s="265"/>
      <c r="T298" s="266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T298" s="267" t="s">
        <v>204</v>
      </c>
      <c r="AU298" s="267" t="s">
        <v>81</v>
      </c>
      <c r="AV298" s="15" t="s">
        <v>200</v>
      </c>
      <c r="AW298" s="15" t="s">
        <v>34</v>
      </c>
      <c r="AX298" s="15" t="s">
        <v>77</v>
      </c>
      <c r="AY298" s="267" t="s">
        <v>193</v>
      </c>
    </row>
    <row r="299" s="2" customFormat="1" ht="24.15" customHeight="1">
      <c r="A299" s="41"/>
      <c r="B299" s="42"/>
      <c r="C299" s="217" t="s">
        <v>434</v>
      </c>
      <c r="D299" s="217" t="s">
        <v>195</v>
      </c>
      <c r="E299" s="218" t="s">
        <v>435</v>
      </c>
      <c r="F299" s="219" t="s">
        <v>436</v>
      </c>
      <c r="G299" s="220" t="s">
        <v>198</v>
      </c>
      <c r="H299" s="221">
        <v>40.424999999999997</v>
      </c>
      <c r="I299" s="222"/>
      <c r="J299" s="223">
        <f>ROUND(I299*H299,2)</f>
        <v>0</v>
      </c>
      <c r="K299" s="219" t="s">
        <v>199</v>
      </c>
      <c r="L299" s="47"/>
      <c r="M299" s="224" t="s">
        <v>21</v>
      </c>
      <c r="N299" s="225" t="s">
        <v>44</v>
      </c>
      <c r="O299" s="87"/>
      <c r="P299" s="226">
        <f>O299*H299</f>
        <v>0</v>
      </c>
      <c r="Q299" s="226">
        <v>0</v>
      </c>
      <c r="R299" s="226">
        <f>Q299*H299</f>
        <v>0</v>
      </c>
      <c r="S299" s="226">
        <v>0.045999999999999999</v>
      </c>
      <c r="T299" s="227">
        <f>S299*H299</f>
        <v>1.8595499999999998</v>
      </c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R299" s="228" t="s">
        <v>200</v>
      </c>
      <c r="AT299" s="228" t="s">
        <v>195</v>
      </c>
      <c r="AU299" s="228" t="s">
        <v>81</v>
      </c>
      <c r="AY299" s="20" t="s">
        <v>193</v>
      </c>
      <c r="BE299" s="229">
        <f>IF(N299="základní",J299,0)</f>
        <v>0</v>
      </c>
      <c r="BF299" s="229">
        <f>IF(N299="snížená",J299,0)</f>
        <v>0</v>
      </c>
      <c r="BG299" s="229">
        <f>IF(N299="zákl. přenesená",J299,0)</f>
        <v>0</v>
      </c>
      <c r="BH299" s="229">
        <f>IF(N299="sníž. přenesená",J299,0)</f>
        <v>0</v>
      </c>
      <c r="BI299" s="229">
        <f>IF(N299="nulová",J299,0)</f>
        <v>0</v>
      </c>
      <c r="BJ299" s="20" t="s">
        <v>77</v>
      </c>
      <c r="BK299" s="229">
        <f>ROUND(I299*H299,2)</f>
        <v>0</v>
      </c>
      <c r="BL299" s="20" t="s">
        <v>200</v>
      </c>
      <c r="BM299" s="228" t="s">
        <v>437</v>
      </c>
    </row>
    <row r="300" s="2" customFormat="1">
      <c r="A300" s="41"/>
      <c r="B300" s="42"/>
      <c r="C300" s="43"/>
      <c r="D300" s="230" t="s">
        <v>202</v>
      </c>
      <c r="E300" s="43"/>
      <c r="F300" s="231" t="s">
        <v>438</v>
      </c>
      <c r="G300" s="43"/>
      <c r="H300" s="43"/>
      <c r="I300" s="232"/>
      <c r="J300" s="43"/>
      <c r="K300" s="43"/>
      <c r="L300" s="47"/>
      <c r="M300" s="233"/>
      <c r="N300" s="234"/>
      <c r="O300" s="87"/>
      <c r="P300" s="87"/>
      <c r="Q300" s="87"/>
      <c r="R300" s="87"/>
      <c r="S300" s="87"/>
      <c r="T300" s="88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T300" s="20" t="s">
        <v>202</v>
      </c>
      <c r="AU300" s="20" t="s">
        <v>81</v>
      </c>
    </row>
    <row r="301" s="13" customFormat="1">
      <c r="A301" s="13"/>
      <c r="B301" s="235"/>
      <c r="C301" s="236"/>
      <c r="D301" s="237" t="s">
        <v>204</v>
      </c>
      <c r="E301" s="238" t="s">
        <v>21</v>
      </c>
      <c r="F301" s="239" t="s">
        <v>439</v>
      </c>
      <c r="G301" s="236"/>
      <c r="H301" s="238" t="s">
        <v>21</v>
      </c>
      <c r="I301" s="240"/>
      <c r="J301" s="236"/>
      <c r="K301" s="236"/>
      <c r="L301" s="241"/>
      <c r="M301" s="242"/>
      <c r="N301" s="243"/>
      <c r="O301" s="243"/>
      <c r="P301" s="243"/>
      <c r="Q301" s="243"/>
      <c r="R301" s="243"/>
      <c r="S301" s="243"/>
      <c r="T301" s="244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45" t="s">
        <v>204</v>
      </c>
      <c r="AU301" s="245" t="s">
        <v>81</v>
      </c>
      <c r="AV301" s="13" t="s">
        <v>77</v>
      </c>
      <c r="AW301" s="13" t="s">
        <v>34</v>
      </c>
      <c r="AX301" s="13" t="s">
        <v>73</v>
      </c>
      <c r="AY301" s="245" t="s">
        <v>193</v>
      </c>
    </row>
    <row r="302" s="14" customFormat="1">
      <c r="A302" s="14"/>
      <c r="B302" s="246"/>
      <c r="C302" s="247"/>
      <c r="D302" s="237" t="s">
        <v>204</v>
      </c>
      <c r="E302" s="248" t="s">
        <v>21</v>
      </c>
      <c r="F302" s="249" t="s">
        <v>440</v>
      </c>
      <c r="G302" s="247"/>
      <c r="H302" s="250">
        <v>36.435000000000002</v>
      </c>
      <c r="I302" s="251"/>
      <c r="J302" s="247"/>
      <c r="K302" s="247"/>
      <c r="L302" s="252"/>
      <c r="M302" s="253"/>
      <c r="N302" s="254"/>
      <c r="O302" s="254"/>
      <c r="P302" s="254"/>
      <c r="Q302" s="254"/>
      <c r="R302" s="254"/>
      <c r="S302" s="254"/>
      <c r="T302" s="255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56" t="s">
        <v>204</v>
      </c>
      <c r="AU302" s="256" t="s">
        <v>81</v>
      </c>
      <c r="AV302" s="14" t="s">
        <v>81</v>
      </c>
      <c r="AW302" s="14" t="s">
        <v>34</v>
      </c>
      <c r="AX302" s="14" t="s">
        <v>73</v>
      </c>
      <c r="AY302" s="256" t="s">
        <v>193</v>
      </c>
    </row>
    <row r="303" s="14" customFormat="1">
      <c r="A303" s="14"/>
      <c r="B303" s="246"/>
      <c r="C303" s="247"/>
      <c r="D303" s="237" t="s">
        <v>204</v>
      </c>
      <c r="E303" s="248" t="s">
        <v>21</v>
      </c>
      <c r="F303" s="249" t="s">
        <v>441</v>
      </c>
      <c r="G303" s="247"/>
      <c r="H303" s="250">
        <v>-5.9400000000000004</v>
      </c>
      <c r="I303" s="251"/>
      <c r="J303" s="247"/>
      <c r="K303" s="247"/>
      <c r="L303" s="252"/>
      <c r="M303" s="253"/>
      <c r="N303" s="254"/>
      <c r="O303" s="254"/>
      <c r="P303" s="254"/>
      <c r="Q303" s="254"/>
      <c r="R303" s="254"/>
      <c r="S303" s="254"/>
      <c r="T303" s="255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56" t="s">
        <v>204</v>
      </c>
      <c r="AU303" s="256" t="s">
        <v>81</v>
      </c>
      <c r="AV303" s="14" t="s">
        <v>81</v>
      </c>
      <c r="AW303" s="14" t="s">
        <v>34</v>
      </c>
      <c r="AX303" s="14" t="s">
        <v>73</v>
      </c>
      <c r="AY303" s="256" t="s">
        <v>193</v>
      </c>
    </row>
    <row r="304" s="14" customFormat="1">
      <c r="A304" s="14"/>
      <c r="B304" s="246"/>
      <c r="C304" s="247"/>
      <c r="D304" s="237" t="s">
        <v>204</v>
      </c>
      <c r="E304" s="248" t="s">
        <v>21</v>
      </c>
      <c r="F304" s="249" t="s">
        <v>442</v>
      </c>
      <c r="G304" s="247"/>
      <c r="H304" s="250">
        <v>3.7799999999999998</v>
      </c>
      <c r="I304" s="251"/>
      <c r="J304" s="247"/>
      <c r="K304" s="247"/>
      <c r="L304" s="252"/>
      <c r="M304" s="253"/>
      <c r="N304" s="254"/>
      <c r="O304" s="254"/>
      <c r="P304" s="254"/>
      <c r="Q304" s="254"/>
      <c r="R304" s="254"/>
      <c r="S304" s="254"/>
      <c r="T304" s="255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56" t="s">
        <v>204</v>
      </c>
      <c r="AU304" s="256" t="s">
        <v>81</v>
      </c>
      <c r="AV304" s="14" t="s">
        <v>81</v>
      </c>
      <c r="AW304" s="14" t="s">
        <v>34</v>
      </c>
      <c r="AX304" s="14" t="s">
        <v>73</v>
      </c>
      <c r="AY304" s="256" t="s">
        <v>193</v>
      </c>
    </row>
    <row r="305" s="14" customFormat="1">
      <c r="A305" s="14"/>
      <c r="B305" s="246"/>
      <c r="C305" s="247"/>
      <c r="D305" s="237" t="s">
        <v>204</v>
      </c>
      <c r="E305" s="248" t="s">
        <v>21</v>
      </c>
      <c r="F305" s="249" t="s">
        <v>443</v>
      </c>
      <c r="G305" s="247"/>
      <c r="H305" s="250">
        <v>6.1500000000000004</v>
      </c>
      <c r="I305" s="251"/>
      <c r="J305" s="247"/>
      <c r="K305" s="247"/>
      <c r="L305" s="252"/>
      <c r="M305" s="253"/>
      <c r="N305" s="254"/>
      <c r="O305" s="254"/>
      <c r="P305" s="254"/>
      <c r="Q305" s="254"/>
      <c r="R305" s="254"/>
      <c r="S305" s="254"/>
      <c r="T305" s="255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56" t="s">
        <v>204</v>
      </c>
      <c r="AU305" s="256" t="s">
        <v>81</v>
      </c>
      <c r="AV305" s="14" t="s">
        <v>81</v>
      </c>
      <c r="AW305" s="14" t="s">
        <v>34</v>
      </c>
      <c r="AX305" s="14" t="s">
        <v>73</v>
      </c>
      <c r="AY305" s="256" t="s">
        <v>193</v>
      </c>
    </row>
    <row r="306" s="15" customFormat="1">
      <c r="A306" s="15"/>
      <c r="B306" s="257"/>
      <c r="C306" s="258"/>
      <c r="D306" s="237" t="s">
        <v>204</v>
      </c>
      <c r="E306" s="259" t="s">
        <v>21</v>
      </c>
      <c r="F306" s="260" t="s">
        <v>208</v>
      </c>
      <c r="G306" s="258"/>
      <c r="H306" s="261">
        <v>40.424999999999997</v>
      </c>
      <c r="I306" s="262"/>
      <c r="J306" s="258"/>
      <c r="K306" s="258"/>
      <c r="L306" s="263"/>
      <c r="M306" s="264"/>
      <c r="N306" s="265"/>
      <c r="O306" s="265"/>
      <c r="P306" s="265"/>
      <c r="Q306" s="265"/>
      <c r="R306" s="265"/>
      <c r="S306" s="265"/>
      <c r="T306" s="266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T306" s="267" t="s">
        <v>204</v>
      </c>
      <c r="AU306" s="267" t="s">
        <v>81</v>
      </c>
      <c r="AV306" s="15" t="s">
        <v>200</v>
      </c>
      <c r="AW306" s="15" t="s">
        <v>34</v>
      </c>
      <c r="AX306" s="15" t="s">
        <v>77</v>
      </c>
      <c r="AY306" s="267" t="s">
        <v>193</v>
      </c>
    </row>
    <row r="307" s="2" customFormat="1" ht="21.75" customHeight="1">
      <c r="A307" s="41"/>
      <c r="B307" s="42"/>
      <c r="C307" s="217" t="s">
        <v>444</v>
      </c>
      <c r="D307" s="217" t="s">
        <v>195</v>
      </c>
      <c r="E307" s="218" t="s">
        <v>445</v>
      </c>
      <c r="F307" s="219" t="s">
        <v>446</v>
      </c>
      <c r="G307" s="220" t="s">
        <v>211</v>
      </c>
      <c r="H307" s="221">
        <v>15.300000000000001</v>
      </c>
      <c r="I307" s="222"/>
      <c r="J307" s="223">
        <f>ROUND(I307*H307,2)</f>
        <v>0</v>
      </c>
      <c r="K307" s="219" t="s">
        <v>21</v>
      </c>
      <c r="L307" s="47"/>
      <c r="M307" s="224" t="s">
        <v>21</v>
      </c>
      <c r="N307" s="225" t="s">
        <v>44</v>
      </c>
      <c r="O307" s="87"/>
      <c r="P307" s="226">
        <f>O307*H307</f>
        <v>0</v>
      </c>
      <c r="Q307" s="226">
        <v>0</v>
      </c>
      <c r="R307" s="226">
        <f>Q307*H307</f>
        <v>0</v>
      </c>
      <c r="S307" s="226">
        <v>0</v>
      </c>
      <c r="T307" s="227">
        <f>S307*H307</f>
        <v>0</v>
      </c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R307" s="228" t="s">
        <v>200</v>
      </c>
      <c r="AT307" s="228" t="s">
        <v>195</v>
      </c>
      <c r="AU307" s="228" t="s">
        <v>81</v>
      </c>
      <c r="AY307" s="20" t="s">
        <v>193</v>
      </c>
      <c r="BE307" s="229">
        <f>IF(N307="základní",J307,0)</f>
        <v>0</v>
      </c>
      <c r="BF307" s="229">
        <f>IF(N307="snížená",J307,0)</f>
        <v>0</v>
      </c>
      <c r="BG307" s="229">
        <f>IF(N307="zákl. přenesená",J307,0)</f>
        <v>0</v>
      </c>
      <c r="BH307" s="229">
        <f>IF(N307="sníž. přenesená",J307,0)</f>
        <v>0</v>
      </c>
      <c r="BI307" s="229">
        <f>IF(N307="nulová",J307,0)</f>
        <v>0</v>
      </c>
      <c r="BJ307" s="20" t="s">
        <v>77</v>
      </c>
      <c r="BK307" s="229">
        <f>ROUND(I307*H307,2)</f>
        <v>0</v>
      </c>
      <c r="BL307" s="20" t="s">
        <v>200</v>
      </c>
      <c r="BM307" s="228" t="s">
        <v>447</v>
      </c>
    </row>
    <row r="308" s="14" customFormat="1">
      <c r="A308" s="14"/>
      <c r="B308" s="246"/>
      <c r="C308" s="247"/>
      <c r="D308" s="237" t="s">
        <v>204</v>
      </c>
      <c r="E308" s="248" t="s">
        <v>21</v>
      </c>
      <c r="F308" s="249" t="s">
        <v>448</v>
      </c>
      <c r="G308" s="247"/>
      <c r="H308" s="250">
        <v>15.300000000000001</v>
      </c>
      <c r="I308" s="251"/>
      <c r="J308" s="247"/>
      <c r="K308" s="247"/>
      <c r="L308" s="252"/>
      <c r="M308" s="253"/>
      <c r="N308" s="254"/>
      <c r="O308" s="254"/>
      <c r="P308" s="254"/>
      <c r="Q308" s="254"/>
      <c r="R308" s="254"/>
      <c r="S308" s="254"/>
      <c r="T308" s="255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56" t="s">
        <v>204</v>
      </c>
      <c r="AU308" s="256" t="s">
        <v>81</v>
      </c>
      <c r="AV308" s="14" t="s">
        <v>81</v>
      </c>
      <c r="AW308" s="14" t="s">
        <v>34</v>
      </c>
      <c r="AX308" s="14" t="s">
        <v>73</v>
      </c>
      <c r="AY308" s="256" t="s">
        <v>193</v>
      </c>
    </row>
    <row r="309" s="15" customFormat="1">
      <c r="A309" s="15"/>
      <c r="B309" s="257"/>
      <c r="C309" s="258"/>
      <c r="D309" s="237" t="s">
        <v>204</v>
      </c>
      <c r="E309" s="259" t="s">
        <v>21</v>
      </c>
      <c r="F309" s="260" t="s">
        <v>208</v>
      </c>
      <c r="G309" s="258"/>
      <c r="H309" s="261">
        <v>15.300000000000001</v>
      </c>
      <c r="I309" s="262"/>
      <c r="J309" s="258"/>
      <c r="K309" s="258"/>
      <c r="L309" s="263"/>
      <c r="M309" s="264"/>
      <c r="N309" s="265"/>
      <c r="O309" s="265"/>
      <c r="P309" s="265"/>
      <c r="Q309" s="265"/>
      <c r="R309" s="265"/>
      <c r="S309" s="265"/>
      <c r="T309" s="266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T309" s="267" t="s">
        <v>204</v>
      </c>
      <c r="AU309" s="267" t="s">
        <v>81</v>
      </c>
      <c r="AV309" s="15" t="s">
        <v>200</v>
      </c>
      <c r="AW309" s="15" t="s">
        <v>34</v>
      </c>
      <c r="AX309" s="15" t="s">
        <v>77</v>
      </c>
      <c r="AY309" s="267" t="s">
        <v>193</v>
      </c>
    </row>
    <row r="310" s="2" customFormat="1" ht="33" customHeight="1">
      <c r="A310" s="41"/>
      <c r="B310" s="42"/>
      <c r="C310" s="217" t="s">
        <v>449</v>
      </c>
      <c r="D310" s="217" t="s">
        <v>195</v>
      </c>
      <c r="E310" s="218" t="s">
        <v>450</v>
      </c>
      <c r="F310" s="219" t="s">
        <v>451</v>
      </c>
      <c r="G310" s="220" t="s">
        <v>452</v>
      </c>
      <c r="H310" s="221">
        <v>15</v>
      </c>
      <c r="I310" s="222"/>
      <c r="J310" s="223">
        <f>ROUND(I310*H310,2)</f>
        <v>0</v>
      </c>
      <c r="K310" s="219" t="s">
        <v>21</v>
      </c>
      <c r="L310" s="47"/>
      <c r="M310" s="224" t="s">
        <v>21</v>
      </c>
      <c r="N310" s="225" t="s">
        <v>44</v>
      </c>
      <c r="O310" s="87"/>
      <c r="P310" s="226">
        <f>O310*H310</f>
        <v>0</v>
      </c>
      <c r="Q310" s="226">
        <v>0</v>
      </c>
      <c r="R310" s="226">
        <f>Q310*H310</f>
        <v>0</v>
      </c>
      <c r="S310" s="226">
        <v>0</v>
      </c>
      <c r="T310" s="227">
        <f>S310*H310</f>
        <v>0</v>
      </c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R310" s="228" t="s">
        <v>200</v>
      </c>
      <c r="AT310" s="228" t="s">
        <v>195</v>
      </c>
      <c r="AU310" s="228" t="s">
        <v>81</v>
      </c>
      <c r="AY310" s="20" t="s">
        <v>193</v>
      </c>
      <c r="BE310" s="229">
        <f>IF(N310="základní",J310,0)</f>
        <v>0</v>
      </c>
      <c r="BF310" s="229">
        <f>IF(N310="snížená",J310,0)</f>
        <v>0</v>
      </c>
      <c r="BG310" s="229">
        <f>IF(N310="zákl. přenesená",J310,0)</f>
        <v>0</v>
      </c>
      <c r="BH310" s="229">
        <f>IF(N310="sníž. přenesená",J310,0)</f>
        <v>0</v>
      </c>
      <c r="BI310" s="229">
        <f>IF(N310="nulová",J310,0)</f>
        <v>0</v>
      </c>
      <c r="BJ310" s="20" t="s">
        <v>77</v>
      </c>
      <c r="BK310" s="229">
        <f>ROUND(I310*H310,2)</f>
        <v>0</v>
      </c>
      <c r="BL310" s="20" t="s">
        <v>200</v>
      </c>
      <c r="BM310" s="228" t="s">
        <v>453</v>
      </c>
    </row>
    <row r="311" s="13" customFormat="1">
      <c r="A311" s="13"/>
      <c r="B311" s="235"/>
      <c r="C311" s="236"/>
      <c r="D311" s="237" t="s">
        <v>204</v>
      </c>
      <c r="E311" s="238" t="s">
        <v>21</v>
      </c>
      <c r="F311" s="239" t="s">
        <v>232</v>
      </c>
      <c r="G311" s="236"/>
      <c r="H311" s="238" t="s">
        <v>21</v>
      </c>
      <c r="I311" s="240"/>
      <c r="J311" s="236"/>
      <c r="K311" s="236"/>
      <c r="L311" s="241"/>
      <c r="M311" s="242"/>
      <c r="N311" s="243"/>
      <c r="O311" s="243"/>
      <c r="P311" s="243"/>
      <c r="Q311" s="243"/>
      <c r="R311" s="243"/>
      <c r="S311" s="243"/>
      <c r="T311" s="244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45" t="s">
        <v>204</v>
      </c>
      <c r="AU311" s="245" t="s">
        <v>81</v>
      </c>
      <c r="AV311" s="13" t="s">
        <v>77</v>
      </c>
      <c r="AW311" s="13" t="s">
        <v>34</v>
      </c>
      <c r="AX311" s="13" t="s">
        <v>73</v>
      </c>
      <c r="AY311" s="245" t="s">
        <v>193</v>
      </c>
    </row>
    <row r="312" s="14" customFormat="1">
      <c r="A312" s="14"/>
      <c r="B312" s="246"/>
      <c r="C312" s="247"/>
      <c r="D312" s="237" t="s">
        <v>204</v>
      </c>
      <c r="E312" s="248" t="s">
        <v>21</v>
      </c>
      <c r="F312" s="249" t="s">
        <v>454</v>
      </c>
      <c r="G312" s="247"/>
      <c r="H312" s="250">
        <v>15</v>
      </c>
      <c r="I312" s="251"/>
      <c r="J312" s="247"/>
      <c r="K312" s="247"/>
      <c r="L312" s="252"/>
      <c r="M312" s="253"/>
      <c r="N312" s="254"/>
      <c r="O312" s="254"/>
      <c r="P312" s="254"/>
      <c r="Q312" s="254"/>
      <c r="R312" s="254"/>
      <c r="S312" s="254"/>
      <c r="T312" s="255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56" t="s">
        <v>204</v>
      </c>
      <c r="AU312" s="256" t="s">
        <v>81</v>
      </c>
      <c r="AV312" s="14" t="s">
        <v>81</v>
      </c>
      <c r="AW312" s="14" t="s">
        <v>34</v>
      </c>
      <c r="AX312" s="14" t="s">
        <v>73</v>
      </c>
      <c r="AY312" s="256" t="s">
        <v>193</v>
      </c>
    </row>
    <row r="313" s="15" customFormat="1">
      <c r="A313" s="15"/>
      <c r="B313" s="257"/>
      <c r="C313" s="258"/>
      <c r="D313" s="237" t="s">
        <v>204</v>
      </c>
      <c r="E313" s="259" t="s">
        <v>21</v>
      </c>
      <c r="F313" s="260" t="s">
        <v>208</v>
      </c>
      <c r="G313" s="258"/>
      <c r="H313" s="261">
        <v>15</v>
      </c>
      <c r="I313" s="262"/>
      <c r="J313" s="258"/>
      <c r="K313" s="258"/>
      <c r="L313" s="263"/>
      <c r="M313" s="264"/>
      <c r="N313" s="265"/>
      <c r="O313" s="265"/>
      <c r="P313" s="265"/>
      <c r="Q313" s="265"/>
      <c r="R313" s="265"/>
      <c r="S313" s="265"/>
      <c r="T313" s="266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T313" s="267" t="s">
        <v>204</v>
      </c>
      <c r="AU313" s="267" t="s">
        <v>81</v>
      </c>
      <c r="AV313" s="15" t="s">
        <v>200</v>
      </c>
      <c r="AW313" s="15" t="s">
        <v>34</v>
      </c>
      <c r="AX313" s="15" t="s">
        <v>77</v>
      </c>
      <c r="AY313" s="267" t="s">
        <v>193</v>
      </c>
    </row>
    <row r="314" s="2" customFormat="1" ht="24.15" customHeight="1">
      <c r="A314" s="41"/>
      <c r="B314" s="42"/>
      <c r="C314" s="217" t="s">
        <v>455</v>
      </c>
      <c r="D314" s="217" t="s">
        <v>195</v>
      </c>
      <c r="E314" s="218" t="s">
        <v>456</v>
      </c>
      <c r="F314" s="219" t="s">
        <v>457</v>
      </c>
      <c r="G314" s="220" t="s">
        <v>452</v>
      </c>
      <c r="H314" s="221">
        <v>20</v>
      </c>
      <c r="I314" s="222"/>
      <c r="J314" s="223">
        <f>ROUND(I314*H314,2)</f>
        <v>0</v>
      </c>
      <c r="K314" s="219" t="s">
        <v>21</v>
      </c>
      <c r="L314" s="47"/>
      <c r="M314" s="224" t="s">
        <v>21</v>
      </c>
      <c r="N314" s="225" t="s">
        <v>44</v>
      </c>
      <c r="O314" s="87"/>
      <c r="P314" s="226">
        <f>O314*H314</f>
        <v>0</v>
      </c>
      <c r="Q314" s="226">
        <v>0</v>
      </c>
      <c r="R314" s="226">
        <f>Q314*H314</f>
        <v>0</v>
      </c>
      <c r="S314" s="226">
        <v>0</v>
      </c>
      <c r="T314" s="227">
        <f>S314*H314</f>
        <v>0</v>
      </c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R314" s="228" t="s">
        <v>200</v>
      </c>
      <c r="AT314" s="228" t="s">
        <v>195</v>
      </c>
      <c r="AU314" s="228" t="s">
        <v>81</v>
      </c>
      <c r="AY314" s="20" t="s">
        <v>193</v>
      </c>
      <c r="BE314" s="229">
        <f>IF(N314="základní",J314,0)</f>
        <v>0</v>
      </c>
      <c r="BF314" s="229">
        <f>IF(N314="snížená",J314,0)</f>
        <v>0</v>
      </c>
      <c r="BG314" s="229">
        <f>IF(N314="zákl. přenesená",J314,0)</f>
        <v>0</v>
      </c>
      <c r="BH314" s="229">
        <f>IF(N314="sníž. přenesená",J314,0)</f>
        <v>0</v>
      </c>
      <c r="BI314" s="229">
        <f>IF(N314="nulová",J314,0)</f>
        <v>0</v>
      </c>
      <c r="BJ314" s="20" t="s">
        <v>77</v>
      </c>
      <c r="BK314" s="229">
        <f>ROUND(I314*H314,2)</f>
        <v>0</v>
      </c>
      <c r="BL314" s="20" t="s">
        <v>200</v>
      </c>
      <c r="BM314" s="228" t="s">
        <v>458</v>
      </c>
    </row>
    <row r="315" s="13" customFormat="1">
      <c r="A315" s="13"/>
      <c r="B315" s="235"/>
      <c r="C315" s="236"/>
      <c r="D315" s="237" t="s">
        <v>204</v>
      </c>
      <c r="E315" s="238" t="s">
        <v>21</v>
      </c>
      <c r="F315" s="239" t="s">
        <v>232</v>
      </c>
      <c r="G315" s="236"/>
      <c r="H315" s="238" t="s">
        <v>21</v>
      </c>
      <c r="I315" s="240"/>
      <c r="J315" s="236"/>
      <c r="K315" s="236"/>
      <c r="L315" s="241"/>
      <c r="M315" s="242"/>
      <c r="N315" s="243"/>
      <c r="O315" s="243"/>
      <c r="P315" s="243"/>
      <c r="Q315" s="243"/>
      <c r="R315" s="243"/>
      <c r="S315" s="243"/>
      <c r="T315" s="244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45" t="s">
        <v>204</v>
      </c>
      <c r="AU315" s="245" t="s">
        <v>81</v>
      </c>
      <c r="AV315" s="13" t="s">
        <v>77</v>
      </c>
      <c r="AW315" s="13" t="s">
        <v>34</v>
      </c>
      <c r="AX315" s="13" t="s">
        <v>73</v>
      </c>
      <c r="AY315" s="245" t="s">
        <v>193</v>
      </c>
    </row>
    <row r="316" s="14" customFormat="1">
      <c r="A316" s="14"/>
      <c r="B316" s="246"/>
      <c r="C316" s="247"/>
      <c r="D316" s="237" t="s">
        <v>204</v>
      </c>
      <c r="E316" s="248" t="s">
        <v>21</v>
      </c>
      <c r="F316" s="249" t="s">
        <v>459</v>
      </c>
      <c r="G316" s="247"/>
      <c r="H316" s="250">
        <v>20</v>
      </c>
      <c r="I316" s="251"/>
      <c r="J316" s="247"/>
      <c r="K316" s="247"/>
      <c r="L316" s="252"/>
      <c r="M316" s="253"/>
      <c r="N316" s="254"/>
      <c r="O316" s="254"/>
      <c r="P316" s="254"/>
      <c r="Q316" s="254"/>
      <c r="R316" s="254"/>
      <c r="S316" s="254"/>
      <c r="T316" s="255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56" t="s">
        <v>204</v>
      </c>
      <c r="AU316" s="256" t="s">
        <v>81</v>
      </c>
      <c r="AV316" s="14" t="s">
        <v>81</v>
      </c>
      <c r="AW316" s="14" t="s">
        <v>34</v>
      </c>
      <c r="AX316" s="14" t="s">
        <v>73</v>
      </c>
      <c r="AY316" s="256" t="s">
        <v>193</v>
      </c>
    </row>
    <row r="317" s="15" customFormat="1">
      <c r="A317" s="15"/>
      <c r="B317" s="257"/>
      <c r="C317" s="258"/>
      <c r="D317" s="237" t="s">
        <v>204</v>
      </c>
      <c r="E317" s="259" t="s">
        <v>21</v>
      </c>
      <c r="F317" s="260" t="s">
        <v>208</v>
      </c>
      <c r="G317" s="258"/>
      <c r="H317" s="261">
        <v>20</v>
      </c>
      <c r="I317" s="262"/>
      <c r="J317" s="258"/>
      <c r="K317" s="258"/>
      <c r="L317" s="263"/>
      <c r="M317" s="264"/>
      <c r="N317" s="265"/>
      <c r="O317" s="265"/>
      <c r="P317" s="265"/>
      <c r="Q317" s="265"/>
      <c r="R317" s="265"/>
      <c r="S317" s="265"/>
      <c r="T317" s="266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T317" s="267" t="s">
        <v>204</v>
      </c>
      <c r="AU317" s="267" t="s">
        <v>81</v>
      </c>
      <c r="AV317" s="15" t="s">
        <v>200</v>
      </c>
      <c r="AW317" s="15" t="s">
        <v>34</v>
      </c>
      <c r="AX317" s="15" t="s">
        <v>77</v>
      </c>
      <c r="AY317" s="267" t="s">
        <v>193</v>
      </c>
    </row>
    <row r="318" s="2" customFormat="1" ht="24.15" customHeight="1">
      <c r="A318" s="41"/>
      <c r="B318" s="42"/>
      <c r="C318" s="217" t="s">
        <v>460</v>
      </c>
      <c r="D318" s="217" t="s">
        <v>195</v>
      </c>
      <c r="E318" s="218" t="s">
        <v>461</v>
      </c>
      <c r="F318" s="219" t="s">
        <v>462</v>
      </c>
      <c r="G318" s="220" t="s">
        <v>452</v>
      </c>
      <c r="H318" s="221">
        <v>10</v>
      </c>
      <c r="I318" s="222"/>
      <c r="J318" s="223">
        <f>ROUND(I318*H318,2)</f>
        <v>0</v>
      </c>
      <c r="K318" s="219" t="s">
        <v>21</v>
      </c>
      <c r="L318" s="47"/>
      <c r="M318" s="224" t="s">
        <v>21</v>
      </c>
      <c r="N318" s="225" t="s">
        <v>44</v>
      </c>
      <c r="O318" s="87"/>
      <c r="P318" s="226">
        <f>O318*H318</f>
        <v>0</v>
      </c>
      <c r="Q318" s="226">
        <v>0</v>
      </c>
      <c r="R318" s="226">
        <f>Q318*H318</f>
        <v>0</v>
      </c>
      <c r="S318" s="226">
        <v>0.050000000000000003</v>
      </c>
      <c r="T318" s="227">
        <f>S318*H318</f>
        <v>0.5</v>
      </c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R318" s="228" t="s">
        <v>200</v>
      </c>
      <c r="AT318" s="228" t="s">
        <v>195</v>
      </c>
      <c r="AU318" s="228" t="s">
        <v>81</v>
      </c>
      <c r="AY318" s="20" t="s">
        <v>193</v>
      </c>
      <c r="BE318" s="229">
        <f>IF(N318="základní",J318,0)</f>
        <v>0</v>
      </c>
      <c r="BF318" s="229">
        <f>IF(N318="snížená",J318,0)</f>
        <v>0</v>
      </c>
      <c r="BG318" s="229">
        <f>IF(N318="zákl. přenesená",J318,0)</f>
        <v>0</v>
      </c>
      <c r="BH318" s="229">
        <f>IF(N318="sníž. přenesená",J318,0)</f>
        <v>0</v>
      </c>
      <c r="BI318" s="229">
        <f>IF(N318="nulová",J318,0)</f>
        <v>0</v>
      </c>
      <c r="BJ318" s="20" t="s">
        <v>77</v>
      </c>
      <c r="BK318" s="229">
        <f>ROUND(I318*H318,2)</f>
        <v>0</v>
      </c>
      <c r="BL318" s="20" t="s">
        <v>200</v>
      </c>
      <c r="BM318" s="228" t="s">
        <v>463</v>
      </c>
    </row>
    <row r="319" s="13" customFormat="1">
      <c r="A319" s="13"/>
      <c r="B319" s="235"/>
      <c r="C319" s="236"/>
      <c r="D319" s="237" t="s">
        <v>204</v>
      </c>
      <c r="E319" s="238" t="s">
        <v>21</v>
      </c>
      <c r="F319" s="239" t="s">
        <v>232</v>
      </c>
      <c r="G319" s="236"/>
      <c r="H319" s="238" t="s">
        <v>21</v>
      </c>
      <c r="I319" s="240"/>
      <c r="J319" s="236"/>
      <c r="K319" s="236"/>
      <c r="L319" s="241"/>
      <c r="M319" s="242"/>
      <c r="N319" s="243"/>
      <c r="O319" s="243"/>
      <c r="P319" s="243"/>
      <c r="Q319" s="243"/>
      <c r="R319" s="243"/>
      <c r="S319" s="243"/>
      <c r="T319" s="244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45" t="s">
        <v>204</v>
      </c>
      <c r="AU319" s="245" t="s">
        <v>81</v>
      </c>
      <c r="AV319" s="13" t="s">
        <v>77</v>
      </c>
      <c r="AW319" s="13" t="s">
        <v>34</v>
      </c>
      <c r="AX319" s="13" t="s">
        <v>73</v>
      </c>
      <c r="AY319" s="245" t="s">
        <v>193</v>
      </c>
    </row>
    <row r="320" s="14" customFormat="1">
      <c r="A320" s="14"/>
      <c r="B320" s="246"/>
      <c r="C320" s="247"/>
      <c r="D320" s="237" t="s">
        <v>204</v>
      </c>
      <c r="E320" s="248" t="s">
        <v>21</v>
      </c>
      <c r="F320" s="249" t="s">
        <v>464</v>
      </c>
      <c r="G320" s="247"/>
      <c r="H320" s="250">
        <v>10</v>
      </c>
      <c r="I320" s="251"/>
      <c r="J320" s="247"/>
      <c r="K320" s="247"/>
      <c r="L320" s="252"/>
      <c r="M320" s="253"/>
      <c r="N320" s="254"/>
      <c r="O320" s="254"/>
      <c r="P320" s="254"/>
      <c r="Q320" s="254"/>
      <c r="R320" s="254"/>
      <c r="S320" s="254"/>
      <c r="T320" s="255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56" t="s">
        <v>204</v>
      </c>
      <c r="AU320" s="256" t="s">
        <v>81</v>
      </c>
      <c r="AV320" s="14" t="s">
        <v>81</v>
      </c>
      <c r="AW320" s="14" t="s">
        <v>34</v>
      </c>
      <c r="AX320" s="14" t="s">
        <v>73</v>
      </c>
      <c r="AY320" s="256" t="s">
        <v>193</v>
      </c>
    </row>
    <row r="321" s="15" customFormat="1">
      <c r="A321" s="15"/>
      <c r="B321" s="257"/>
      <c r="C321" s="258"/>
      <c r="D321" s="237" t="s">
        <v>204</v>
      </c>
      <c r="E321" s="259" t="s">
        <v>21</v>
      </c>
      <c r="F321" s="260" t="s">
        <v>208</v>
      </c>
      <c r="G321" s="258"/>
      <c r="H321" s="261">
        <v>10</v>
      </c>
      <c r="I321" s="262"/>
      <c r="J321" s="258"/>
      <c r="K321" s="258"/>
      <c r="L321" s="263"/>
      <c r="M321" s="264"/>
      <c r="N321" s="265"/>
      <c r="O321" s="265"/>
      <c r="P321" s="265"/>
      <c r="Q321" s="265"/>
      <c r="R321" s="265"/>
      <c r="S321" s="265"/>
      <c r="T321" s="266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T321" s="267" t="s">
        <v>204</v>
      </c>
      <c r="AU321" s="267" t="s">
        <v>81</v>
      </c>
      <c r="AV321" s="15" t="s">
        <v>200</v>
      </c>
      <c r="AW321" s="15" t="s">
        <v>34</v>
      </c>
      <c r="AX321" s="15" t="s">
        <v>77</v>
      </c>
      <c r="AY321" s="267" t="s">
        <v>193</v>
      </c>
    </row>
    <row r="322" s="12" customFormat="1" ht="22.8" customHeight="1">
      <c r="A322" s="12"/>
      <c r="B322" s="201"/>
      <c r="C322" s="202"/>
      <c r="D322" s="203" t="s">
        <v>72</v>
      </c>
      <c r="E322" s="215" t="s">
        <v>465</v>
      </c>
      <c r="F322" s="215" t="s">
        <v>466</v>
      </c>
      <c r="G322" s="202"/>
      <c r="H322" s="202"/>
      <c r="I322" s="205"/>
      <c r="J322" s="216">
        <f>BK322</f>
        <v>0</v>
      </c>
      <c r="K322" s="202"/>
      <c r="L322" s="207"/>
      <c r="M322" s="208"/>
      <c r="N322" s="209"/>
      <c r="O322" s="209"/>
      <c r="P322" s="210">
        <f>SUM(P323:P367)</f>
        <v>0</v>
      </c>
      <c r="Q322" s="209"/>
      <c r="R322" s="210">
        <f>SUM(R323:R367)</f>
        <v>0</v>
      </c>
      <c r="S322" s="209"/>
      <c r="T322" s="211">
        <f>SUM(T323:T367)</f>
        <v>0</v>
      </c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R322" s="212" t="s">
        <v>77</v>
      </c>
      <c r="AT322" s="213" t="s">
        <v>72</v>
      </c>
      <c r="AU322" s="213" t="s">
        <v>77</v>
      </c>
      <c r="AY322" s="212" t="s">
        <v>193</v>
      </c>
      <c r="BK322" s="214">
        <f>SUM(BK323:BK367)</f>
        <v>0</v>
      </c>
    </row>
    <row r="323" s="2" customFormat="1" ht="24.15" customHeight="1">
      <c r="A323" s="41"/>
      <c r="B323" s="42"/>
      <c r="C323" s="217" t="s">
        <v>467</v>
      </c>
      <c r="D323" s="217" t="s">
        <v>195</v>
      </c>
      <c r="E323" s="218" t="s">
        <v>468</v>
      </c>
      <c r="F323" s="219" t="s">
        <v>469</v>
      </c>
      <c r="G323" s="220" t="s">
        <v>250</v>
      </c>
      <c r="H323" s="221">
        <v>365.09800000000001</v>
      </c>
      <c r="I323" s="222"/>
      <c r="J323" s="223">
        <f>ROUND(I323*H323,2)</f>
        <v>0</v>
      </c>
      <c r="K323" s="219" t="s">
        <v>199</v>
      </c>
      <c r="L323" s="47"/>
      <c r="M323" s="224" t="s">
        <v>21</v>
      </c>
      <c r="N323" s="225" t="s">
        <v>44</v>
      </c>
      <c r="O323" s="87"/>
      <c r="P323" s="226">
        <f>O323*H323</f>
        <v>0</v>
      </c>
      <c r="Q323" s="226">
        <v>0</v>
      </c>
      <c r="R323" s="226">
        <f>Q323*H323</f>
        <v>0</v>
      </c>
      <c r="S323" s="226">
        <v>0</v>
      </c>
      <c r="T323" s="227">
        <f>S323*H323</f>
        <v>0</v>
      </c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R323" s="228" t="s">
        <v>200</v>
      </c>
      <c r="AT323" s="228" t="s">
        <v>195</v>
      </c>
      <c r="AU323" s="228" t="s">
        <v>81</v>
      </c>
      <c r="AY323" s="20" t="s">
        <v>193</v>
      </c>
      <c r="BE323" s="229">
        <f>IF(N323="základní",J323,0)</f>
        <v>0</v>
      </c>
      <c r="BF323" s="229">
        <f>IF(N323="snížená",J323,0)</f>
        <v>0</v>
      </c>
      <c r="BG323" s="229">
        <f>IF(N323="zákl. přenesená",J323,0)</f>
        <v>0</v>
      </c>
      <c r="BH323" s="229">
        <f>IF(N323="sníž. přenesená",J323,0)</f>
        <v>0</v>
      </c>
      <c r="BI323" s="229">
        <f>IF(N323="nulová",J323,0)</f>
        <v>0</v>
      </c>
      <c r="BJ323" s="20" t="s">
        <v>77</v>
      </c>
      <c r="BK323" s="229">
        <f>ROUND(I323*H323,2)</f>
        <v>0</v>
      </c>
      <c r="BL323" s="20" t="s">
        <v>200</v>
      </c>
      <c r="BM323" s="228" t="s">
        <v>470</v>
      </c>
    </row>
    <row r="324" s="2" customFormat="1">
      <c r="A324" s="41"/>
      <c r="B324" s="42"/>
      <c r="C324" s="43"/>
      <c r="D324" s="230" t="s">
        <v>202</v>
      </c>
      <c r="E324" s="43"/>
      <c r="F324" s="231" t="s">
        <v>471</v>
      </c>
      <c r="G324" s="43"/>
      <c r="H324" s="43"/>
      <c r="I324" s="232"/>
      <c r="J324" s="43"/>
      <c r="K324" s="43"/>
      <c r="L324" s="47"/>
      <c r="M324" s="233"/>
      <c r="N324" s="234"/>
      <c r="O324" s="87"/>
      <c r="P324" s="87"/>
      <c r="Q324" s="87"/>
      <c r="R324" s="87"/>
      <c r="S324" s="87"/>
      <c r="T324" s="88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T324" s="20" t="s">
        <v>202</v>
      </c>
      <c r="AU324" s="20" t="s">
        <v>81</v>
      </c>
    </row>
    <row r="325" s="2" customFormat="1" ht="21.75" customHeight="1">
      <c r="A325" s="41"/>
      <c r="B325" s="42"/>
      <c r="C325" s="217" t="s">
        <v>472</v>
      </c>
      <c r="D325" s="217" t="s">
        <v>195</v>
      </c>
      <c r="E325" s="218" t="s">
        <v>473</v>
      </c>
      <c r="F325" s="219" t="s">
        <v>474</v>
      </c>
      <c r="G325" s="220" t="s">
        <v>250</v>
      </c>
      <c r="H325" s="221">
        <v>365.09800000000001</v>
      </c>
      <c r="I325" s="222"/>
      <c r="J325" s="223">
        <f>ROUND(I325*H325,2)</f>
        <v>0</v>
      </c>
      <c r="K325" s="219" t="s">
        <v>199</v>
      </c>
      <c r="L325" s="47"/>
      <c r="M325" s="224" t="s">
        <v>21</v>
      </c>
      <c r="N325" s="225" t="s">
        <v>44</v>
      </c>
      <c r="O325" s="87"/>
      <c r="P325" s="226">
        <f>O325*H325</f>
        <v>0</v>
      </c>
      <c r="Q325" s="226">
        <v>0</v>
      </c>
      <c r="R325" s="226">
        <f>Q325*H325</f>
        <v>0</v>
      </c>
      <c r="S325" s="226">
        <v>0</v>
      </c>
      <c r="T325" s="227">
        <f>S325*H325</f>
        <v>0</v>
      </c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R325" s="228" t="s">
        <v>200</v>
      </c>
      <c r="AT325" s="228" t="s">
        <v>195</v>
      </c>
      <c r="AU325" s="228" t="s">
        <v>81</v>
      </c>
      <c r="AY325" s="20" t="s">
        <v>193</v>
      </c>
      <c r="BE325" s="229">
        <f>IF(N325="základní",J325,0)</f>
        <v>0</v>
      </c>
      <c r="BF325" s="229">
        <f>IF(N325="snížená",J325,0)</f>
        <v>0</v>
      </c>
      <c r="BG325" s="229">
        <f>IF(N325="zákl. přenesená",J325,0)</f>
        <v>0</v>
      </c>
      <c r="BH325" s="229">
        <f>IF(N325="sníž. přenesená",J325,0)</f>
        <v>0</v>
      </c>
      <c r="BI325" s="229">
        <f>IF(N325="nulová",J325,0)</f>
        <v>0</v>
      </c>
      <c r="BJ325" s="20" t="s">
        <v>77</v>
      </c>
      <c r="BK325" s="229">
        <f>ROUND(I325*H325,2)</f>
        <v>0</v>
      </c>
      <c r="BL325" s="20" t="s">
        <v>200</v>
      </c>
      <c r="BM325" s="228" t="s">
        <v>475</v>
      </c>
    </row>
    <row r="326" s="2" customFormat="1">
      <c r="A326" s="41"/>
      <c r="B326" s="42"/>
      <c r="C326" s="43"/>
      <c r="D326" s="230" t="s">
        <v>202</v>
      </c>
      <c r="E326" s="43"/>
      <c r="F326" s="231" t="s">
        <v>476</v>
      </c>
      <c r="G326" s="43"/>
      <c r="H326" s="43"/>
      <c r="I326" s="232"/>
      <c r="J326" s="43"/>
      <c r="K326" s="43"/>
      <c r="L326" s="47"/>
      <c r="M326" s="233"/>
      <c r="N326" s="234"/>
      <c r="O326" s="87"/>
      <c r="P326" s="87"/>
      <c r="Q326" s="87"/>
      <c r="R326" s="87"/>
      <c r="S326" s="87"/>
      <c r="T326" s="88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T326" s="20" t="s">
        <v>202</v>
      </c>
      <c r="AU326" s="20" t="s">
        <v>81</v>
      </c>
    </row>
    <row r="327" s="2" customFormat="1" ht="24.15" customHeight="1">
      <c r="A327" s="41"/>
      <c r="B327" s="42"/>
      <c r="C327" s="217" t="s">
        <v>477</v>
      </c>
      <c r="D327" s="217" t="s">
        <v>195</v>
      </c>
      <c r="E327" s="218" t="s">
        <v>478</v>
      </c>
      <c r="F327" s="219" t="s">
        <v>479</v>
      </c>
      <c r="G327" s="220" t="s">
        <v>250</v>
      </c>
      <c r="H327" s="221">
        <v>3285.8820000000001</v>
      </c>
      <c r="I327" s="222"/>
      <c r="J327" s="223">
        <f>ROUND(I327*H327,2)</f>
        <v>0</v>
      </c>
      <c r="K327" s="219" t="s">
        <v>199</v>
      </c>
      <c r="L327" s="47"/>
      <c r="M327" s="224" t="s">
        <v>21</v>
      </c>
      <c r="N327" s="225" t="s">
        <v>44</v>
      </c>
      <c r="O327" s="87"/>
      <c r="P327" s="226">
        <f>O327*H327</f>
        <v>0</v>
      </c>
      <c r="Q327" s="226">
        <v>0</v>
      </c>
      <c r="R327" s="226">
        <f>Q327*H327</f>
        <v>0</v>
      </c>
      <c r="S327" s="226">
        <v>0</v>
      </c>
      <c r="T327" s="227">
        <f>S327*H327</f>
        <v>0</v>
      </c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R327" s="228" t="s">
        <v>200</v>
      </c>
      <c r="AT327" s="228" t="s">
        <v>195</v>
      </c>
      <c r="AU327" s="228" t="s">
        <v>81</v>
      </c>
      <c r="AY327" s="20" t="s">
        <v>193</v>
      </c>
      <c r="BE327" s="229">
        <f>IF(N327="základní",J327,0)</f>
        <v>0</v>
      </c>
      <c r="BF327" s="229">
        <f>IF(N327="snížená",J327,0)</f>
        <v>0</v>
      </c>
      <c r="BG327" s="229">
        <f>IF(N327="zákl. přenesená",J327,0)</f>
        <v>0</v>
      </c>
      <c r="BH327" s="229">
        <f>IF(N327="sníž. přenesená",J327,0)</f>
        <v>0</v>
      </c>
      <c r="BI327" s="229">
        <f>IF(N327="nulová",J327,0)</f>
        <v>0</v>
      </c>
      <c r="BJ327" s="20" t="s">
        <v>77</v>
      </c>
      <c r="BK327" s="229">
        <f>ROUND(I327*H327,2)</f>
        <v>0</v>
      </c>
      <c r="BL327" s="20" t="s">
        <v>200</v>
      </c>
      <c r="BM327" s="228" t="s">
        <v>480</v>
      </c>
    </row>
    <row r="328" s="2" customFormat="1">
      <c r="A328" s="41"/>
      <c r="B328" s="42"/>
      <c r="C328" s="43"/>
      <c r="D328" s="230" t="s">
        <v>202</v>
      </c>
      <c r="E328" s="43"/>
      <c r="F328" s="231" t="s">
        <v>481</v>
      </c>
      <c r="G328" s="43"/>
      <c r="H328" s="43"/>
      <c r="I328" s="232"/>
      <c r="J328" s="43"/>
      <c r="K328" s="43"/>
      <c r="L328" s="47"/>
      <c r="M328" s="233"/>
      <c r="N328" s="234"/>
      <c r="O328" s="87"/>
      <c r="P328" s="87"/>
      <c r="Q328" s="87"/>
      <c r="R328" s="87"/>
      <c r="S328" s="87"/>
      <c r="T328" s="88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T328" s="20" t="s">
        <v>202</v>
      </c>
      <c r="AU328" s="20" t="s">
        <v>81</v>
      </c>
    </row>
    <row r="329" s="13" customFormat="1">
      <c r="A329" s="13"/>
      <c r="B329" s="235"/>
      <c r="C329" s="236"/>
      <c r="D329" s="237" t="s">
        <v>204</v>
      </c>
      <c r="E329" s="238" t="s">
        <v>21</v>
      </c>
      <c r="F329" s="239" t="s">
        <v>482</v>
      </c>
      <c r="G329" s="236"/>
      <c r="H329" s="238" t="s">
        <v>21</v>
      </c>
      <c r="I329" s="240"/>
      <c r="J329" s="236"/>
      <c r="K329" s="236"/>
      <c r="L329" s="241"/>
      <c r="M329" s="242"/>
      <c r="N329" s="243"/>
      <c r="O329" s="243"/>
      <c r="P329" s="243"/>
      <c r="Q329" s="243"/>
      <c r="R329" s="243"/>
      <c r="S329" s="243"/>
      <c r="T329" s="244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45" t="s">
        <v>204</v>
      </c>
      <c r="AU329" s="245" t="s">
        <v>81</v>
      </c>
      <c r="AV329" s="13" t="s">
        <v>77</v>
      </c>
      <c r="AW329" s="13" t="s">
        <v>34</v>
      </c>
      <c r="AX329" s="13" t="s">
        <v>73</v>
      </c>
      <c r="AY329" s="245" t="s">
        <v>193</v>
      </c>
    </row>
    <row r="330" s="14" customFormat="1">
      <c r="A330" s="14"/>
      <c r="B330" s="246"/>
      <c r="C330" s="247"/>
      <c r="D330" s="237" t="s">
        <v>204</v>
      </c>
      <c r="E330" s="248" t="s">
        <v>21</v>
      </c>
      <c r="F330" s="249" t="s">
        <v>483</v>
      </c>
      <c r="G330" s="247"/>
      <c r="H330" s="250">
        <v>3285.8820000000001</v>
      </c>
      <c r="I330" s="251"/>
      <c r="J330" s="247"/>
      <c r="K330" s="247"/>
      <c r="L330" s="252"/>
      <c r="M330" s="253"/>
      <c r="N330" s="254"/>
      <c r="O330" s="254"/>
      <c r="P330" s="254"/>
      <c r="Q330" s="254"/>
      <c r="R330" s="254"/>
      <c r="S330" s="254"/>
      <c r="T330" s="255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56" t="s">
        <v>204</v>
      </c>
      <c r="AU330" s="256" t="s">
        <v>81</v>
      </c>
      <c r="AV330" s="14" t="s">
        <v>81</v>
      </c>
      <c r="AW330" s="14" t="s">
        <v>34</v>
      </c>
      <c r="AX330" s="14" t="s">
        <v>73</v>
      </c>
      <c r="AY330" s="256" t="s">
        <v>193</v>
      </c>
    </row>
    <row r="331" s="15" customFormat="1">
      <c r="A331" s="15"/>
      <c r="B331" s="257"/>
      <c r="C331" s="258"/>
      <c r="D331" s="237" t="s">
        <v>204</v>
      </c>
      <c r="E331" s="259" t="s">
        <v>21</v>
      </c>
      <c r="F331" s="260" t="s">
        <v>208</v>
      </c>
      <c r="G331" s="258"/>
      <c r="H331" s="261">
        <v>3285.8820000000001</v>
      </c>
      <c r="I331" s="262"/>
      <c r="J331" s="258"/>
      <c r="K331" s="258"/>
      <c r="L331" s="263"/>
      <c r="M331" s="264"/>
      <c r="N331" s="265"/>
      <c r="O331" s="265"/>
      <c r="P331" s="265"/>
      <c r="Q331" s="265"/>
      <c r="R331" s="265"/>
      <c r="S331" s="265"/>
      <c r="T331" s="266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T331" s="267" t="s">
        <v>204</v>
      </c>
      <c r="AU331" s="267" t="s">
        <v>81</v>
      </c>
      <c r="AV331" s="15" t="s">
        <v>200</v>
      </c>
      <c r="AW331" s="15" t="s">
        <v>34</v>
      </c>
      <c r="AX331" s="15" t="s">
        <v>77</v>
      </c>
      <c r="AY331" s="267" t="s">
        <v>193</v>
      </c>
    </row>
    <row r="332" s="2" customFormat="1" ht="24.15" customHeight="1">
      <c r="A332" s="41"/>
      <c r="B332" s="42"/>
      <c r="C332" s="217" t="s">
        <v>484</v>
      </c>
      <c r="D332" s="217" t="s">
        <v>195</v>
      </c>
      <c r="E332" s="218" t="s">
        <v>485</v>
      </c>
      <c r="F332" s="219" t="s">
        <v>486</v>
      </c>
      <c r="G332" s="220" t="s">
        <v>250</v>
      </c>
      <c r="H332" s="221">
        <v>2.1030000000000002</v>
      </c>
      <c r="I332" s="222"/>
      <c r="J332" s="223">
        <f>ROUND(I332*H332,2)</f>
        <v>0</v>
      </c>
      <c r="K332" s="219" t="s">
        <v>199</v>
      </c>
      <c r="L332" s="47"/>
      <c r="M332" s="224" t="s">
        <v>21</v>
      </c>
      <c r="N332" s="225" t="s">
        <v>44</v>
      </c>
      <c r="O332" s="87"/>
      <c r="P332" s="226">
        <f>O332*H332</f>
        <v>0</v>
      </c>
      <c r="Q332" s="226">
        <v>0</v>
      </c>
      <c r="R332" s="226">
        <f>Q332*H332</f>
        <v>0</v>
      </c>
      <c r="S332" s="226">
        <v>0</v>
      </c>
      <c r="T332" s="227">
        <f>S332*H332</f>
        <v>0</v>
      </c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R332" s="228" t="s">
        <v>200</v>
      </c>
      <c r="AT332" s="228" t="s">
        <v>195</v>
      </c>
      <c r="AU332" s="228" t="s">
        <v>81</v>
      </c>
      <c r="AY332" s="20" t="s">
        <v>193</v>
      </c>
      <c r="BE332" s="229">
        <f>IF(N332="základní",J332,0)</f>
        <v>0</v>
      </c>
      <c r="BF332" s="229">
        <f>IF(N332="snížená",J332,0)</f>
        <v>0</v>
      </c>
      <c r="BG332" s="229">
        <f>IF(N332="zákl. přenesená",J332,0)</f>
        <v>0</v>
      </c>
      <c r="BH332" s="229">
        <f>IF(N332="sníž. přenesená",J332,0)</f>
        <v>0</v>
      </c>
      <c r="BI332" s="229">
        <f>IF(N332="nulová",J332,0)</f>
        <v>0</v>
      </c>
      <c r="BJ332" s="20" t="s">
        <v>77</v>
      </c>
      <c r="BK332" s="229">
        <f>ROUND(I332*H332,2)</f>
        <v>0</v>
      </c>
      <c r="BL332" s="20" t="s">
        <v>200</v>
      </c>
      <c r="BM332" s="228" t="s">
        <v>487</v>
      </c>
    </row>
    <row r="333" s="2" customFormat="1">
      <c r="A333" s="41"/>
      <c r="B333" s="42"/>
      <c r="C333" s="43"/>
      <c r="D333" s="230" t="s">
        <v>202</v>
      </c>
      <c r="E333" s="43"/>
      <c r="F333" s="231" t="s">
        <v>488</v>
      </c>
      <c r="G333" s="43"/>
      <c r="H333" s="43"/>
      <c r="I333" s="232"/>
      <c r="J333" s="43"/>
      <c r="K333" s="43"/>
      <c r="L333" s="47"/>
      <c r="M333" s="233"/>
      <c r="N333" s="234"/>
      <c r="O333" s="87"/>
      <c r="P333" s="87"/>
      <c r="Q333" s="87"/>
      <c r="R333" s="87"/>
      <c r="S333" s="87"/>
      <c r="T333" s="88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T333" s="20" t="s">
        <v>202</v>
      </c>
      <c r="AU333" s="20" t="s">
        <v>81</v>
      </c>
    </row>
    <row r="334" s="14" customFormat="1">
      <c r="A334" s="14"/>
      <c r="B334" s="246"/>
      <c r="C334" s="247"/>
      <c r="D334" s="237" t="s">
        <v>204</v>
      </c>
      <c r="E334" s="248" t="s">
        <v>21</v>
      </c>
      <c r="F334" s="249" t="s">
        <v>489</v>
      </c>
      <c r="G334" s="247"/>
      <c r="H334" s="250">
        <v>0.68799999999999994</v>
      </c>
      <c r="I334" s="251"/>
      <c r="J334" s="247"/>
      <c r="K334" s="247"/>
      <c r="L334" s="252"/>
      <c r="M334" s="253"/>
      <c r="N334" s="254"/>
      <c r="O334" s="254"/>
      <c r="P334" s="254"/>
      <c r="Q334" s="254"/>
      <c r="R334" s="254"/>
      <c r="S334" s="254"/>
      <c r="T334" s="255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56" t="s">
        <v>204</v>
      </c>
      <c r="AU334" s="256" t="s">
        <v>81</v>
      </c>
      <c r="AV334" s="14" t="s">
        <v>81</v>
      </c>
      <c r="AW334" s="14" t="s">
        <v>34</v>
      </c>
      <c r="AX334" s="14" t="s">
        <v>73</v>
      </c>
      <c r="AY334" s="256" t="s">
        <v>193</v>
      </c>
    </row>
    <row r="335" s="14" customFormat="1">
      <c r="A335" s="14"/>
      <c r="B335" s="246"/>
      <c r="C335" s="247"/>
      <c r="D335" s="237" t="s">
        <v>204</v>
      </c>
      <c r="E335" s="248" t="s">
        <v>21</v>
      </c>
      <c r="F335" s="249" t="s">
        <v>490</v>
      </c>
      <c r="G335" s="247"/>
      <c r="H335" s="250">
        <v>1.415</v>
      </c>
      <c r="I335" s="251"/>
      <c r="J335" s="247"/>
      <c r="K335" s="247"/>
      <c r="L335" s="252"/>
      <c r="M335" s="253"/>
      <c r="N335" s="254"/>
      <c r="O335" s="254"/>
      <c r="P335" s="254"/>
      <c r="Q335" s="254"/>
      <c r="R335" s="254"/>
      <c r="S335" s="254"/>
      <c r="T335" s="255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56" t="s">
        <v>204</v>
      </c>
      <c r="AU335" s="256" t="s">
        <v>81</v>
      </c>
      <c r="AV335" s="14" t="s">
        <v>81</v>
      </c>
      <c r="AW335" s="14" t="s">
        <v>34</v>
      </c>
      <c r="AX335" s="14" t="s">
        <v>73</v>
      </c>
      <c r="AY335" s="256" t="s">
        <v>193</v>
      </c>
    </row>
    <row r="336" s="16" customFormat="1">
      <c r="A336" s="16"/>
      <c r="B336" s="268"/>
      <c r="C336" s="269"/>
      <c r="D336" s="237" t="s">
        <v>204</v>
      </c>
      <c r="E336" s="270" t="s">
        <v>144</v>
      </c>
      <c r="F336" s="271" t="s">
        <v>491</v>
      </c>
      <c r="G336" s="269"/>
      <c r="H336" s="272">
        <v>2.1030000000000002</v>
      </c>
      <c r="I336" s="273"/>
      <c r="J336" s="269"/>
      <c r="K336" s="269"/>
      <c r="L336" s="274"/>
      <c r="M336" s="275"/>
      <c r="N336" s="276"/>
      <c r="O336" s="276"/>
      <c r="P336" s="276"/>
      <c r="Q336" s="276"/>
      <c r="R336" s="276"/>
      <c r="S336" s="276"/>
      <c r="T336" s="277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T336" s="278" t="s">
        <v>204</v>
      </c>
      <c r="AU336" s="278" t="s">
        <v>81</v>
      </c>
      <c r="AV336" s="16" t="s">
        <v>109</v>
      </c>
      <c r="AW336" s="16" t="s">
        <v>34</v>
      </c>
      <c r="AX336" s="16" t="s">
        <v>73</v>
      </c>
      <c r="AY336" s="278" t="s">
        <v>193</v>
      </c>
    </row>
    <row r="337" s="15" customFormat="1">
      <c r="A337" s="15"/>
      <c r="B337" s="257"/>
      <c r="C337" s="258"/>
      <c r="D337" s="237" t="s">
        <v>204</v>
      </c>
      <c r="E337" s="259" t="s">
        <v>21</v>
      </c>
      <c r="F337" s="260" t="s">
        <v>208</v>
      </c>
      <c r="G337" s="258"/>
      <c r="H337" s="261">
        <v>2.1030000000000002</v>
      </c>
      <c r="I337" s="262"/>
      <c r="J337" s="258"/>
      <c r="K337" s="258"/>
      <c r="L337" s="263"/>
      <c r="M337" s="264"/>
      <c r="N337" s="265"/>
      <c r="O337" s="265"/>
      <c r="P337" s="265"/>
      <c r="Q337" s="265"/>
      <c r="R337" s="265"/>
      <c r="S337" s="265"/>
      <c r="T337" s="266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T337" s="267" t="s">
        <v>204</v>
      </c>
      <c r="AU337" s="267" t="s">
        <v>81</v>
      </c>
      <c r="AV337" s="15" t="s">
        <v>200</v>
      </c>
      <c r="AW337" s="15" t="s">
        <v>34</v>
      </c>
      <c r="AX337" s="15" t="s">
        <v>77</v>
      </c>
      <c r="AY337" s="267" t="s">
        <v>193</v>
      </c>
    </row>
    <row r="338" s="2" customFormat="1" ht="24.15" customHeight="1">
      <c r="A338" s="41"/>
      <c r="B338" s="42"/>
      <c r="C338" s="217" t="s">
        <v>492</v>
      </c>
      <c r="D338" s="217" t="s">
        <v>195</v>
      </c>
      <c r="E338" s="218" t="s">
        <v>493</v>
      </c>
      <c r="F338" s="219" t="s">
        <v>494</v>
      </c>
      <c r="G338" s="220" t="s">
        <v>250</v>
      </c>
      <c r="H338" s="221">
        <v>0.56999999999999995</v>
      </c>
      <c r="I338" s="222"/>
      <c r="J338" s="223">
        <f>ROUND(I338*H338,2)</f>
        <v>0</v>
      </c>
      <c r="K338" s="219" t="s">
        <v>199</v>
      </c>
      <c r="L338" s="47"/>
      <c r="M338" s="224" t="s">
        <v>21</v>
      </c>
      <c r="N338" s="225" t="s">
        <v>44</v>
      </c>
      <c r="O338" s="87"/>
      <c r="P338" s="226">
        <f>O338*H338</f>
        <v>0</v>
      </c>
      <c r="Q338" s="226">
        <v>0</v>
      </c>
      <c r="R338" s="226">
        <f>Q338*H338</f>
        <v>0</v>
      </c>
      <c r="S338" s="226">
        <v>0</v>
      </c>
      <c r="T338" s="227">
        <f>S338*H338</f>
        <v>0</v>
      </c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R338" s="228" t="s">
        <v>200</v>
      </c>
      <c r="AT338" s="228" t="s">
        <v>195</v>
      </c>
      <c r="AU338" s="228" t="s">
        <v>81</v>
      </c>
      <c r="AY338" s="20" t="s">
        <v>193</v>
      </c>
      <c r="BE338" s="229">
        <f>IF(N338="základní",J338,0)</f>
        <v>0</v>
      </c>
      <c r="BF338" s="229">
        <f>IF(N338="snížená",J338,0)</f>
        <v>0</v>
      </c>
      <c r="BG338" s="229">
        <f>IF(N338="zákl. přenesená",J338,0)</f>
        <v>0</v>
      </c>
      <c r="BH338" s="229">
        <f>IF(N338="sníž. přenesená",J338,0)</f>
        <v>0</v>
      </c>
      <c r="BI338" s="229">
        <f>IF(N338="nulová",J338,0)</f>
        <v>0</v>
      </c>
      <c r="BJ338" s="20" t="s">
        <v>77</v>
      </c>
      <c r="BK338" s="229">
        <f>ROUND(I338*H338,2)</f>
        <v>0</v>
      </c>
      <c r="BL338" s="20" t="s">
        <v>200</v>
      </c>
      <c r="BM338" s="228" t="s">
        <v>495</v>
      </c>
    </row>
    <row r="339" s="2" customFormat="1">
      <c r="A339" s="41"/>
      <c r="B339" s="42"/>
      <c r="C339" s="43"/>
      <c r="D339" s="230" t="s">
        <v>202</v>
      </c>
      <c r="E339" s="43"/>
      <c r="F339" s="231" t="s">
        <v>496</v>
      </c>
      <c r="G339" s="43"/>
      <c r="H339" s="43"/>
      <c r="I339" s="232"/>
      <c r="J339" s="43"/>
      <c r="K339" s="43"/>
      <c r="L339" s="47"/>
      <c r="M339" s="233"/>
      <c r="N339" s="234"/>
      <c r="O339" s="87"/>
      <c r="P339" s="87"/>
      <c r="Q339" s="87"/>
      <c r="R339" s="87"/>
      <c r="S339" s="87"/>
      <c r="T339" s="88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T339" s="20" t="s">
        <v>202</v>
      </c>
      <c r="AU339" s="20" t="s">
        <v>81</v>
      </c>
    </row>
    <row r="340" s="14" customFormat="1">
      <c r="A340" s="14"/>
      <c r="B340" s="246"/>
      <c r="C340" s="247"/>
      <c r="D340" s="237" t="s">
        <v>204</v>
      </c>
      <c r="E340" s="248" t="s">
        <v>21</v>
      </c>
      <c r="F340" s="249" t="s">
        <v>497</v>
      </c>
      <c r="G340" s="247"/>
      <c r="H340" s="250">
        <v>0.56999999999999995</v>
      </c>
      <c r="I340" s="251"/>
      <c r="J340" s="247"/>
      <c r="K340" s="247"/>
      <c r="L340" s="252"/>
      <c r="M340" s="253"/>
      <c r="N340" s="254"/>
      <c r="O340" s="254"/>
      <c r="P340" s="254"/>
      <c r="Q340" s="254"/>
      <c r="R340" s="254"/>
      <c r="S340" s="254"/>
      <c r="T340" s="255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56" t="s">
        <v>204</v>
      </c>
      <c r="AU340" s="256" t="s">
        <v>81</v>
      </c>
      <c r="AV340" s="14" t="s">
        <v>81</v>
      </c>
      <c r="AW340" s="14" t="s">
        <v>34</v>
      </c>
      <c r="AX340" s="14" t="s">
        <v>73</v>
      </c>
      <c r="AY340" s="256" t="s">
        <v>193</v>
      </c>
    </row>
    <row r="341" s="16" customFormat="1">
      <c r="A341" s="16"/>
      <c r="B341" s="268"/>
      <c r="C341" s="269"/>
      <c r="D341" s="237" t="s">
        <v>204</v>
      </c>
      <c r="E341" s="270" t="s">
        <v>146</v>
      </c>
      <c r="F341" s="271" t="s">
        <v>491</v>
      </c>
      <c r="G341" s="269"/>
      <c r="H341" s="272">
        <v>0.56999999999999995</v>
      </c>
      <c r="I341" s="273"/>
      <c r="J341" s="269"/>
      <c r="K341" s="269"/>
      <c r="L341" s="274"/>
      <c r="M341" s="275"/>
      <c r="N341" s="276"/>
      <c r="O341" s="276"/>
      <c r="P341" s="276"/>
      <c r="Q341" s="276"/>
      <c r="R341" s="276"/>
      <c r="S341" s="276"/>
      <c r="T341" s="277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T341" s="278" t="s">
        <v>204</v>
      </c>
      <c r="AU341" s="278" t="s">
        <v>81</v>
      </c>
      <c r="AV341" s="16" t="s">
        <v>109</v>
      </c>
      <c r="AW341" s="16" t="s">
        <v>34</v>
      </c>
      <c r="AX341" s="16" t="s">
        <v>73</v>
      </c>
      <c r="AY341" s="278" t="s">
        <v>193</v>
      </c>
    </row>
    <row r="342" s="15" customFormat="1">
      <c r="A342" s="15"/>
      <c r="B342" s="257"/>
      <c r="C342" s="258"/>
      <c r="D342" s="237" t="s">
        <v>204</v>
      </c>
      <c r="E342" s="259" t="s">
        <v>21</v>
      </c>
      <c r="F342" s="260" t="s">
        <v>208</v>
      </c>
      <c r="G342" s="258"/>
      <c r="H342" s="261">
        <v>0.56999999999999995</v>
      </c>
      <c r="I342" s="262"/>
      <c r="J342" s="258"/>
      <c r="K342" s="258"/>
      <c r="L342" s="263"/>
      <c r="M342" s="264"/>
      <c r="N342" s="265"/>
      <c r="O342" s="265"/>
      <c r="P342" s="265"/>
      <c r="Q342" s="265"/>
      <c r="R342" s="265"/>
      <c r="S342" s="265"/>
      <c r="T342" s="266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T342" s="267" t="s">
        <v>204</v>
      </c>
      <c r="AU342" s="267" t="s">
        <v>81</v>
      </c>
      <c r="AV342" s="15" t="s">
        <v>200</v>
      </c>
      <c r="AW342" s="15" t="s">
        <v>34</v>
      </c>
      <c r="AX342" s="15" t="s">
        <v>77</v>
      </c>
      <c r="AY342" s="267" t="s">
        <v>193</v>
      </c>
    </row>
    <row r="343" s="2" customFormat="1" ht="24.15" customHeight="1">
      <c r="A343" s="41"/>
      <c r="B343" s="42"/>
      <c r="C343" s="217" t="s">
        <v>498</v>
      </c>
      <c r="D343" s="217" t="s">
        <v>195</v>
      </c>
      <c r="E343" s="218" t="s">
        <v>499</v>
      </c>
      <c r="F343" s="219" t="s">
        <v>500</v>
      </c>
      <c r="G343" s="220" t="s">
        <v>250</v>
      </c>
      <c r="H343" s="221">
        <v>3.9159999999999999</v>
      </c>
      <c r="I343" s="222"/>
      <c r="J343" s="223">
        <f>ROUND(I343*H343,2)</f>
        <v>0</v>
      </c>
      <c r="K343" s="219" t="s">
        <v>199</v>
      </c>
      <c r="L343" s="47"/>
      <c r="M343" s="224" t="s">
        <v>21</v>
      </c>
      <c r="N343" s="225" t="s">
        <v>44</v>
      </c>
      <c r="O343" s="87"/>
      <c r="P343" s="226">
        <f>O343*H343</f>
        <v>0</v>
      </c>
      <c r="Q343" s="226">
        <v>0</v>
      </c>
      <c r="R343" s="226">
        <f>Q343*H343</f>
        <v>0</v>
      </c>
      <c r="S343" s="226">
        <v>0</v>
      </c>
      <c r="T343" s="227">
        <f>S343*H343</f>
        <v>0</v>
      </c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R343" s="228" t="s">
        <v>200</v>
      </c>
      <c r="AT343" s="228" t="s">
        <v>195</v>
      </c>
      <c r="AU343" s="228" t="s">
        <v>81</v>
      </c>
      <c r="AY343" s="20" t="s">
        <v>193</v>
      </c>
      <c r="BE343" s="229">
        <f>IF(N343="základní",J343,0)</f>
        <v>0</v>
      </c>
      <c r="BF343" s="229">
        <f>IF(N343="snížená",J343,0)</f>
        <v>0</v>
      </c>
      <c r="BG343" s="229">
        <f>IF(N343="zákl. přenesená",J343,0)</f>
        <v>0</v>
      </c>
      <c r="BH343" s="229">
        <f>IF(N343="sníž. přenesená",J343,0)</f>
        <v>0</v>
      </c>
      <c r="BI343" s="229">
        <f>IF(N343="nulová",J343,0)</f>
        <v>0</v>
      </c>
      <c r="BJ343" s="20" t="s">
        <v>77</v>
      </c>
      <c r="BK343" s="229">
        <f>ROUND(I343*H343,2)</f>
        <v>0</v>
      </c>
      <c r="BL343" s="20" t="s">
        <v>200</v>
      </c>
      <c r="BM343" s="228" t="s">
        <v>501</v>
      </c>
    </row>
    <row r="344" s="2" customFormat="1">
      <c r="A344" s="41"/>
      <c r="B344" s="42"/>
      <c r="C344" s="43"/>
      <c r="D344" s="230" t="s">
        <v>202</v>
      </c>
      <c r="E344" s="43"/>
      <c r="F344" s="231" t="s">
        <v>502</v>
      </c>
      <c r="G344" s="43"/>
      <c r="H344" s="43"/>
      <c r="I344" s="232"/>
      <c r="J344" s="43"/>
      <c r="K344" s="43"/>
      <c r="L344" s="47"/>
      <c r="M344" s="233"/>
      <c r="N344" s="234"/>
      <c r="O344" s="87"/>
      <c r="P344" s="87"/>
      <c r="Q344" s="87"/>
      <c r="R344" s="87"/>
      <c r="S344" s="87"/>
      <c r="T344" s="88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T344" s="20" t="s">
        <v>202</v>
      </c>
      <c r="AU344" s="20" t="s">
        <v>81</v>
      </c>
    </row>
    <row r="345" s="14" customFormat="1">
      <c r="A345" s="14"/>
      <c r="B345" s="246"/>
      <c r="C345" s="247"/>
      <c r="D345" s="237" t="s">
        <v>204</v>
      </c>
      <c r="E345" s="248" t="s">
        <v>21</v>
      </c>
      <c r="F345" s="249" t="s">
        <v>503</v>
      </c>
      <c r="G345" s="247"/>
      <c r="H345" s="250">
        <v>3.9159999999999999</v>
      </c>
      <c r="I345" s="251"/>
      <c r="J345" s="247"/>
      <c r="K345" s="247"/>
      <c r="L345" s="252"/>
      <c r="M345" s="253"/>
      <c r="N345" s="254"/>
      <c r="O345" s="254"/>
      <c r="P345" s="254"/>
      <c r="Q345" s="254"/>
      <c r="R345" s="254"/>
      <c r="S345" s="254"/>
      <c r="T345" s="255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56" t="s">
        <v>204</v>
      </c>
      <c r="AU345" s="256" t="s">
        <v>81</v>
      </c>
      <c r="AV345" s="14" t="s">
        <v>81</v>
      </c>
      <c r="AW345" s="14" t="s">
        <v>34</v>
      </c>
      <c r="AX345" s="14" t="s">
        <v>73</v>
      </c>
      <c r="AY345" s="256" t="s">
        <v>193</v>
      </c>
    </row>
    <row r="346" s="16" customFormat="1">
      <c r="A346" s="16"/>
      <c r="B346" s="268"/>
      <c r="C346" s="269"/>
      <c r="D346" s="237" t="s">
        <v>204</v>
      </c>
      <c r="E346" s="270" t="s">
        <v>149</v>
      </c>
      <c r="F346" s="271" t="s">
        <v>491</v>
      </c>
      <c r="G346" s="269"/>
      <c r="H346" s="272">
        <v>3.9159999999999999</v>
      </c>
      <c r="I346" s="273"/>
      <c r="J346" s="269"/>
      <c r="K346" s="269"/>
      <c r="L346" s="274"/>
      <c r="M346" s="275"/>
      <c r="N346" s="276"/>
      <c r="O346" s="276"/>
      <c r="P346" s="276"/>
      <c r="Q346" s="276"/>
      <c r="R346" s="276"/>
      <c r="S346" s="276"/>
      <c r="T346" s="277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T346" s="278" t="s">
        <v>204</v>
      </c>
      <c r="AU346" s="278" t="s">
        <v>81</v>
      </c>
      <c r="AV346" s="16" t="s">
        <v>109</v>
      </c>
      <c r="AW346" s="16" t="s">
        <v>34</v>
      </c>
      <c r="AX346" s="16" t="s">
        <v>73</v>
      </c>
      <c r="AY346" s="278" t="s">
        <v>193</v>
      </c>
    </row>
    <row r="347" s="15" customFormat="1">
      <c r="A347" s="15"/>
      <c r="B347" s="257"/>
      <c r="C347" s="258"/>
      <c r="D347" s="237" t="s">
        <v>204</v>
      </c>
      <c r="E347" s="259" t="s">
        <v>21</v>
      </c>
      <c r="F347" s="260" t="s">
        <v>208</v>
      </c>
      <c r="G347" s="258"/>
      <c r="H347" s="261">
        <v>3.9159999999999999</v>
      </c>
      <c r="I347" s="262"/>
      <c r="J347" s="258"/>
      <c r="K347" s="258"/>
      <c r="L347" s="263"/>
      <c r="M347" s="264"/>
      <c r="N347" s="265"/>
      <c r="O347" s="265"/>
      <c r="P347" s="265"/>
      <c r="Q347" s="265"/>
      <c r="R347" s="265"/>
      <c r="S347" s="265"/>
      <c r="T347" s="266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T347" s="267" t="s">
        <v>204</v>
      </c>
      <c r="AU347" s="267" t="s">
        <v>81</v>
      </c>
      <c r="AV347" s="15" t="s">
        <v>200</v>
      </c>
      <c r="AW347" s="15" t="s">
        <v>34</v>
      </c>
      <c r="AX347" s="15" t="s">
        <v>77</v>
      </c>
      <c r="AY347" s="267" t="s">
        <v>193</v>
      </c>
    </row>
    <row r="348" s="2" customFormat="1" ht="33" customHeight="1">
      <c r="A348" s="41"/>
      <c r="B348" s="42"/>
      <c r="C348" s="217" t="s">
        <v>504</v>
      </c>
      <c r="D348" s="217" t="s">
        <v>195</v>
      </c>
      <c r="E348" s="218" t="s">
        <v>505</v>
      </c>
      <c r="F348" s="219" t="s">
        <v>506</v>
      </c>
      <c r="G348" s="220" t="s">
        <v>250</v>
      </c>
      <c r="H348" s="221">
        <v>302.64800000000002</v>
      </c>
      <c r="I348" s="222"/>
      <c r="J348" s="223">
        <f>ROUND(I348*H348,2)</f>
        <v>0</v>
      </c>
      <c r="K348" s="219" t="s">
        <v>199</v>
      </c>
      <c r="L348" s="47"/>
      <c r="M348" s="224" t="s">
        <v>21</v>
      </c>
      <c r="N348" s="225" t="s">
        <v>44</v>
      </c>
      <c r="O348" s="87"/>
      <c r="P348" s="226">
        <f>O348*H348</f>
        <v>0</v>
      </c>
      <c r="Q348" s="226">
        <v>0</v>
      </c>
      <c r="R348" s="226">
        <f>Q348*H348</f>
        <v>0</v>
      </c>
      <c r="S348" s="226">
        <v>0</v>
      </c>
      <c r="T348" s="227">
        <f>S348*H348</f>
        <v>0</v>
      </c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R348" s="228" t="s">
        <v>200</v>
      </c>
      <c r="AT348" s="228" t="s">
        <v>195</v>
      </c>
      <c r="AU348" s="228" t="s">
        <v>81</v>
      </c>
      <c r="AY348" s="20" t="s">
        <v>193</v>
      </c>
      <c r="BE348" s="229">
        <f>IF(N348="základní",J348,0)</f>
        <v>0</v>
      </c>
      <c r="BF348" s="229">
        <f>IF(N348="snížená",J348,0)</f>
        <v>0</v>
      </c>
      <c r="BG348" s="229">
        <f>IF(N348="zákl. přenesená",J348,0)</f>
        <v>0</v>
      </c>
      <c r="BH348" s="229">
        <f>IF(N348="sníž. přenesená",J348,0)</f>
        <v>0</v>
      </c>
      <c r="BI348" s="229">
        <f>IF(N348="nulová",J348,0)</f>
        <v>0</v>
      </c>
      <c r="BJ348" s="20" t="s">
        <v>77</v>
      </c>
      <c r="BK348" s="229">
        <f>ROUND(I348*H348,2)</f>
        <v>0</v>
      </c>
      <c r="BL348" s="20" t="s">
        <v>200</v>
      </c>
      <c r="BM348" s="228" t="s">
        <v>507</v>
      </c>
    </row>
    <row r="349" s="2" customFormat="1">
      <c r="A349" s="41"/>
      <c r="B349" s="42"/>
      <c r="C349" s="43"/>
      <c r="D349" s="230" t="s">
        <v>202</v>
      </c>
      <c r="E349" s="43"/>
      <c r="F349" s="231" t="s">
        <v>508</v>
      </c>
      <c r="G349" s="43"/>
      <c r="H349" s="43"/>
      <c r="I349" s="232"/>
      <c r="J349" s="43"/>
      <c r="K349" s="43"/>
      <c r="L349" s="47"/>
      <c r="M349" s="233"/>
      <c r="N349" s="234"/>
      <c r="O349" s="87"/>
      <c r="P349" s="87"/>
      <c r="Q349" s="87"/>
      <c r="R349" s="87"/>
      <c r="S349" s="87"/>
      <c r="T349" s="88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T349" s="20" t="s">
        <v>202</v>
      </c>
      <c r="AU349" s="20" t="s">
        <v>81</v>
      </c>
    </row>
    <row r="350" s="14" customFormat="1">
      <c r="A350" s="14"/>
      <c r="B350" s="246"/>
      <c r="C350" s="247"/>
      <c r="D350" s="237" t="s">
        <v>204</v>
      </c>
      <c r="E350" s="248" t="s">
        <v>21</v>
      </c>
      <c r="F350" s="249" t="s">
        <v>509</v>
      </c>
      <c r="G350" s="247"/>
      <c r="H350" s="250">
        <v>365.09800000000001</v>
      </c>
      <c r="I350" s="251"/>
      <c r="J350" s="247"/>
      <c r="K350" s="247"/>
      <c r="L350" s="252"/>
      <c r="M350" s="253"/>
      <c r="N350" s="254"/>
      <c r="O350" s="254"/>
      <c r="P350" s="254"/>
      <c r="Q350" s="254"/>
      <c r="R350" s="254"/>
      <c r="S350" s="254"/>
      <c r="T350" s="255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56" t="s">
        <v>204</v>
      </c>
      <c r="AU350" s="256" t="s">
        <v>81</v>
      </c>
      <c r="AV350" s="14" t="s">
        <v>81</v>
      </c>
      <c r="AW350" s="14" t="s">
        <v>34</v>
      </c>
      <c r="AX350" s="14" t="s">
        <v>73</v>
      </c>
      <c r="AY350" s="256" t="s">
        <v>193</v>
      </c>
    </row>
    <row r="351" s="14" customFormat="1">
      <c r="A351" s="14"/>
      <c r="B351" s="246"/>
      <c r="C351" s="247"/>
      <c r="D351" s="237" t="s">
        <v>204</v>
      </c>
      <c r="E351" s="248" t="s">
        <v>21</v>
      </c>
      <c r="F351" s="249" t="s">
        <v>510</v>
      </c>
      <c r="G351" s="247"/>
      <c r="H351" s="250">
        <v>-1.0960000000000001</v>
      </c>
      <c r="I351" s="251"/>
      <c r="J351" s="247"/>
      <c r="K351" s="247"/>
      <c r="L351" s="252"/>
      <c r="M351" s="253"/>
      <c r="N351" s="254"/>
      <c r="O351" s="254"/>
      <c r="P351" s="254"/>
      <c r="Q351" s="254"/>
      <c r="R351" s="254"/>
      <c r="S351" s="254"/>
      <c r="T351" s="255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56" t="s">
        <v>204</v>
      </c>
      <c r="AU351" s="256" t="s">
        <v>81</v>
      </c>
      <c r="AV351" s="14" t="s">
        <v>81</v>
      </c>
      <c r="AW351" s="14" t="s">
        <v>34</v>
      </c>
      <c r="AX351" s="14" t="s">
        <v>73</v>
      </c>
      <c r="AY351" s="256" t="s">
        <v>193</v>
      </c>
    </row>
    <row r="352" s="14" customFormat="1">
      <c r="A352" s="14"/>
      <c r="B352" s="246"/>
      <c r="C352" s="247"/>
      <c r="D352" s="237" t="s">
        <v>204</v>
      </c>
      <c r="E352" s="248" t="s">
        <v>21</v>
      </c>
      <c r="F352" s="249" t="s">
        <v>511</v>
      </c>
      <c r="G352" s="247"/>
      <c r="H352" s="250">
        <v>-0.56999999999999995</v>
      </c>
      <c r="I352" s="251"/>
      <c r="J352" s="247"/>
      <c r="K352" s="247"/>
      <c r="L352" s="252"/>
      <c r="M352" s="253"/>
      <c r="N352" s="254"/>
      <c r="O352" s="254"/>
      <c r="P352" s="254"/>
      <c r="Q352" s="254"/>
      <c r="R352" s="254"/>
      <c r="S352" s="254"/>
      <c r="T352" s="255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56" t="s">
        <v>204</v>
      </c>
      <c r="AU352" s="256" t="s">
        <v>81</v>
      </c>
      <c r="AV352" s="14" t="s">
        <v>81</v>
      </c>
      <c r="AW352" s="14" t="s">
        <v>34</v>
      </c>
      <c r="AX352" s="14" t="s">
        <v>73</v>
      </c>
      <c r="AY352" s="256" t="s">
        <v>193</v>
      </c>
    </row>
    <row r="353" s="14" customFormat="1">
      <c r="A353" s="14"/>
      <c r="B353" s="246"/>
      <c r="C353" s="247"/>
      <c r="D353" s="237" t="s">
        <v>204</v>
      </c>
      <c r="E353" s="248" t="s">
        <v>21</v>
      </c>
      <c r="F353" s="249" t="s">
        <v>512</v>
      </c>
      <c r="G353" s="247"/>
      <c r="H353" s="250">
        <v>-3.9159999999999999</v>
      </c>
      <c r="I353" s="251"/>
      <c r="J353" s="247"/>
      <c r="K353" s="247"/>
      <c r="L353" s="252"/>
      <c r="M353" s="253"/>
      <c r="N353" s="254"/>
      <c r="O353" s="254"/>
      <c r="P353" s="254"/>
      <c r="Q353" s="254"/>
      <c r="R353" s="254"/>
      <c r="S353" s="254"/>
      <c r="T353" s="255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56" t="s">
        <v>204</v>
      </c>
      <c r="AU353" s="256" t="s">
        <v>81</v>
      </c>
      <c r="AV353" s="14" t="s">
        <v>81</v>
      </c>
      <c r="AW353" s="14" t="s">
        <v>34</v>
      </c>
      <c r="AX353" s="14" t="s">
        <v>73</v>
      </c>
      <c r="AY353" s="256" t="s">
        <v>193</v>
      </c>
    </row>
    <row r="354" s="14" customFormat="1">
      <c r="A354" s="14"/>
      <c r="B354" s="246"/>
      <c r="C354" s="247"/>
      <c r="D354" s="237" t="s">
        <v>204</v>
      </c>
      <c r="E354" s="248" t="s">
        <v>21</v>
      </c>
      <c r="F354" s="249" t="s">
        <v>513</v>
      </c>
      <c r="G354" s="247"/>
      <c r="H354" s="250">
        <v>-2.1030000000000002</v>
      </c>
      <c r="I354" s="251"/>
      <c r="J354" s="247"/>
      <c r="K354" s="247"/>
      <c r="L354" s="252"/>
      <c r="M354" s="253"/>
      <c r="N354" s="254"/>
      <c r="O354" s="254"/>
      <c r="P354" s="254"/>
      <c r="Q354" s="254"/>
      <c r="R354" s="254"/>
      <c r="S354" s="254"/>
      <c r="T354" s="255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56" t="s">
        <v>204</v>
      </c>
      <c r="AU354" s="256" t="s">
        <v>81</v>
      </c>
      <c r="AV354" s="14" t="s">
        <v>81</v>
      </c>
      <c r="AW354" s="14" t="s">
        <v>34</v>
      </c>
      <c r="AX354" s="14" t="s">
        <v>73</v>
      </c>
      <c r="AY354" s="256" t="s">
        <v>193</v>
      </c>
    </row>
    <row r="355" s="16" customFormat="1">
      <c r="A355" s="16"/>
      <c r="B355" s="268"/>
      <c r="C355" s="269"/>
      <c r="D355" s="237" t="s">
        <v>204</v>
      </c>
      <c r="E355" s="270" t="s">
        <v>21</v>
      </c>
      <c r="F355" s="271" t="s">
        <v>491</v>
      </c>
      <c r="G355" s="269"/>
      <c r="H355" s="272">
        <v>357.41300000000001</v>
      </c>
      <c r="I355" s="273"/>
      <c r="J355" s="269"/>
      <c r="K355" s="269"/>
      <c r="L355" s="274"/>
      <c r="M355" s="275"/>
      <c r="N355" s="276"/>
      <c r="O355" s="276"/>
      <c r="P355" s="276"/>
      <c r="Q355" s="276"/>
      <c r="R355" s="276"/>
      <c r="S355" s="276"/>
      <c r="T355" s="277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T355" s="278" t="s">
        <v>204</v>
      </c>
      <c r="AU355" s="278" t="s">
        <v>81</v>
      </c>
      <c r="AV355" s="16" t="s">
        <v>109</v>
      </c>
      <c r="AW355" s="16" t="s">
        <v>34</v>
      </c>
      <c r="AX355" s="16" t="s">
        <v>73</v>
      </c>
      <c r="AY355" s="278" t="s">
        <v>193</v>
      </c>
    </row>
    <row r="356" s="14" customFormat="1">
      <c r="A356" s="14"/>
      <c r="B356" s="246"/>
      <c r="C356" s="247"/>
      <c r="D356" s="237" t="s">
        <v>204</v>
      </c>
      <c r="E356" s="248" t="s">
        <v>21</v>
      </c>
      <c r="F356" s="249" t="s">
        <v>514</v>
      </c>
      <c r="G356" s="247"/>
      <c r="H356" s="250">
        <v>-54.765000000000001</v>
      </c>
      <c r="I356" s="251"/>
      <c r="J356" s="247"/>
      <c r="K356" s="247"/>
      <c r="L356" s="252"/>
      <c r="M356" s="253"/>
      <c r="N356" s="254"/>
      <c r="O356" s="254"/>
      <c r="P356" s="254"/>
      <c r="Q356" s="254"/>
      <c r="R356" s="254"/>
      <c r="S356" s="254"/>
      <c r="T356" s="255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56" t="s">
        <v>204</v>
      </c>
      <c r="AU356" s="256" t="s">
        <v>81</v>
      </c>
      <c r="AV356" s="14" t="s">
        <v>81</v>
      </c>
      <c r="AW356" s="14" t="s">
        <v>34</v>
      </c>
      <c r="AX356" s="14" t="s">
        <v>73</v>
      </c>
      <c r="AY356" s="256" t="s">
        <v>193</v>
      </c>
    </row>
    <row r="357" s="15" customFormat="1">
      <c r="A357" s="15"/>
      <c r="B357" s="257"/>
      <c r="C357" s="258"/>
      <c r="D357" s="237" t="s">
        <v>204</v>
      </c>
      <c r="E357" s="259" t="s">
        <v>21</v>
      </c>
      <c r="F357" s="260" t="s">
        <v>208</v>
      </c>
      <c r="G357" s="258"/>
      <c r="H357" s="261">
        <v>302.64800000000002</v>
      </c>
      <c r="I357" s="262"/>
      <c r="J357" s="258"/>
      <c r="K357" s="258"/>
      <c r="L357" s="263"/>
      <c r="M357" s="264"/>
      <c r="N357" s="265"/>
      <c r="O357" s="265"/>
      <c r="P357" s="265"/>
      <c r="Q357" s="265"/>
      <c r="R357" s="265"/>
      <c r="S357" s="265"/>
      <c r="T357" s="266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T357" s="267" t="s">
        <v>204</v>
      </c>
      <c r="AU357" s="267" t="s">
        <v>81</v>
      </c>
      <c r="AV357" s="15" t="s">
        <v>200</v>
      </c>
      <c r="AW357" s="15" t="s">
        <v>34</v>
      </c>
      <c r="AX357" s="15" t="s">
        <v>77</v>
      </c>
      <c r="AY357" s="267" t="s">
        <v>193</v>
      </c>
    </row>
    <row r="358" s="2" customFormat="1" ht="16.5" customHeight="1">
      <c r="A358" s="41"/>
      <c r="B358" s="42"/>
      <c r="C358" s="217" t="s">
        <v>515</v>
      </c>
      <c r="D358" s="217" t="s">
        <v>195</v>
      </c>
      <c r="E358" s="218" t="s">
        <v>516</v>
      </c>
      <c r="F358" s="219" t="s">
        <v>517</v>
      </c>
      <c r="G358" s="220" t="s">
        <v>250</v>
      </c>
      <c r="H358" s="221">
        <v>1.0960000000000001</v>
      </c>
      <c r="I358" s="222"/>
      <c r="J358" s="223">
        <f>ROUND(I358*H358,2)</f>
        <v>0</v>
      </c>
      <c r="K358" s="219" t="s">
        <v>21</v>
      </c>
      <c r="L358" s="47"/>
      <c r="M358" s="224" t="s">
        <v>21</v>
      </c>
      <c r="N358" s="225" t="s">
        <v>44</v>
      </c>
      <c r="O358" s="87"/>
      <c r="P358" s="226">
        <f>O358*H358</f>
        <v>0</v>
      </c>
      <c r="Q358" s="226">
        <v>0</v>
      </c>
      <c r="R358" s="226">
        <f>Q358*H358</f>
        <v>0</v>
      </c>
      <c r="S358" s="226">
        <v>0</v>
      </c>
      <c r="T358" s="227">
        <f>S358*H358</f>
        <v>0</v>
      </c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R358" s="228" t="s">
        <v>200</v>
      </c>
      <c r="AT358" s="228" t="s">
        <v>195</v>
      </c>
      <c r="AU358" s="228" t="s">
        <v>81</v>
      </c>
      <c r="AY358" s="20" t="s">
        <v>193</v>
      </c>
      <c r="BE358" s="229">
        <f>IF(N358="základní",J358,0)</f>
        <v>0</v>
      </c>
      <c r="BF358" s="229">
        <f>IF(N358="snížená",J358,0)</f>
        <v>0</v>
      </c>
      <c r="BG358" s="229">
        <f>IF(N358="zákl. přenesená",J358,0)</f>
        <v>0</v>
      </c>
      <c r="BH358" s="229">
        <f>IF(N358="sníž. přenesená",J358,0)</f>
        <v>0</v>
      </c>
      <c r="BI358" s="229">
        <f>IF(N358="nulová",J358,0)</f>
        <v>0</v>
      </c>
      <c r="BJ358" s="20" t="s">
        <v>77</v>
      </c>
      <c r="BK358" s="229">
        <f>ROUND(I358*H358,2)</f>
        <v>0</v>
      </c>
      <c r="BL358" s="20" t="s">
        <v>200</v>
      </c>
      <c r="BM358" s="228" t="s">
        <v>518</v>
      </c>
    </row>
    <row r="359" s="14" customFormat="1">
      <c r="A359" s="14"/>
      <c r="B359" s="246"/>
      <c r="C359" s="247"/>
      <c r="D359" s="237" t="s">
        <v>204</v>
      </c>
      <c r="E359" s="248" t="s">
        <v>21</v>
      </c>
      <c r="F359" s="249" t="s">
        <v>519</v>
      </c>
      <c r="G359" s="247"/>
      <c r="H359" s="250">
        <v>0.10199999999999999</v>
      </c>
      <c r="I359" s="251"/>
      <c r="J359" s="247"/>
      <c r="K359" s="247"/>
      <c r="L359" s="252"/>
      <c r="M359" s="253"/>
      <c r="N359" s="254"/>
      <c r="O359" s="254"/>
      <c r="P359" s="254"/>
      <c r="Q359" s="254"/>
      <c r="R359" s="254"/>
      <c r="S359" s="254"/>
      <c r="T359" s="255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56" t="s">
        <v>204</v>
      </c>
      <c r="AU359" s="256" t="s">
        <v>81</v>
      </c>
      <c r="AV359" s="14" t="s">
        <v>81</v>
      </c>
      <c r="AW359" s="14" t="s">
        <v>34</v>
      </c>
      <c r="AX359" s="14" t="s">
        <v>73</v>
      </c>
      <c r="AY359" s="256" t="s">
        <v>193</v>
      </c>
    </row>
    <row r="360" s="14" customFormat="1">
      <c r="A360" s="14"/>
      <c r="B360" s="246"/>
      <c r="C360" s="247"/>
      <c r="D360" s="237" t="s">
        <v>204</v>
      </c>
      <c r="E360" s="248" t="s">
        <v>21</v>
      </c>
      <c r="F360" s="249" t="s">
        <v>520</v>
      </c>
      <c r="G360" s="247"/>
      <c r="H360" s="250">
        <v>0.99399999999999999</v>
      </c>
      <c r="I360" s="251"/>
      <c r="J360" s="247"/>
      <c r="K360" s="247"/>
      <c r="L360" s="252"/>
      <c r="M360" s="253"/>
      <c r="N360" s="254"/>
      <c r="O360" s="254"/>
      <c r="P360" s="254"/>
      <c r="Q360" s="254"/>
      <c r="R360" s="254"/>
      <c r="S360" s="254"/>
      <c r="T360" s="255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56" t="s">
        <v>204</v>
      </c>
      <c r="AU360" s="256" t="s">
        <v>81</v>
      </c>
      <c r="AV360" s="14" t="s">
        <v>81</v>
      </c>
      <c r="AW360" s="14" t="s">
        <v>34</v>
      </c>
      <c r="AX360" s="14" t="s">
        <v>73</v>
      </c>
      <c r="AY360" s="256" t="s">
        <v>193</v>
      </c>
    </row>
    <row r="361" s="16" customFormat="1">
      <c r="A361" s="16"/>
      <c r="B361" s="268"/>
      <c r="C361" s="269"/>
      <c r="D361" s="237" t="s">
        <v>204</v>
      </c>
      <c r="E361" s="270" t="s">
        <v>151</v>
      </c>
      <c r="F361" s="271" t="s">
        <v>491</v>
      </c>
      <c r="G361" s="269"/>
      <c r="H361" s="272">
        <v>1.0960000000000001</v>
      </c>
      <c r="I361" s="273"/>
      <c r="J361" s="269"/>
      <c r="K361" s="269"/>
      <c r="L361" s="274"/>
      <c r="M361" s="275"/>
      <c r="N361" s="276"/>
      <c r="O361" s="276"/>
      <c r="P361" s="276"/>
      <c r="Q361" s="276"/>
      <c r="R361" s="276"/>
      <c r="S361" s="276"/>
      <c r="T361" s="277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T361" s="278" t="s">
        <v>204</v>
      </c>
      <c r="AU361" s="278" t="s">
        <v>81</v>
      </c>
      <c r="AV361" s="16" t="s">
        <v>109</v>
      </c>
      <c r="AW361" s="16" t="s">
        <v>34</v>
      </c>
      <c r="AX361" s="16" t="s">
        <v>73</v>
      </c>
      <c r="AY361" s="278" t="s">
        <v>193</v>
      </c>
    </row>
    <row r="362" s="15" customFormat="1">
      <c r="A362" s="15"/>
      <c r="B362" s="257"/>
      <c r="C362" s="258"/>
      <c r="D362" s="237" t="s">
        <v>204</v>
      </c>
      <c r="E362" s="259" t="s">
        <v>21</v>
      </c>
      <c r="F362" s="260" t="s">
        <v>208</v>
      </c>
      <c r="G362" s="258"/>
      <c r="H362" s="261">
        <v>1.0960000000000001</v>
      </c>
      <c r="I362" s="262"/>
      <c r="J362" s="258"/>
      <c r="K362" s="258"/>
      <c r="L362" s="263"/>
      <c r="M362" s="264"/>
      <c r="N362" s="265"/>
      <c r="O362" s="265"/>
      <c r="P362" s="265"/>
      <c r="Q362" s="265"/>
      <c r="R362" s="265"/>
      <c r="S362" s="265"/>
      <c r="T362" s="266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T362" s="267" t="s">
        <v>204</v>
      </c>
      <c r="AU362" s="267" t="s">
        <v>81</v>
      </c>
      <c r="AV362" s="15" t="s">
        <v>200</v>
      </c>
      <c r="AW362" s="15" t="s">
        <v>34</v>
      </c>
      <c r="AX362" s="15" t="s">
        <v>77</v>
      </c>
      <c r="AY362" s="267" t="s">
        <v>193</v>
      </c>
    </row>
    <row r="363" s="2" customFormat="1" ht="24.15" customHeight="1">
      <c r="A363" s="41"/>
      <c r="B363" s="42"/>
      <c r="C363" s="217" t="s">
        <v>521</v>
      </c>
      <c r="D363" s="217" t="s">
        <v>195</v>
      </c>
      <c r="E363" s="218" t="s">
        <v>522</v>
      </c>
      <c r="F363" s="219" t="s">
        <v>523</v>
      </c>
      <c r="G363" s="220" t="s">
        <v>250</v>
      </c>
      <c r="H363" s="221">
        <v>54.765000000000001</v>
      </c>
      <c r="I363" s="222"/>
      <c r="J363" s="223">
        <f>ROUND(I363*H363,2)</f>
        <v>0</v>
      </c>
      <c r="K363" s="219" t="s">
        <v>199</v>
      </c>
      <c r="L363" s="47"/>
      <c r="M363" s="224" t="s">
        <v>21</v>
      </c>
      <c r="N363" s="225" t="s">
        <v>44</v>
      </c>
      <c r="O363" s="87"/>
      <c r="P363" s="226">
        <f>O363*H363</f>
        <v>0</v>
      </c>
      <c r="Q363" s="226">
        <v>0</v>
      </c>
      <c r="R363" s="226">
        <f>Q363*H363</f>
        <v>0</v>
      </c>
      <c r="S363" s="226">
        <v>0</v>
      </c>
      <c r="T363" s="227">
        <f>S363*H363</f>
        <v>0</v>
      </c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R363" s="228" t="s">
        <v>200</v>
      </c>
      <c r="AT363" s="228" t="s">
        <v>195</v>
      </c>
      <c r="AU363" s="228" t="s">
        <v>81</v>
      </c>
      <c r="AY363" s="20" t="s">
        <v>193</v>
      </c>
      <c r="BE363" s="229">
        <f>IF(N363="základní",J363,0)</f>
        <v>0</v>
      </c>
      <c r="BF363" s="229">
        <f>IF(N363="snížená",J363,0)</f>
        <v>0</v>
      </c>
      <c r="BG363" s="229">
        <f>IF(N363="zákl. přenesená",J363,0)</f>
        <v>0</v>
      </c>
      <c r="BH363" s="229">
        <f>IF(N363="sníž. přenesená",J363,0)</f>
        <v>0</v>
      </c>
      <c r="BI363" s="229">
        <f>IF(N363="nulová",J363,0)</f>
        <v>0</v>
      </c>
      <c r="BJ363" s="20" t="s">
        <v>77</v>
      </c>
      <c r="BK363" s="229">
        <f>ROUND(I363*H363,2)</f>
        <v>0</v>
      </c>
      <c r="BL363" s="20" t="s">
        <v>200</v>
      </c>
      <c r="BM363" s="228" t="s">
        <v>524</v>
      </c>
    </row>
    <row r="364" s="2" customFormat="1">
      <c r="A364" s="41"/>
      <c r="B364" s="42"/>
      <c r="C364" s="43"/>
      <c r="D364" s="230" t="s">
        <v>202</v>
      </c>
      <c r="E364" s="43"/>
      <c r="F364" s="231" t="s">
        <v>525</v>
      </c>
      <c r="G364" s="43"/>
      <c r="H364" s="43"/>
      <c r="I364" s="232"/>
      <c r="J364" s="43"/>
      <c r="K364" s="43"/>
      <c r="L364" s="47"/>
      <c r="M364" s="233"/>
      <c r="N364" s="234"/>
      <c r="O364" s="87"/>
      <c r="P364" s="87"/>
      <c r="Q364" s="87"/>
      <c r="R364" s="87"/>
      <c r="S364" s="87"/>
      <c r="T364" s="88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T364" s="20" t="s">
        <v>202</v>
      </c>
      <c r="AU364" s="20" t="s">
        <v>81</v>
      </c>
    </row>
    <row r="365" s="13" customFormat="1">
      <c r="A365" s="13"/>
      <c r="B365" s="235"/>
      <c r="C365" s="236"/>
      <c r="D365" s="237" t="s">
        <v>204</v>
      </c>
      <c r="E365" s="238" t="s">
        <v>21</v>
      </c>
      <c r="F365" s="239" t="s">
        <v>526</v>
      </c>
      <c r="G365" s="236"/>
      <c r="H365" s="238" t="s">
        <v>21</v>
      </c>
      <c r="I365" s="240"/>
      <c r="J365" s="236"/>
      <c r="K365" s="236"/>
      <c r="L365" s="241"/>
      <c r="M365" s="242"/>
      <c r="N365" s="243"/>
      <c r="O365" s="243"/>
      <c r="P365" s="243"/>
      <c r="Q365" s="243"/>
      <c r="R365" s="243"/>
      <c r="S365" s="243"/>
      <c r="T365" s="244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245" t="s">
        <v>204</v>
      </c>
      <c r="AU365" s="245" t="s">
        <v>81</v>
      </c>
      <c r="AV365" s="13" t="s">
        <v>77</v>
      </c>
      <c r="AW365" s="13" t="s">
        <v>34</v>
      </c>
      <c r="AX365" s="13" t="s">
        <v>73</v>
      </c>
      <c r="AY365" s="245" t="s">
        <v>193</v>
      </c>
    </row>
    <row r="366" s="14" customFormat="1">
      <c r="A366" s="14"/>
      <c r="B366" s="246"/>
      <c r="C366" s="247"/>
      <c r="D366" s="237" t="s">
        <v>204</v>
      </c>
      <c r="E366" s="248" t="s">
        <v>21</v>
      </c>
      <c r="F366" s="249" t="s">
        <v>527</v>
      </c>
      <c r="G366" s="247"/>
      <c r="H366" s="250">
        <v>54.765000000000001</v>
      </c>
      <c r="I366" s="251"/>
      <c r="J366" s="247"/>
      <c r="K366" s="247"/>
      <c r="L366" s="252"/>
      <c r="M366" s="253"/>
      <c r="N366" s="254"/>
      <c r="O366" s="254"/>
      <c r="P366" s="254"/>
      <c r="Q366" s="254"/>
      <c r="R366" s="254"/>
      <c r="S366" s="254"/>
      <c r="T366" s="255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56" t="s">
        <v>204</v>
      </c>
      <c r="AU366" s="256" t="s">
        <v>81</v>
      </c>
      <c r="AV366" s="14" t="s">
        <v>81</v>
      </c>
      <c r="AW366" s="14" t="s">
        <v>34</v>
      </c>
      <c r="AX366" s="14" t="s">
        <v>73</v>
      </c>
      <c r="AY366" s="256" t="s">
        <v>193</v>
      </c>
    </row>
    <row r="367" s="15" customFormat="1">
      <c r="A367" s="15"/>
      <c r="B367" s="257"/>
      <c r="C367" s="258"/>
      <c r="D367" s="237" t="s">
        <v>204</v>
      </c>
      <c r="E367" s="259" t="s">
        <v>21</v>
      </c>
      <c r="F367" s="260" t="s">
        <v>208</v>
      </c>
      <c r="G367" s="258"/>
      <c r="H367" s="261">
        <v>54.765000000000001</v>
      </c>
      <c r="I367" s="262"/>
      <c r="J367" s="258"/>
      <c r="K367" s="258"/>
      <c r="L367" s="263"/>
      <c r="M367" s="264"/>
      <c r="N367" s="265"/>
      <c r="O367" s="265"/>
      <c r="P367" s="265"/>
      <c r="Q367" s="265"/>
      <c r="R367" s="265"/>
      <c r="S367" s="265"/>
      <c r="T367" s="266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T367" s="267" t="s">
        <v>204</v>
      </c>
      <c r="AU367" s="267" t="s">
        <v>81</v>
      </c>
      <c r="AV367" s="15" t="s">
        <v>200</v>
      </c>
      <c r="AW367" s="15" t="s">
        <v>34</v>
      </c>
      <c r="AX367" s="15" t="s">
        <v>77</v>
      </c>
      <c r="AY367" s="267" t="s">
        <v>193</v>
      </c>
    </row>
    <row r="368" s="12" customFormat="1" ht="25.92" customHeight="1">
      <c r="A368" s="12"/>
      <c r="B368" s="201"/>
      <c r="C368" s="202"/>
      <c r="D368" s="203" t="s">
        <v>72</v>
      </c>
      <c r="E368" s="204" t="s">
        <v>528</v>
      </c>
      <c r="F368" s="204" t="s">
        <v>529</v>
      </c>
      <c r="G368" s="202"/>
      <c r="H368" s="202"/>
      <c r="I368" s="205"/>
      <c r="J368" s="206">
        <f>BK368</f>
        <v>0</v>
      </c>
      <c r="K368" s="202"/>
      <c r="L368" s="207"/>
      <c r="M368" s="208"/>
      <c r="N368" s="209"/>
      <c r="O368" s="209"/>
      <c r="P368" s="210">
        <f>P369+P377+P398+P410+P421+P434+P441+P452+P472+P487</f>
        <v>0</v>
      </c>
      <c r="Q368" s="209"/>
      <c r="R368" s="210">
        <f>R369+R377+R398+R410+R421+R434+R441+R452+R472+R487</f>
        <v>0</v>
      </c>
      <c r="S368" s="209"/>
      <c r="T368" s="211">
        <f>T369+T377+T398+T410+T421+T434+T441+T452+T472+T487</f>
        <v>8.407418139999999</v>
      </c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R368" s="212" t="s">
        <v>81</v>
      </c>
      <c r="AT368" s="213" t="s">
        <v>72</v>
      </c>
      <c r="AU368" s="213" t="s">
        <v>73</v>
      </c>
      <c r="AY368" s="212" t="s">
        <v>193</v>
      </c>
      <c r="BK368" s="214">
        <f>BK369+BK377+BK398+BK410+BK421+BK434+BK441+BK452+BK472+BK487</f>
        <v>0</v>
      </c>
    </row>
    <row r="369" s="12" customFormat="1" ht="22.8" customHeight="1">
      <c r="A369" s="12"/>
      <c r="B369" s="201"/>
      <c r="C369" s="202"/>
      <c r="D369" s="203" t="s">
        <v>72</v>
      </c>
      <c r="E369" s="215" t="s">
        <v>530</v>
      </c>
      <c r="F369" s="215" t="s">
        <v>531</v>
      </c>
      <c r="G369" s="202"/>
      <c r="H369" s="202"/>
      <c r="I369" s="205"/>
      <c r="J369" s="216">
        <f>BK369</f>
        <v>0</v>
      </c>
      <c r="K369" s="202"/>
      <c r="L369" s="207"/>
      <c r="M369" s="208"/>
      <c r="N369" s="209"/>
      <c r="O369" s="209"/>
      <c r="P369" s="210">
        <f>SUM(P370:P376)</f>
        <v>0</v>
      </c>
      <c r="Q369" s="209"/>
      <c r="R369" s="210">
        <f>SUM(R370:R376)</f>
        <v>0</v>
      </c>
      <c r="S369" s="209"/>
      <c r="T369" s="211">
        <f>SUM(T370:T376)</f>
        <v>0.68804999999999994</v>
      </c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R369" s="212" t="s">
        <v>81</v>
      </c>
      <c r="AT369" s="213" t="s">
        <v>72</v>
      </c>
      <c r="AU369" s="213" t="s">
        <v>77</v>
      </c>
      <c r="AY369" s="212" t="s">
        <v>193</v>
      </c>
      <c r="BK369" s="214">
        <f>SUM(BK370:BK376)</f>
        <v>0</v>
      </c>
    </row>
    <row r="370" s="2" customFormat="1" ht="21.75" customHeight="1">
      <c r="A370" s="41"/>
      <c r="B370" s="42"/>
      <c r="C370" s="217" t="s">
        <v>532</v>
      </c>
      <c r="D370" s="217" t="s">
        <v>195</v>
      </c>
      <c r="E370" s="218" t="s">
        <v>533</v>
      </c>
      <c r="F370" s="219" t="s">
        <v>534</v>
      </c>
      <c r="G370" s="220" t="s">
        <v>198</v>
      </c>
      <c r="H370" s="221">
        <v>125.09999999999999</v>
      </c>
      <c r="I370" s="222"/>
      <c r="J370" s="223">
        <f>ROUND(I370*H370,2)</f>
        <v>0</v>
      </c>
      <c r="K370" s="219" t="s">
        <v>199</v>
      </c>
      <c r="L370" s="47"/>
      <c r="M370" s="224" t="s">
        <v>21</v>
      </c>
      <c r="N370" s="225" t="s">
        <v>44</v>
      </c>
      <c r="O370" s="87"/>
      <c r="P370" s="226">
        <f>O370*H370</f>
        <v>0</v>
      </c>
      <c r="Q370" s="226">
        <v>0</v>
      </c>
      <c r="R370" s="226">
        <f>Q370*H370</f>
        <v>0</v>
      </c>
      <c r="S370" s="226">
        <v>0.0054999999999999997</v>
      </c>
      <c r="T370" s="227">
        <f>S370*H370</f>
        <v>0.68804999999999994</v>
      </c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R370" s="228" t="s">
        <v>352</v>
      </c>
      <c r="AT370" s="228" t="s">
        <v>195</v>
      </c>
      <c r="AU370" s="228" t="s">
        <v>81</v>
      </c>
      <c r="AY370" s="20" t="s">
        <v>193</v>
      </c>
      <c r="BE370" s="229">
        <f>IF(N370="základní",J370,0)</f>
        <v>0</v>
      </c>
      <c r="BF370" s="229">
        <f>IF(N370="snížená",J370,0)</f>
        <v>0</v>
      </c>
      <c r="BG370" s="229">
        <f>IF(N370="zákl. přenesená",J370,0)</f>
        <v>0</v>
      </c>
      <c r="BH370" s="229">
        <f>IF(N370="sníž. přenesená",J370,0)</f>
        <v>0</v>
      </c>
      <c r="BI370" s="229">
        <f>IF(N370="nulová",J370,0)</f>
        <v>0</v>
      </c>
      <c r="BJ370" s="20" t="s">
        <v>77</v>
      </c>
      <c r="BK370" s="229">
        <f>ROUND(I370*H370,2)</f>
        <v>0</v>
      </c>
      <c r="BL370" s="20" t="s">
        <v>352</v>
      </c>
      <c r="BM370" s="228" t="s">
        <v>535</v>
      </c>
    </row>
    <row r="371" s="2" customFormat="1">
      <c r="A371" s="41"/>
      <c r="B371" s="42"/>
      <c r="C371" s="43"/>
      <c r="D371" s="230" t="s">
        <v>202</v>
      </c>
      <c r="E371" s="43"/>
      <c r="F371" s="231" t="s">
        <v>536</v>
      </c>
      <c r="G371" s="43"/>
      <c r="H371" s="43"/>
      <c r="I371" s="232"/>
      <c r="J371" s="43"/>
      <c r="K371" s="43"/>
      <c r="L371" s="47"/>
      <c r="M371" s="233"/>
      <c r="N371" s="234"/>
      <c r="O371" s="87"/>
      <c r="P371" s="87"/>
      <c r="Q371" s="87"/>
      <c r="R371" s="87"/>
      <c r="S371" s="87"/>
      <c r="T371" s="88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T371" s="20" t="s">
        <v>202</v>
      </c>
      <c r="AU371" s="20" t="s">
        <v>81</v>
      </c>
    </row>
    <row r="372" s="13" customFormat="1">
      <c r="A372" s="13"/>
      <c r="B372" s="235"/>
      <c r="C372" s="236"/>
      <c r="D372" s="237" t="s">
        <v>204</v>
      </c>
      <c r="E372" s="238" t="s">
        <v>21</v>
      </c>
      <c r="F372" s="239" t="s">
        <v>228</v>
      </c>
      <c r="G372" s="236"/>
      <c r="H372" s="238" t="s">
        <v>21</v>
      </c>
      <c r="I372" s="240"/>
      <c r="J372" s="236"/>
      <c r="K372" s="236"/>
      <c r="L372" s="241"/>
      <c r="M372" s="242"/>
      <c r="N372" s="243"/>
      <c r="O372" s="243"/>
      <c r="P372" s="243"/>
      <c r="Q372" s="243"/>
      <c r="R372" s="243"/>
      <c r="S372" s="243"/>
      <c r="T372" s="244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45" t="s">
        <v>204</v>
      </c>
      <c r="AU372" s="245" t="s">
        <v>81</v>
      </c>
      <c r="AV372" s="13" t="s">
        <v>77</v>
      </c>
      <c r="AW372" s="13" t="s">
        <v>34</v>
      </c>
      <c r="AX372" s="13" t="s">
        <v>73</v>
      </c>
      <c r="AY372" s="245" t="s">
        <v>193</v>
      </c>
    </row>
    <row r="373" s="13" customFormat="1">
      <c r="A373" s="13"/>
      <c r="B373" s="235"/>
      <c r="C373" s="236"/>
      <c r="D373" s="237" t="s">
        <v>204</v>
      </c>
      <c r="E373" s="238" t="s">
        <v>21</v>
      </c>
      <c r="F373" s="239" t="s">
        <v>537</v>
      </c>
      <c r="G373" s="236"/>
      <c r="H373" s="238" t="s">
        <v>21</v>
      </c>
      <c r="I373" s="240"/>
      <c r="J373" s="236"/>
      <c r="K373" s="236"/>
      <c r="L373" s="241"/>
      <c r="M373" s="242"/>
      <c r="N373" s="243"/>
      <c r="O373" s="243"/>
      <c r="P373" s="243"/>
      <c r="Q373" s="243"/>
      <c r="R373" s="243"/>
      <c r="S373" s="243"/>
      <c r="T373" s="244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T373" s="245" t="s">
        <v>204</v>
      </c>
      <c r="AU373" s="245" t="s">
        <v>81</v>
      </c>
      <c r="AV373" s="13" t="s">
        <v>77</v>
      </c>
      <c r="AW373" s="13" t="s">
        <v>34</v>
      </c>
      <c r="AX373" s="13" t="s">
        <v>73</v>
      </c>
      <c r="AY373" s="245" t="s">
        <v>193</v>
      </c>
    </row>
    <row r="374" s="13" customFormat="1">
      <c r="A374" s="13"/>
      <c r="B374" s="235"/>
      <c r="C374" s="236"/>
      <c r="D374" s="237" t="s">
        <v>204</v>
      </c>
      <c r="E374" s="238" t="s">
        <v>21</v>
      </c>
      <c r="F374" s="239" t="s">
        <v>206</v>
      </c>
      <c r="G374" s="236"/>
      <c r="H374" s="238" t="s">
        <v>21</v>
      </c>
      <c r="I374" s="240"/>
      <c r="J374" s="236"/>
      <c r="K374" s="236"/>
      <c r="L374" s="241"/>
      <c r="M374" s="242"/>
      <c r="N374" s="243"/>
      <c r="O374" s="243"/>
      <c r="P374" s="243"/>
      <c r="Q374" s="243"/>
      <c r="R374" s="243"/>
      <c r="S374" s="243"/>
      <c r="T374" s="244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45" t="s">
        <v>204</v>
      </c>
      <c r="AU374" s="245" t="s">
        <v>81</v>
      </c>
      <c r="AV374" s="13" t="s">
        <v>77</v>
      </c>
      <c r="AW374" s="13" t="s">
        <v>34</v>
      </c>
      <c r="AX374" s="13" t="s">
        <v>73</v>
      </c>
      <c r="AY374" s="245" t="s">
        <v>193</v>
      </c>
    </row>
    <row r="375" s="14" customFormat="1">
      <c r="A375" s="14"/>
      <c r="B375" s="246"/>
      <c r="C375" s="247"/>
      <c r="D375" s="237" t="s">
        <v>204</v>
      </c>
      <c r="E375" s="248" t="s">
        <v>21</v>
      </c>
      <c r="F375" s="249" t="s">
        <v>538</v>
      </c>
      <c r="G375" s="247"/>
      <c r="H375" s="250">
        <v>125.09999999999999</v>
      </c>
      <c r="I375" s="251"/>
      <c r="J375" s="247"/>
      <c r="K375" s="247"/>
      <c r="L375" s="252"/>
      <c r="M375" s="253"/>
      <c r="N375" s="254"/>
      <c r="O375" s="254"/>
      <c r="P375" s="254"/>
      <c r="Q375" s="254"/>
      <c r="R375" s="254"/>
      <c r="S375" s="254"/>
      <c r="T375" s="255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56" t="s">
        <v>204</v>
      </c>
      <c r="AU375" s="256" t="s">
        <v>81</v>
      </c>
      <c r="AV375" s="14" t="s">
        <v>81</v>
      </c>
      <c r="AW375" s="14" t="s">
        <v>34</v>
      </c>
      <c r="AX375" s="14" t="s">
        <v>73</v>
      </c>
      <c r="AY375" s="256" t="s">
        <v>193</v>
      </c>
    </row>
    <row r="376" s="15" customFormat="1">
      <c r="A376" s="15"/>
      <c r="B376" s="257"/>
      <c r="C376" s="258"/>
      <c r="D376" s="237" t="s">
        <v>204</v>
      </c>
      <c r="E376" s="259" t="s">
        <v>21</v>
      </c>
      <c r="F376" s="260" t="s">
        <v>208</v>
      </c>
      <c r="G376" s="258"/>
      <c r="H376" s="261">
        <v>125.09999999999999</v>
      </c>
      <c r="I376" s="262"/>
      <c r="J376" s="258"/>
      <c r="K376" s="258"/>
      <c r="L376" s="263"/>
      <c r="M376" s="264"/>
      <c r="N376" s="265"/>
      <c r="O376" s="265"/>
      <c r="P376" s="265"/>
      <c r="Q376" s="265"/>
      <c r="R376" s="265"/>
      <c r="S376" s="265"/>
      <c r="T376" s="266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T376" s="267" t="s">
        <v>204</v>
      </c>
      <c r="AU376" s="267" t="s">
        <v>81</v>
      </c>
      <c r="AV376" s="15" t="s">
        <v>200</v>
      </c>
      <c r="AW376" s="15" t="s">
        <v>34</v>
      </c>
      <c r="AX376" s="15" t="s">
        <v>77</v>
      </c>
      <c r="AY376" s="267" t="s">
        <v>193</v>
      </c>
    </row>
    <row r="377" s="12" customFormat="1" ht="22.8" customHeight="1">
      <c r="A377" s="12"/>
      <c r="B377" s="201"/>
      <c r="C377" s="202"/>
      <c r="D377" s="203" t="s">
        <v>72</v>
      </c>
      <c r="E377" s="215" t="s">
        <v>539</v>
      </c>
      <c r="F377" s="215" t="s">
        <v>540</v>
      </c>
      <c r="G377" s="202"/>
      <c r="H377" s="202"/>
      <c r="I377" s="205"/>
      <c r="J377" s="216">
        <f>BK377</f>
        <v>0</v>
      </c>
      <c r="K377" s="202"/>
      <c r="L377" s="207"/>
      <c r="M377" s="208"/>
      <c r="N377" s="209"/>
      <c r="O377" s="209"/>
      <c r="P377" s="210">
        <f>SUM(P378:P397)</f>
        <v>0</v>
      </c>
      <c r="Q377" s="209"/>
      <c r="R377" s="210">
        <f>SUM(R378:R397)</f>
        <v>0</v>
      </c>
      <c r="S377" s="209"/>
      <c r="T377" s="211">
        <f>SUM(T378:T397)</f>
        <v>1.4145767999999999</v>
      </c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R377" s="212" t="s">
        <v>81</v>
      </c>
      <c r="AT377" s="213" t="s">
        <v>72</v>
      </c>
      <c r="AU377" s="213" t="s">
        <v>77</v>
      </c>
      <c r="AY377" s="212" t="s">
        <v>193</v>
      </c>
      <c r="BK377" s="214">
        <f>SUM(BK378:BK397)</f>
        <v>0</v>
      </c>
    </row>
    <row r="378" s="2" customFormat="1" ht="21.75" customHeight="1">
      <c r="A378" s="41"/>
      <c r="B378" s="42"/>
      <c r="C378" s="217" t="s">
        <v>541</v>
      </c>
      <c r="D378" s="217" t="s">
        <v>195</v>
      </c>
      <c r="E378" s="218" t="s">
        <v>542</v>
      </c>
      <c r="F378" s="219" t="s">
        <v>543</v>
      </c>
      <c r="G378" s="220" t="s">
        <v>198</v>
      </c>
      <c r="H378" s="221">
        <v>118.872</v>
      </c>
      <c r="I378" s="222"/>
      <c r="J378" s="223">
        <f>ROUND(I378*H378,2)</f>
        <v>0</v>
      </c>
      <c r="K378" s="219" t="s">
        <v>199</v>
      </c>
      <c r="L378" s="47"/>
      <c r="M378" s="224" t="s">
        <v>21</v>
      </c>
      <c r="N378" s="225" t="s">
        <v>44</v>
      </c>
      <c r="O378" s="87"/>
      <c r="P378" s="226">
        <f>O378*H378</f>
        <v>0</v>
      </c>
      <c r="Q378" s="226">
        <v>0</v>
      </c>
      <c r="R378" s="226">
        <f>Q378*H378</f>
        <v>0</v>
      </c>
      <c r="S378" s="226">
        <v>0.0054999999999999997</v>
      </c>
      <c r="T378" s="227">
        <f>S378*H378</f>
        <v>0.65379599999999993</v>
      </c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R378" s="228" t="s">
        <v>352</v>
      </c>
      <c r="AT378" s="228" t="s">
        <v>195</v>
      </c>
      <c r="AU378" s="228" t="s">
        <v>81</v>
      </c>
      <c r="AY378" s="20" t="s">
        <v>193</v>
      </c>
      <c r="BE378" s="229">
        <f>IF(N378="základní",J378,0)</f>
        <v>0</v>
      </c>
      <c r="BF378" s="229">
        <f>IF(N378="snížená",J378,0)</f>
        <v>0</v>
      </c>
      <c r="BG378" s="229">
        <f>IF(N378="zákl. přenesená",J378,0)</f>
        <v>0</v>
      </c>
      <c r="BH378" s="229">
        <f>IF(N378="sníž. přenesená",J378,0)</f>
        <v>0</v>
      </c>
      <c r="BI378" s="229">
        <f>IF(N378="nulová",J378,0)</f>
        <v>0</v>
      </c>
      <c r="BJ378" s="20" t="s">
        <v>77</v>
      </c>
      <c r="BK378" s="229">
        <f>ROUND(I378*H378,2)</f>
        <v>0</v>
      </c>
      <c r="BL378" s="20" t="s">
        <v>352</v>
      </c>
      <c r="BM378" s="228" t="s">
        <v>544</v>
      </c>
    </row>
    <row r="379" s="2" customFormat="1">
      <c r="A379" s="41"/>
      <c r="B379" s="42"/>
      <c r="C379" s="43"/>
      <c r="D379" s="230" t="s">
        <v>202</v>
      </c>
      <c r="E379" s="43"/>
      <c r="F379" s="231" t="s">
        <v>545</v>
      </c>
      <c r="G379" s="43"/>
      <c r="H379" s="43"/>
      <c r="I379" s="232"/>
      <c r="J379" s="43"/>
      <c r="K379" s="43"/>
      <c r="L379" s="47"/>
      <c r="M379" s="233"/>
      <c r="N379" s="234"/>
      <c r="O379" s="87"/>
      <c r="P379" s="87"/>
      <c r="Q379" s="87"/>
      <c r="R379" s="87"/>
      <c r="S379" s="87"/>
      <c r="T379" s="88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T379" s="20" t="s">
        <v>202</v>
      </c>
      <c r="AU379" s="20" t="s">
        <v>81</v>
      </c>
    </row>
    <row r="380" s="13" customFormat="1">
      <c r="A380" s="13"/>
      <c r="B380" s="235"/>
      <c r="C380" s="236"/>
      <c r="D380" s="237" t="s">
        <v>204</v>
      </c>
      <c r="E380" s="238" t="s">
        <v>21</v>
      </c>
      <c r="F380" s="239" t="s">
        <v>373</v>
      </c>
      <c r="G380" s="236"/>
      <c r="H380" s="238" t="s">
        <v>21</v>
      </c>
      <c r="I380" s="240"/>
      <c r="J380" s="236"/>
      <c r="K380" s="236"/>
      <c r="L380" s="241"/>
      <c r="M380" s="242"/>
      <c r="N380" s="243"/>
      <c r="O380" s="243"/>
      <c r="P380" s="243"/>
      <c r="Q380" s="243"/>
      <c r="R380" s="243"/>
      <c r="S380" s="243"/>
      <c r="T380" s="244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245" t="s">
        <v>204</v>
      </c>
      <c r="AU380" s="245" t="s">
        <v>81</v>
      </c>
      <c r="AV380" s="13" t="s">
        <v>77</v>
      </c>
      <c r="AW380" s="13" t="s">
        <v>34</v>
      </c>
      <c r="AX380" s="13" t="s">
        <v>73</v>
      </c>
      <c r="AY380" s="245" t="s">
        <v>193</v>
      </c>
    </row>
    <row r="381" s="13" customFormat="1">
      <c r="A381" s="13"/>
      <c r="B381" s="235"/>
      <c r="C381" s="236"/>
      <c r="D381" s="237" t="s">
        <v>204</v>
      </c>
      <c r="E381" s="238" t="s">
        <v>21</v>
      </c>
      <c r="F381" s="239" t="s">
        <v>537</v>
      </c>
      <c r="G381" s="236"/>
      <c r="H381" s="238" t="s">
        <v>21</v>
      </c>
      <c r="I381" s="240"/>
      <c r="J381" s="236"/>
      <c r="K381" s="236"/>
      <c r="L381" s="241"/>
      <c r="M381" s="242"/>
      <c r="N381" s="243"/>
      <c r="O381" s="243"/>
      <c r="P381" s="243"/>
      <c r="Q381" s="243"/>
      <c r="R381" s="243"/>
      <c r="S381" s="243"/>
      <c r="T381" s="244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T381" s="245" t="s">
        <v>204</v>
      </c>
      <c r="AU381" s="245" t="s">
        <v>81</v>
      </c>
      <c r="AV381" s="13" t="s">
        <v>77</v>
      </c>
      <c r="AW381" s="13" t="s">
        <v>34</v>
      </c>
      <c r="AX381" s="13" t="s">
        <v>73</v>
      </c>
      <c r="AY381" s="245" t="s">
        <v>193</v>
      </c>
    </row>
    <row r="382" s="14" customFormat="1">
      <c r="A382" s="14"/>
      <c r="B382" s="246"/>
      <c r="C382" s="247"/>
      <c r="D382" s="237" t="s">
        <v>204</v>
      </c>
      <c r="E382" s="248" t="s">
        <v>21</v>
      </c>
      <c r="F382" s="249" t="s">
        <v>546</v>
      </c>
      <c r="G382" s="247"/>
      <c r="H382" s="250">
        <v>103.5</v>
      </c>
      <c r="I382" s="251"/>
      <c r="J382" s="247"/>
      <c r="K382" s="247"/>
      <c r="L382" s="252"/>
      <c r="M382" s="253"/>
      <c r="N382" s="254"/>
      <c r="O382" s="254"/>
      <c r="P382" s="254"/>
      <c r="Q382" s="254"/>
      <c r="R382" s="254"/>
      <c r="S382" s="254"/>
      <c r="T382" s="255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56" t="s">
        <v>204</v>
      </c>
      <c r="AU382" s="256" t="s">
        <v>81</v>
      </c>
      <c r="AV382" s="14" t="s">
        <v>81</v>
      </c>
      <c r="AW382" s="14" t="s">
        <v>34</v>
      </c>
      <c r="AX382" s="14" t="s">
        <v>73</v>
      </c>
      <c r="AY382" s="256" t="s">
        <v>193</v>
      </c>
    </row>
    <row r="383" s="14" customFormat="1">
      <c r="A383" s="14"/>
      <c r="B383" s="246"/>
      <c r="C383" s="247"/>
      <c r="D383" s="237" t="s">
        <v>204</v>
      </c>
      <c r="E383" s="248" t="s">
        <v>21</v>
      </c>
      <c r="F383" s="249" t="s">
        <v>547</v>
      </c>
      <c r="G383" s="247"/>
      <c r="H383" s="250">
        <v>15.372</v>
      </c>
      <c r="I383" s="251"/>
      <c r="J383" s="247"/>
      <c r="K383" s="247"/>
      <c r="L383" s="252"/>
      <c r="M383" s="253"/>
      <c r="N383" s="254"/>
      <c r="O383" s="254"/>
      <c r="P383" s="254"/>
      <c r="Q383" s="254"/>
      <c r="R383" s="254"/>
      <c r="S383" s="254"/>
      <c r="T383" s="255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56" t="s">
        <v>204</v>
      </c>
      <c r="AU383" s="256" t="s">
        <v>81</v>
      </c>
      <c r="AV383" s="14" t="s">
        <v>81</v>
      </c>
      <c r="AW383" s="14" t="s">
        <v>34</v>
      </c>
      <c r="AX383" s="14" t="s">
        <v>73</v>
      </c>
      <c r="AY383" s="256" t="s">
        <v>193</v>
      </c>
    </row>
    <row r="384" s="16" customFormat="1">
      <c r="A384" s="16"/>
      <c r="B384" s="268"/>
      <c r="C384" s="269"/>
      <c r="D384" s="237" t="s">
        <v>204</v>
      </c>
      <c r="E384" s="270" t="s">
        <v>153</v>
      </c>
      <c r="F384" s="271" t="s">
        <v>491</v>
      </c>
      <c r="G384" s="269"/>
      <c r="H384" s="272">
        <v>118.872</v>
      </c>
      <c r="I384" s="273"/>
      <c r="J384" s="269"/>
      <c r="K384" s="269"/>
      <c r="L384" s="274"/>
      <c r="M384" s="275"/>
      <c r="N384" s="276"/>
      <c r="O384" s="276"/>
      <c r="P384" s="276"/>
      <c r="Q384" s="276"/>
      <c r="R384" s="276"/>
      <c r="S384" s="276"/>
      <c r="T384" s="277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T384" s="278" t="s">
        <v>204</v>
      </c>
      <c r="AU384" s="278" t="s">
        <v>81</v>
      </c>
      <c r="AV384" s="16" t="s">
        <v>109</v>
      </c>
      <c r="AW384" s="16" t="s">
        <v>34</v>
      </c>
      <c r="AX384" s="16" t="s">
        <v>73</v>
      </c>
      <c r="AY384" s="278" t="s">
        <v>193</v>
      </c>
    </row>
    <row r="385" s="15" customFormat="1">
      <c r="A385" s="15"/>
      <c r="B385" s="257"/>
      <c r="C385" s="258"/>
      <c r="D385" s="237" t="s">
        <v>204</v>
      </c>
      <c r="E385" s="259" t="s">
        <v>21</v>
      </c>
      <c r="F385" s="260" t="s">
        <v>208</v>
      </c>
      <c r="G385" s="258"/>
      <c r="H385" s="261">
        <v>118.872</v>
      </c>
      <c r="I385" s="262"/>
      <c r="J385" s="258"/>
      <c r="K385" s="258"/>
      <c r="L385" s="263"/>
      <c r="M385" s="264"/>
      <c r="N385" s="265"/>
      <c r="O385" s="265"/>
      <c r="P385" s="265"/>
      <c r="Q385" s="265"/>
      <c r="R385" s="265"/>
      <c r="S385" s="265"/>
      <c r="T385" s="266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T385" s="267" t="s">
        <v>204</v>
      </c>
      <c r="AU385" s="267" t="s">
        <v>81</v>
      </c>
      <c r="AV385" s="15" t="s">
        <v>200</v>
      </c>
      <c r="AW385" s="15" t="s">
        <v>34</v>
      </c>
      <c r="AX385" s="15" t="s">
        <v>77</v>
      </c>
      <c r="AY385" s="267" t="s">
        <v>193</v>
      </c>
    </row>
    <row r="386" s="2" customFormat="1" ht="24.15" customHeight="1">
      <c r="A386" s="41"/>
      <c r="B386" s="42"/>
      <c r="C386" s="217" t="s">
        <v>548</v>
      </c>
      <c r="D386" s="217" t="s">
        <v>195</v>
      </c>
      <c r="E386" s="218" t="s">
        <v>549</v>
      </c>
      <c r="F386" s="219" t="s">
        <v>550</v>
      </c>
      <c r="G386" s="220" t="s">
        <v>198</v>
      </c>
      <c r="H386" s="221">
        <v>118.872</v>
      </c>
      <c r="I386" s="222"/>
      <c r="J386" s="223">
        <f>ROUND(I386*H386,2)</f>
        <v>0</v>
      </c>
      <c r="K386" s="219" t="s">
        <v>199</v>
      </c>
      <c r="L386" s="47"/>
      <c r="M386" s="224" t="s">
        <v>21</v>
      </c>
      <c r="N386" s="225" t="s">
        <v>44</v>
      </c>
      <c r="O386" s="87"/>
      <c r="P386" s="226">
        <f>O386*H386</f>
        <v>0</v>
      </c>
      <c r="Q386" s="226">
        <v>0</v>
      </c>
      <c r="R386" s="226">
        <f>Q386*H386</f>
        <v>0</v>
      </c>
      <c r="S386" s="226">
        <v>0.0032000000000000002</v>
      </c>
      <c r="T386" s="227">
        <f>S386*H386</f>
        <v>0.38039040000000002</v>
      </c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41"/>
      <c r="AR386" s="228" t="s">
        <v>352</v>
      </c>
      <c r="AT386" s="228" t="s">
        <v>195</v>
      </c>
      <c r="AU386" s="228" t="s">
        <v>81</v>
      </c>
      <c r="AY386" s="20" t="s">
        <v>193</v>
      </c>
      <c r="BE386" s="229">
        <f>IF(N386="základní",J386,0)</f>
        <v>0</v>
      </c>
      <c r="BF386" s="229">
        <f>IF(N386="snížená",J386,0)</f>
        <v>0</v>
      </c>
      <c r="BG386" s="229">
        <f>IF(N386="zákl. přenesená",J386,0)</f>
        <v>0</v>
      </c>
      <c r="BH386" s="229">
        <f>IF(N386="sníž. přenesená",J386,0)</f>
        <v>0</v>
      </c>
      <c r="BI386" s="229">
        <f>IF(N386="nulová",J386,0)</f>
        <v>0</v>
      </c>
      <c r="BJ386" s="20" t="s">
        <v>77</v>
      </c>
      <c r="BK386" s="229">
        <f>ROUND(I386*H386,2)</f>
        <v>0</v>
      </c>
      <c r="BL386" s="20" t="s">
        <v>352</v>
      </c>
      <c r="BM386" s="228" t="s">
        <v>551</v>
      </c>
    </row>
    <row r="387" s="2" customFormat="1">
      <c r="A387" s="41"/>
      <c r="B387" s="42"/>
      <c r="C387" s="43"/>
      <c r="D387" s="230" t="s">
        <v>202</v>
      </c>
      <c r="E387" s="43"/>
      <c r="F387" s="231" t="s">
        <v>552</v>
      </c>
      <c r="G387" s="43"/>
      <c r="H387" s="43"/>
      <c r="I387" s="232"/>
      <c r="J387" s="43"/>
      <c r="K387" s="43"/>
      <c r="L387" s="47"/>
      <c r="M387" s="233"/>
      <c r="N387" s="234"/>
      <c r="O387" s="87"/>
      <c r="P387" s="87"/>
      <c r="Q387" s="87"/>
      <c r="R387" s="87"/>
      <c r="S387" s="87"/>
      <c r="T387" s="88"/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T387" s="20" t="s">
        <v>202</v>
      </c>
      <c r="AU387" s="20" t="s">
        <v>81</v>
      </c>
    </row>
    <row r="388" s="13" customFormat="1">
      <c r="A388" s="13"/>
      <c r="B388" s="235"/>
      <c r="C388" s="236"/>
      <c r="D388" s="237" t="s">
        <v>204</v>
      </c>
      <c r="E388" s="238" t="s">
        <v>21</v>
      </c>
      <c r="F388" s="239" t="s">
        <v>373</v>
      </c>
      <c r="G388" s="236"/>
      <c r="H388" s="238" t="s">
        <v>21</v>
      </c>
      <c r="I388" s="240"/>
      <c r="J388" s="236"/>
      <c r="K388" s="236"/>
      <c r="L388" s="241"/>
      <c r="M388" s="242"/>
      <c r="N388" s="243"/>
      <c r="O388" s="243"/>
      <c r="P388" s="243"/>
      <c r="Q388" s="243"/>
      <c r="R388" s="243"/>
      <c r="S388" s="243"/>
      <c r="T388" s="244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245" t="s">
        <v>204</v>
      </c>
      <c r="AU388" s="245" t="s">
        <v>81</v>
      </c>
      <c r="AV388" s="13" t="s">
        <v>77</v>
      </c>
      <c r="AW388" s="13" t="s">
        <v>34</v>
      </c>
      <c r="AX388" s="13" t="s">
        <v>73</v>
      </c>
      <c r="AY388" s="245" t="s">
        <v>193</v>
      </c>
    </row>
    <row r="389" s="13" customFormat="1">
      <c r="A389" s="13"/>
      <c r="B389" s="235"/>
      <c r="C389" s="236"/>
      <c r="D389" s="237" t="s">
        <v>204</v>
      </c>
      <c r="E389" s="238" t="s">
        <v>21</v>
      </c>
      <c r="F389" s="239" t="s">
        <v>553</v>
      </c>
      <c r="G389" s="236"/>
      <c r="H389" s="238" t="s">
        <v>21</v>
      </c>
      <c r="I389" s="240"/>
      <c r="J389" s="236"/>
      <c r="K389" s="236"/>
      <c r="L389" s="241"/>
      <c r="M389" s="242"/>
      <c r="N389" s="243"/>
      <c r="O389" s="243"/>
      <c r="P389" s="243"/>
      <c r="Q389" s="243"/>
      <c r="R389" s="243"/>
      <c r="S389" s="243"/>
      <c r="T389" s="244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245" t="s">
        <v>204</v>
      </c>
      <c r="AU389" s="245" t="s">
        <v>81</v>
      </c>
      <c r="AV389" s="13" t="s">
        <v>77</v>
      </c>
      <c r="AW389" s="13" t="s">
        <v>34</v>
      </c>
      <c r="AX389" s="13" t="s">
        <v>73</v>
      </c>
      <c r="AY389" s="245" t="s">
        <v>193</v>
      </c>
    </row>
    <row r="390" s="14" customFormat="1">
      <c r="A390" s="14"/>
      <c r="B390" s="246"/>
      <c r="C390" s="247"/>
      <c r="D390" s="237" t="s">
        <v>204</v>
      </c>
      <c r="E390" s="248" t="s">
        <v>21</v>
      </c>
      <c r="F390" s="249" t="s">
        <v>153</v>
      </c>
      <c r="G390" s="247"/>
      <c r="H390" s="250">
        <v>118.872</v>
      </c>
      <c r="I390" s="251"/>
      <c r="J390" s="247"/>
      <c r="K390" s="247"/>
      <c r="L390" s="252"/>
      <c r="M390" s="253"/>
      <c r="N390" s="254"/>
      <c r="O390" s="254"/>
      <c r="P390" s="254"/>
      <c r="Q390" s="254"/>
      <c r="R390" s="254"/>
      <c r="S390" s="254"/>
      <c r="T390" s="255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56" t="s">
        <v>204</v>
      </c>
      <c r="AU390" s="256" t="s">
        <v>81</v>
      </c>
      <c r="AV390" s="14" t="s">
        <v>81</v>
      </c>
      <c r="AW390" s="14" t="s">
        <v>34</v>
      </c>
      <c r="AX390" s="14" t="s">
        <v>73</v>
      </c>
      <c r="AY390" s="256" t="s">
        <v>193</v>
      </c>
    </row>
    <row r="391" s="15" customFormat="1">
      <c r="A391" s="15"/>
      <c r="B391" s="257"/>
      <c r="C391" s="258"/>
      <c r="D391" s="237" t="s">
        <v>204</v>
      </c>
      <c r="E391" s="259" t="s">
        <v>21</v>
      </c>
      <c r="F391" s="260" t="s">
        <v>208</v>
      </c>
      <c r="G391" s="258"/>
      <c r="H391" s="261">
        <v>118.872</v>
      </c>
      <c r="I391" s="262"/>
      <c r="J391" s="258"/>
      <c r="K391" s="258"/>
      <c r="L391" s="263"/>
      <c r="M391" s="264"/>
      <c r="N391" s="265"/>
      <c r="O391" s="265"/>
      <c r="P391" s="265"/>
      <c r="Q391" s="265"/>
      <c r="R391" s="265"/>
      <c r="S391" s="265"/>
      <c r="T391" s="266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T391" s="267" t="s">
        <v>204</v>
      </c>
      <c r="AU391" s="267" t="s">
        <v>81</v>
      </c>
      <c r="AV391" s="15" t="s">
        <v>200</v>
      </c>
      <c r="AW391" s="15" t="s">
        <v>34</v>
      </c>
      <c r="AX391" s="15" t="s">
        <v>77</v>
      </c>
      <c r="AY391" s="267" t="s">
        <v>193</v>
      </c>
    </row>
    <row r="392" s="2" customFormat="1" ht="16.5" customHeight="1">
      <c r="A392" s="41"/>
      <c r="B392" s="42"/>
      <c r="C392" s="217" t="s">
        <v>554</v>
      </c>
      <c r="D392" s="217" t="s">
        <v>195</v>
      </c>
      <c r="E392" s="218" t="s">
        <v>555</v>
      </c>
      <c r="F392" s="219" t="s">
        <v>556</v>
      </c>
      <c r="G392" s="220" t="s">
        <v>198</v>
      </c>
      <c r="H392" s="221">
        <v>118.872</v>
      </c>
      <c r="I392" s="222"/>
      <c r="J392" s="223">
        <f>ROUND(I392*H392,2)</f>
        <v>0</v>
      </c>
      <c r="K392" s="219" t="s">
        <v>199</v>
      </c>
      <c r="L392" s="47"/>
      <c r="M392" s="224" t="s">
        <v>21</v>
      </c>
      <c r="N392" s="225" t="s">
        <v>44</v>
      </c>
      <c r="O392" s="87"/>
      <c r="P392" s="226">
        <f>O392*H392</f>
        <v>0</v>
      </c>
      <c r="Q392" s="226">
        <v>0</v>
      </c>
      <c r="R392" s="226">
        <f>Q392*H392</f>
        <v>0</v>
      </c>
      <c r="S392" s="226">
        <v>0.0032000000000000002</v>
      </c>
      <c r="T392" s="227">
        <f>S392*H392</f>
        <v>0.38039040000000002</v>
      </c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R392" s="228" t="s">
        <v>352</v>
      </c>
      <c r="AT392" s="228" t="s">
        <v>195</v>
      </c>
      <c r="AU392" s="228" t="s">
        <v>81</v>
      </c>
      <c r="AY392" s="20" t="s">
        <v>193</v>
      </c>
      <c r="BE392" s="229">
        <f>IF(N392="základní",J392,0)</f>
        <v>0</v>
      </c>
      <c r="BF392" s="229">
        <f>IF(N392="snížená",J392,0)</f>
        <v>0</v>
      </c>
      <c r="BG392" s="229">
        <f>IF(N392="zákl. přenesená",J392,0)</f>
        <v>0</v>
      </c>
      <c r="BH392" s="229">
        <f>IF(N392="sníž. přenesená",J392,0)</f>
        <v>0</v>
      </c>
      <c r="BI392" s="229">
        <f>IF(N392="nulová",J392,0)</f>
        <v>0</v>
      </c>
      <c r="BJ392" s="20" t="s">
        <v>77</v>
      </c>
      <c r="BK392" s="229">
        <f>ROUND(I392*H392,2)</f>
        <v>0</v>
      </c>
      <c r="BL392" s="20" t="s">
        <v>352</v>
      </c>
      <c r="BM392" s="228" t="s">
        <v>557</v>
      </c>
    </row>
    <row r="393" s="2" customFormat="1">
      <c r="A393" s="41"/>
      <c r="B393" s="42"/>
      <c r="C393" s="43"/>
      <c r="D393" s="230" t="s">
        <v>202</v>
      </c>
      <c r="E393" s="43"/>
      <c r="F393" s="231" t="s">
        <v>558</v>
      </c>
      <c r="G393" s="43"/>
      <c r="H393" s="43"/>
      <c r="I393" s="232"/>
      <c r="J393" s="43"/>
      <c r="K393" s="43"/>
      <c r="L393" s="47"/>
      <c r="M393" s="233"/>
      <c r="N393" s="234"/>
      <c r="O393" s="87"/>
      <c r="P393" s="87"/>
      <c r="Q393" s="87"/>
      <c r="R393" s="87"/>
      <c r="S393" s="87"/>
      <c r="T393" s="88"/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T393" s="20" t="s">
        <v>202</v>
      </c>
      <c r="AU393" s="20" t="s">
        <v>81</v>
      </c>
    </row>
    <row r="394" s="13" customFormat="1">
      <c r="A394" s="13"/>
      <c r="B394" s="235"/>
      <c r="C394" s="236"/>
      <c r="D394" s="237" t="s">
        <v>204</v>
      </c>
      <c r="E394" s="238" t="s">
        <v>21</v>
      </c>
      <c r="F394" s="239" t="s">
        <v>373</v>
      </c>
      <c r="G394" s="236"/>
      <c r="H394" s="238" t="s">
        <v>21</v>
      </c>
      <c r="I394" s="240"/>
      <c r="J394" s="236"/>
      <c r="K394" s="236"/>
      <c r="L394" s="241"/>
      <c r="M394" s="242"/>
      <c r="N394" s="243"/>
      <c r="O394" s="243"/>
      <c r="P394" s="243"/>
      <c r="Q394" s="243"/>
      <c r="R394" s="243"/>
      <c r="S394" s="243"/>
      <c r="T394" s="244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245" t="s">
        <v>204</v>
      </c>
      <c r="AU394" s="245" t="s">
        <v>81</v>
      </c>
      <c r="AV394" s="13" t="s">
        <v>77</v>
      </c>
      <c r="AW394" s="13" t="s">
        <v>34</v>
      </c>
      <c r="AX394" s="13" t="s">
        <v>73</v>
      </c>
      <c r="AY394" s="245" t="s">
        <v>193</v>
      </c>
    </row>
    <row r="395" s="13" customFormat="1">
      <c r="A395" s="13"/>
      <c r="B395" s="235"/>
      <c r="C395" s="236"/>
      <c r="D395" s="237" t="s">
        <v>204</v>
      </c>
      <c r="E395" s="238" t="s">
        <v>21</v>
      </c>
      <c r="F395" s="239" t="s">
        <v>559</v>
      </c>
      <c r="G395" s="236"/>
      <c r="H395" s="238" t="s">
        <v>21</v>
      </c>
      <c r="I395" s="240"/>
      <c r="J395" s="236"/>
      <c r="K395" s="236"/>
      <c r="L395" s="241"/>
      <c r="M395" s="242"/>
      <c r="N395" s="243"/>
      <c r="O395" s="243"/>
      <c r="P395" s="243"/>
      <c r="Q395" s="243"/>
      <c r="R395" s="243"/>
      <c r="S395" s="243"/>
      <c r="T395" s="244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T395" s="245" t="s">
        <v>204</v>
      </c>
      <c r="AU395" s="245" t="s">
        <v>81</v>
      </c>
      <c r="AV395" s="13" t="s">
        <v>77</v>
      </c>
      <c r="AW395" s="13" t="s">
        <v>34</v>
      </c>
      <c r="AX395" s="13" t="s">
        <v>73</v>
      </c>
      <c r="AY395" s="245" t="s">
        <v>193</v>
      </c>
    </row>
    <row r="396" s="14" customFormat="1">
      <c r="A396" s="14"/>
      <c r="B396" s="246"/>
      <c r="C396" s="247"/>
      <c r="D396" s="237" t="s">
        <v>204</v>
      </c>
      <c r="E396" s="248" t="s">
        <v>21</v>
      </c>
      <c r="F396" s="249" t="s">
        <v>153</v>
      </c>
      <c r="G396" s="247"/>
      <c r="H396" s="250">
        <v>118.872</v>
      </c>
      <c r="I396" s="251"/>
      <c r="J396" s="247"/>
      <c r="K396" s="247"/>
      <c r="L396" s="252"/>
      <c r="M396" s="253"/>
      <c r="N396" s="254"/>
      <c r="O396" s="254"/>
      <c r="P396" s="254"/>
      <c r="Q396" s="254"/>
      <c r="R396" s="254"/>
      <c r="S396" s="254"/>
      <c r="T396" s="255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T396" s="256" t="s">
        <v>204</v>
      </c>
      <c r="AU396" s="256" t="s">
        <v>81</v>
      </c>
      <c r="AV396" s="14" t="s">
        <v>81</v>
      </c>
      <c r="AW396" s="14" t="s">
        <v>34</v>
      </c>
      <c r="AX396" s="14" t="s">
        <v>73</v>
      </c>
      <c r="AY396" s="256" t="s">
        <v>193</v>
      </c>
    </row>
    <row r="397" s="15" customFormat="1">
      <c r="A397" s="15"/>
      <c r="B397" s="257"/>
      <c r="C397" s="258"/>
      <c r="D397" s="237" t="s">
        <v>204</v>
      </c>
      <c r="E397" s="259" t="s">
        <v>21</v>
      </c>
      <c r="F397" s="260" t="s">
        <v>208</v>
      </c>
      <c r="G397" s="258"/>
      <c r="H397" s="261">
        <v>118.872</v>
      </c>
      <c r="I397" s="262"/>
      <c r="J397" s="258"/>
      <c r="K397" s="258"/>
      <c r="L397" s="263"/>
      <c r="M397" s="264"/>
      <c r="N397" s="265"/>
      <c r="O397" s="265"/>
      <c r="P397" s="265"/>
      <c r="Q397" s="265"/>
      <c r="R397" s="265"/>
      <c r="S397" s="265"/>
      <c r="T397" s="266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T397" s="267" t="s">
        <v>204</v>
      </c>
      <c r="AU397" s="267" t="s">
        <v>81</v>
      </c>
      <c r="AV397" s="15" t="s">
        <v>200</v>
      </c>
      <c r="AW397" s="15" t="s">
        <v>34</v>
      </c>
      <c r="AX397" s="15" t="s">
        <v>77</v>
      </c>
      <c r="AY397" s="267" t="s">
        <v>193</v>
      </c>
    </row>
    <row r="398" s="12" customFormat="1" ht="22.8" customHeight="1">
      <c r="A398" s="12"/>
      <c r="B398" s="201"/>
      <c r="C398" s="202"/>
      <c r="D398" s="203" t="s">
        <v>72</v>
      </c>
      <c r="E398" s="215" t="s">
        <v>560</v>
      </c>
      <c r="F398" s="215" t="s">
        <v>561</v>
      </c>
      <c r="G398" s="202"/>
      <c r="H398" s="202"/>
      <c r="I398" s="205"/>
      <c r="J398" s="216">
        <f>BK398</f>
        <v>0</v>
      </c>
      <c r="K398" s="202"/>
      <c r="L398" s="207"/>
      <c r="M398" s="208"/>
      <c r="N398" s="209"/>
      <c r="O398" s="209"/>
      <c r="P398" s="210">
        <f>SUM(P399:P409)</f>
        <v>0</v>
      </c>
      <c r="Q398" s="209"/>
      <c r="R398" s="210">
        <f>SUM(R399:R409)</f>
        <v>0</v>
      </c>
      <c r="S398" s="209"/>
      <c r="T398" s="211">
        <f>SUM(T399:T409)</f>
        <v>3.9160600000000003</v>
      </c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R398" s="212" t="s">
        <v>81</v>
      </c>
      <c r="AT398" s="213" t="s">
        <v>72</v>
      </c>
      <c r="AU398" s="213" t="s">
        <v>77</v>
      </c>
      <c r="AY398" s="212" t="s">
        <v>193</v>
      </c>
      <c r="BK398" s="214">
        <f>SUM(BK399:BK409)</f>
        <v>0</v>
      </c>
    </row>
    <row r="399" s="2" customFormat="1" ht="24.15" customHeight="1">
      <c r="A399" s="41"/>
      <c r="B399" s="42"/>
      <c r="C399" s="217" t="s">
        <v>562</v>
      </c>
      <c r="D399" s="217" t="s">
        <v>195</v>
      </c>
      <c r="E399" s="218" t="s">
        <v>563</v>
      </c>
      <c r="F399" s="219" t="s">
        <v>564</v>
      </c>
      <c r="G399" s="220" t="s">
        <v>198</v>
      </c>
      <c r="H399" s="221">
        <v>7.9039999999999999</v>
      </c>
      <c r="I399" s="222"/>
      <c r="J399" s="223">
        <f>ROUND(I399*H399,2)</f>
        <v>0</v>
      </c>
      <c r="K399" s="219" t="s">
        <v>199</v>
      </c>
      <c r="L399" s="47"/>
      <c r="M399" s="224" t="s">
        <v>21</v>
      </c>
      <c r="N399" s="225" t="s">
        <v>44</v>
      </c>
      <c r="O399" s="87"/>
      <c r="P399" s="226">
        <f>O399*H399</f>
        <v>0</v>
      </c>
      <c r="Q399" s="226">
        <v>0</v>
      </c>
      <c r="R399" s="226">
        <f>Q399*H399</f>
        <v>0</v>
      </c>
      <c r="S399" s="226">
        <v>0.014999999999999999</v>
      </c>
      <c r="T399" s="227">
        <f>S399*H399</f>
        <v>0.11856</v>
      </c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R399" s="228" t="s">
        <v>352</v>
      </c>
      <c r="AT399" s="228" t="s">
        <v>195</v>
      </c>
      <c r="AU399" s="228" t="s">
        <v>81</v>
      </c>
      <c r="AY399" s="20" t="s">
        <v>193</v>
      </c>
      <c r="BE399" s="229">
        <f>IF(N399="základní",J399,0)</f>
        <v>0</v>
      </c>
      <c r="BF399" s="229">
        <f>IF(N399="snížená",J399,0)</f>
        <v>0</v>
      </c>
      <c r="BG399" s="229">
        <f>IF(N399="zákl. přenesená",J399,0)</f>
        <v>0</v>
      </c>
      <c r="BH399" s="229">
        <f>IF(N399="sníž. přenesená",J399,0)</f>
        <v>0</v>
      </c>
      <c r="BI399" s="229">
        <f>IF(N399="nulová",J399,0)</f>
        <v>0</v>
      </c>
      <c r="BJ399" s="20" t="s">
        <v>77</v>
      </c>
      <c r="BK399" s="229">
        <f>ROUND(I399*H399,2)</f>
        <v>0</v>
      </c>
      <c r="BL399" s="20" t="s">
        <v>352</v>
      </c>
      <c r="BM399" s="228" t="s">
        <v>565</v>
      </c>
    </row>
    <row r="400" s="2" customFormat="1">
      <c r="A400" s="41"/>
      <c r="B400" s="42"/>
      <c r="C400" s="43"/>
      <c r="D400" s="230" t="s">
        <v>202</v>
      </c>
      <c r="E400" s="43"/>
      <c r="F400" s="231" t="s">
        <v>566</v>
      </c>
      <c r="G400" s="43"/>
      <c r="H400" s="43"/>
      <c r="I400" s="232"/>
      <c r="J400" s="43"/>
      <c r="K400" s="43"/>
      <c r="L400" s="47"/>
      <c r="M400" s="233"/>
      <c r="N400" s="234"/>
      <c r="O400" s="87"/>
      <c r="P400" s="87"/>
      <c r="Q400" s="87"/>
      <c r="R400" s="87"/>
      <c r="S400" s="87"/>
      <c r="T400" s="88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T400" s="20" t="s">
        <v>202</v>
      </c>
      <c r="AU400" s="20" t="s">
        <v>81</v>
      </c>
    </row>
    <row r="401" s="13" customFormat="1">
      <c r="A401" s="13"/>
      <c r="B401" s="235"/>
      <c r="C401" s="236"/>
      <c r="D401" s="237" t="s">
        <v>204</v>
      </c>
      <c r="E401" s="238" t="s">
        <v>21</v>
      </c>
      <c r="F401" s="239" t="s">
        <v>357</v>
      </c>
      <c r="G401" s="236"/>
      <c r="H401" s="238" t="s">
        <v>21</v>
      </c>
      <c r="I401" s="240"/>
      <c r="J401" s="236"/>
      <c r="K401" s="236"/>
      <c r="L401" s="241"/>
      <c r="M401" s="242"/>
      <c r="N401" s="243"/>
      <c r="O401" s="243"/>
      <c r="P401" s="243"/>
      <c r="Q401" s="243"/>
      <c r="R401" s="243"/>
      <c r="S401" s="243"/>
      <c r="T401" s="244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45" t="s">
        <v>204</v>
      </c>
      <c r="AU401" s="245" t="s">
        <v>81</v>
      </c>
      <c r="AV401" s="13" t="s">
        <v>77</v>
      </c>
      <c r="AW401" s="13" t="s">
        <v>34</v>
      </c>
      <c r="AX401" s="13" t="s">
        <v>73</v>
      </c>
      <c r="AY401" s="245" t="s">
        <v>193</v>
      </c>
    </row>
    <row r="402" s="13" customFormat="1">
      <c r="A402" s="13"/>
      <c r="B402" s="235"/>
      <c r="C402" s="236"/>
      <c r="D402" s="237" t="s">
        <v>204</v>
      </c>
      <c r="E402" s="238" t="s">
        <v>21</v>
      </c>
      <c r="F402" s="239" t="s">
        <v>567</v>
      </c>
      <c r="G402" s="236"/>
      <c r="H402" s="238" t="s">
        <v>21</v>
      </c>
      <c r="I402" s="240"/>
      <c r="J402" s="236"/>
      <c r="K402" s="236"/>
      <c r="L402" s="241"/>
      <c r="M402" s="242"/>
      <c r="N402" s="243"/>
      <c r="O402" s="243"/>
      <c r="P402" s="243"/>
      <c r="Q402" s="243"/>
      <c r="R402" s="243"/>
      <c r="S402" s="243"/>
      <c r="T402" s="244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T402" s="245" t="s">
        <v>204</v>
      </c>
      <c r="AU402" s="245" t="s">
        <v>81</v>
      </c>
      <c r="AV402" s="13" t="s">
        <v>77</v>
      </c>
      <c r="AW402" s="13" t="s">
        <v>34</v>
      </c>
      <c r="AX402" s="13" t="s">
        <v>73</v>
      </c>
      <c r="AY402" s="245" t="s">
        <v>193</v>
      </c>
    </row>
    <row r="403" s="14" customFormat="1">
      <c r="A403" s="14"/>
      <c r="B403" s="246"/>
      <c r="C403" s="247"/>
      <c r="D403" s="237" t="s">
        <v>204</v>
      </c>
      <c r="E403" s="248" t="s">
        <v>21</v>
      </c>
      <c r="F403" s="249" t="s">
        <v>568</v>
      </c>
      <c r="G403" s="247"/>
      <c r="H403" s="250">
        <v>7.9039999999999999</v>
      </c>
      <c r="I403" s="251"/>
      <c r="J403" s="247"/>
      <c r="K403" s="247"/>
      <c r="L403" s="252"/>
      <c r="M403" s="253"/>
      <c r="N403" s="254"/>
      <c r="O403" s="254"/>
      <c r="P403" s="254"/>
      <c r="Q403" s="254"/>
      <c r="R403" s="254"/>
      <c r="S403" s="254"/>
      <c r="T403" s="255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56" t="s">
        <v>204</v>
      </c>
      <c r="AU403" s="256" t="s">
        <v>81</v>
      </c>
      <c r="AV403" s="14" t="s">
        <v>81</v>
      </c>
      <c r="AW403" s="14" t="s">
        <v>34</v>
      </c>
      <c r="AX403" s="14" t="s">
        <v>73</v>
      </c>
      <c r="AY403" s="256" t="s">
        <v>193</v>
      </c>
    </row>
    <row r="404" s="15" customFormat="1">
      <c r="A404" s="15"/>
      <c r="B404" s="257"/>
      <c r="C404" s="258"/>
      <c r="D404" s="237" t="s">
        <v>204</v>
      </c>
      <c r="E404" s="259" t="s">
        <v>21</v>
      </c>
      <c r="F404" s="260" t="s">
        <v>208</v>
      </c>
      <c r="G404" s="258"/>
      <c r="H404" s="261">
        <v>7.9039999999999999</v>
      </c>
      <c r="I404" s="262"/>
      <c r="J404" s="258"/>
      <c r="K404" s="258"/>
      <c r="L404" s="263"/>
      <c r="M404" s="264"/>
      <c r="N404" s="265"/>
      <c r="O404" s="265"/>
      <c r="P404" s="265"/>
      <c r="Q404" s="265"/>
      <c r="R404" s="265"/>
      <c r="S404" s="265"/>
      <c r="T404" s="266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T404" s="267" t="s">
        <v>204</v>
      </c>
      <c r="AU404" s="267" t="s">
        <v>81</v>
      </c>
      <c r="AV404" s="15" t="s">
        <v>200</v>
      </c>
      <c r="AW404" s="15" t="s">
        <v>34</v>
      </c>
      <c r="AX404" s="15" t="s">
        <v>77</v>
      </c>
      <c r="AY404" s="267" t="s">
        <v>193</v>
      </c>
    </row>
    <row r="405" s="2" customFormat="1" ht="24.15" customHeight="1">
      <c r="A405" s="41"/>
      <c r="B405" s="42"/>
      <c r="C405" s="217" t="s">
        <v>569</v>
      </c>
      <c r="D405" s="217" t="s">
        <v>195</v>
      </c>
      <c r="E405" s="218" t="s">
        <v>570</v>
      </c>
      <c r="F405" s="219" t="s">
        <v>571</v>
      </c>
      <c r="G405" s="220" t="s">
        <v>198</v>
      </c>
      <c r="H405" s="221">
        <v>108.5</v>
      </c>
      <c r="I405" s="222"/>
      <c r="J405" s="223">
        <f>ROUND(I405*H405,2)</f>
        <v>0</v>
      </c>
      <c r="K405" s="219" t="s">
        <v>199</v>
      </c>
      <c r="L405" s="47"/>
      <c r="M405" s="224" t="s">
        <v>21</v>
      </c>
      <c r="N405" s="225" t="s">
        <v>44</v>
      </c>
      <c r="O405" s="87"/>
      <c r="P405" s="226">
        <f>O405*H405</f>
        <v>0</v>
      </c>
      <c r="Q405" s="226">
        <v>0</v>
      </c>
      <c r="R405" s="226">
        <f>Q405*H405</f>
        <v>0</v>
      </c>
      <c r="S405" s="226">
        <v>0.035000000000000003</v>
      </c>
      <c r="T405" s="227">
        <f>S405*H405</f>
        <v>3.7975000000000003</v>
      </c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R405" s="228" t="s">
        <v>352</v>
      </c>
      <c r="AT405" s="228" t="s">
        <v>195</v>
      </c>
      <c r="AU405" s="228" t="s">
        <v>81</v>
      </c>
      <c r="AY405" s="20" t="s">
        <v>193</v>
      </c>
      <c r="BE405" s="229">
        <f>IF(N405="základní",J405,0)</f>
        <v>0</v>
      </c>
      <c r="BF405" s="229">
        <f>IF(N405="snížená",J405,0)</f>
        <v>0</v>
      </c>
      <c r="BG405" s="229">
        <f>IF(N405="zákl. přenesená",J405,0)</f>
        <v>0</v>
      </c>
      <c r="BH405" s="229">
        <f>IF(N405="sníž. přenesená",J405,0)</f>
        <v>0</v>
      </c>
      <c r="BI405" s="229">
        <f>IF(N405="nulová",J405,0)</f>
        <v>0</v>
      </c>
      <c r="BJ405" s="20" t="s">
        <v>77</v>
      </c>
      <c r="BK405" s="229">
        <f>ROUND(I405*H405,2)</f>
        <v>0</v>
      </c>
      <c r="BL405" s="20" t="s">
        <v>352</v>
      </c>
      <c r="BM405" s="228" t="s">
        <v>572</v>
      </c>
    </row>
    <row r="406" s="2" customFormat="1">
      <c r="A406" s="41"/>
      <c r="B406" s="42"/>
      <c r="C406" s="43"/>
      <c r="D406" s="230" t="s">
        <v>202</v>
      </c>
      <c r="E406" s="43"/>
      <c r="F406" s="231" t="s">
        <v>573</v>
      </c>
      <c r="G406" s="43"/>
      <c r="H406" s="43"/>
      <c r="I406" s="232"/>
      <c r="J406" s="43"/>
      <c r="K406" s="43"/>
      <c r="L406" s="47"/>
      <c r="M406" s="233"/>
      <c r="N406" s="234"/>
      <c r="O406" s="87"/>
      <c r="P406" s="87"/>
      <c r="Q406" s="87"/>
      <c r="R406" s="87"/>
      <c r="S406" s="87"/>
      <c r="T406" s="88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T406" s="20" t="s">
        <v>202</v>
      </c>
      <c r="AU406" s="20" t="s">
        <v>81</v>
      </c>
    </row>
    <row r="407" s="13" customFormat="1">
      <c r="A407" s="13"/>
      <c r="B407" s="235"/>
      <c r="C407" s="236"/>
      <c r="D407" s="237" t="s">
        <v>204</v>
      </c>
      <c r="E407" s="238" t="s">
        <v>21</v>
      </c>
      <c r="F407" s="239" t="s">
        <v>373</v>
      </c>
      <c r="G407" s="236"/>
      <c r="H407" s="238" t="s">
        <v>21</v>
      </c>
      <c r="I407" s="240"/>
      <c r="J407" s="236"/>
      <c r="K407" s="236"/>
      <c r="L407" s="241"/>
      <c r="M407" s="242"/>
      <c r="N407" s="243"/>
      <c r="O407" s="243"/>
      <c r="P407" s="243"/>
      <c r="Q407" s="243"/>
      <c r="R407" s="243"/>
      <c r="S407" s="243"/>
      <c r="T407" s="244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T407" s="245" t="s">
        <v>204</v>
      </c>
      <c r="AU407" s="245" t="s">
        <v>81</v>
      </c>
      <c r="AV407" s="13" t="s">
        <v>77</v>
      </c>
      <c r="AW407" s="13" t="s">
        <v>34</v>
      </c>
      <c r="AX407" s="13" t="s">
        <v>73</v>
      </c>
      <c r="AY407" s="245" t="s">
        <v>193</v>
      </c>
    </row>
    <row r="408" s="14" customFormat="1">
      <c r="A408" s="14"/>
      <c r="B408" s="246"/>
      <c r="C408" s="247"/>
      <c r="D408" s="237" t="s">
        <v>204</v>
      </c>
      <c r="E408" s="248" t="s">
        <v>21</v>
      </c>
      <c r="F408" s="249" t="s">
        <v>574</v>
      </c>
      <c r="G408" s="247"/>
      <c r="H408" s="250">
        <v>108.5</v>
      </c>
      <c r="I408" s="251"/>
      <c r="J408" s="247"/>
      <c r="K408" s="247"/>
      <c r="L408" s="252"/>
      <c r="M408" s="253"/>
      <c r="N408" s="254"/>
      <c r="O408" s="254"/>
      <c r="P408" s="254"/>
      <c r="Q408" s="254"/>
      <c r="R408" s="254"/>
      <c r="S408" s="254"/>
      <c r="T408" s="255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T408" s="256" t="s">
        <v>204</v>
      </c>
      <c r="AU408" s="256" t="s">
        <v>81</v>
      </c>
      <c r="AV408" s="14" t="s">
        <v>81</v>
      </c>
      <c r="AW408" s="14" t="s">
        <v>34</v>
      </c>
      <c r="AX408" s="14" t="s">
        <v>73</v>
      </c>
      <c r="AY408" s="256" t="s">
        <v>193</v>
      </c>
    </row>
    <row r="409" s="15" customFormat="1">
      <c r="A409" s="15"/>
      <c r="B409" s="257"/>
      <c r="C409" s="258"/>
      <c r="D409" s="237" t="s">
        <v>204</v>
      </c>
      <c r="E409" s="259" t="s">
        <v>21</v>
      </c>
      <c r="F409" s="260" t="s">
        <v>208</v>
      </c>
      <c r="G409" s="258"/>
      <c r="H409" s="261">
        <v>108.5</v>
      </c>
      <c r="I409" s="262"/>
      <c r="J409" s="258"/>
      <c r="K409" s="258"/>
      <c r="L409" s="263"/>
      <c r="M409" s="264"/>
      <c r="N409" s="265"/>
      <c r="O409" s="265"/>
      <c r="P409" s="265"/>
      <c r="Q409" s="265"/>
      <c r="R409" s="265"/>
      <c r="S409" s="265"/>
      <c r="T409" s="266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T409" s="267" t="s">
        <v>204</v>
      </c>
      <c r="AU409" s="267" t="s">
        <v>81</v>
      </c>
      <c r="AV409" s="15" t="s">
        <v>200</v>
      </c>
      <c r="AW409" s="15" t="s">
        <v>34</v>
      </c>
      <c r="AX409" s="15" t="s">
        <v>77</v>
      </c>
      <c r="AY409" s="267" t="s">
        <v>193</v>
      </c>
    </row>
    <row r="410" s="12" customFormat="1" ht="22.8" customHeight="1">
      <c r="A410" s="12"/>
      <c r="B410" s="201"/>
      <c r="C410" s="202"/>
      <c r="D410" s="203" t="s">
        <v>72</v>
      </c>
      <c r="E410" s="215" t="s">
        <v>575</v>
      </c>
      <c r="F410" s="215" t="s">
        <v>576</v>
      </c>
      <c r="G410" s="202"/>
      <c r="H410" s="202"/>
      <c r="I410" s="205"/>
      <c r="J410" s="216">
        <f>BK410</f>
        <v>0</v>
      </c>
      <c r="K410" s="202"/>
      <c r="L410" s="207"/>
      <c r="M410" s="208"/>
      <c r="N410" s="209"/>
      <c r="O410" s="209"/>
      <c r="P410" s="210">
        <f>SUM(P411:P420)</f>
        <v>0</v>
      </c>
      <c r="Q410" s="209"/>
      <c r="R410" s="210">
        <f>SUM(R411:R420)</f>
        <v>0</v>
      </c>
      <c r="S410" s="209"/>
      <c r="T410" s="211">
        <f>SUM(T411:T420)</f>
        <v>0.101896</v>
      </c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R410" s="212" t="s">
        <v>81</v>
      </c>
      <c r="AT410" s="213" t="s">
        <v>72</v>
      </c>
      <c r="AU410" s="213" t="s">
        <v>77</v>
      </c>
      <c r="AY410" s="212" t="s">
        <v>193</v>
      </c>
      <c r="BK410" s="214">
        <f>SUM(BK411:BK420)</f>
        <v>0</v>
      </c>
    </row>
    <row r="411" s="2" customFormat="1" ht="16.5" customHeight="1">
      <c r="A411" s="41"/>
      <c r="B411" s="42"/>
      <c r="C411" s="217" t="s">
        <v>577</v>
      </c>
      <c r="D411" s="217" t="s">
        <v>195</v>
      </c>
      <c r="E411" s="218" t="s">
        <v>578</v>
      </c>
      <c r="F411" s="219" t="s">
        <v>579</v>
      </c>
      <c r="G411" s="220" t="s">
        <v>211</v>
      </c>
      <c r="H411" s="221">
        <v>21.199999999999999</v>
      </c>
      <c r="I411" s="222"/>
      <c r="J411" s="223">
        <f>ROUND(I411*H411,2)</f>
        <v>0</v>
      </c>
      <c r="K411" s="219" t="s">
        <v>199</v>
      </c>
      <c r="L411" s="47"/>
      <c r="M411" s="224" t="s">
        <v>21</v>
      </c>
      <c r="N411" s="225" t="s">
        <v>44</v>
      </c>
      <c r="O411" s="87"/>
      <c r="P411" s="226">
        <f>O411*H411</f>
        <v>0</v>
      </c>
      <c r="Q411" s="226">
        <v>0</v>
      </c>
      <c r="R411" s="226">
        <f>Q411*H411</f>
        <v>0</v>
      </c>
      <c r="S411" s="226">
        <v>0.00263</v>
      </c>
      <c r="T411" s="227">
        <f>S411*H411</f>
        <v>0.055756</v>
      </c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R411" s="228" t="s">
        <v>352</v>
      </c>
      <c r="AT411" s="228" t="s">
        <v>195</v>
      </c>
      <c r="AU411" s="228" t="s">
        <v>81</v>
      </c>
      <c r="AY411" s="20" t="s">
        <v>193</v>
      </c>
      <c r="BE411" s="229">
        <f>IF(N411="základní",J411,0)</f>
        <v>0</v>
      </c>
      <c r="BF411" s="229">
        <f>IF(N411="snížená",J411,0)</f>
        <v>0</v>
      </c>
      <c r="BG411" s="229">
        <f>IF(N411="zákl. přenesená",J411,0)</f>
        <v>0</v>
      </c>
      <c r="BH411" s="229">
        <f>IF(N411="sníž. přenesená",J411,0)</f>
        <v>0</v>
      </c>
      <c r="BI411" s="229">
        <f>IF(N411="nulová",J411,0)</f>
        <v>0</v>
      </c>
      <c r="BJ411" s="20" t="s">
        <v>77</v>
      </c>
      <c r="BK411" s="229">
        <f>ROUND(I411*H411,2)</f>
        <v>0</v>
      </c>
      <c r="BL411" s="20" t="s">
        <v>352</v>
      </c>
      <c r="BM411" s="228" t="s">
        <v>580</v>
      </c>
    </row>
    <row r="412" s="2" customFormat="1">
      <c r="A412" s="41"/>
      <c r="B412" s="42"/>
      <c r="C412" s="43"/>
      <c r="D412" s="230" t="s">
        <v>202</v>
      </c>
      <c r="E412" s="43"/>
      <c r="F412" s="231" t="s">
        <v>581</v>
      </c>
      <c r="G412" s="43"/>
      <c r="H412" s="43"/>
      <c r="I412" s="232"/>
      <c r="J412" s="43"/>
      <c r="K412" s="43"/>
      <c r="L412" s="47"/>
      <c r="M412" s="233"/>
      <c r="N412" s="234"/>
      <c r="O412" s="87"/>
      <c r="P412" s="87"/>
      <c r="Q412" s="87"/>
      <c r="R412" s="87"/>
      <c r="S412" s="87"/>
      <c r="T412" s="88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T412" s="20" t="s">
        <v>202</v>
      </c>
      <c r="AU412" s="20" t="s">
        <v>81</v>
      </c>
    </row>
    <row r="413" s="13" customFormat="1">
      <c r="A413" s="13"/>
      <c r="B413" s="235"/>
      <c r="C413" s="236"/>
      <c r="D413" s="237" t="s">
        <v>204</v>
      </c>
      <c r="E413" s="238" t="s">
        <v>21</v>
      </c>
      <c r="F413" s="239" t="s">
        <v>582</v>
      </c>
      <c r="G413" s="236"/>
      <c r="H413" s="238" t="s">
        <v>21</v>
      </c>
      <c r="I413" s="240"/>
      <c r="J413" s="236"/>
      <c r="K413" s="236"/>
      <c r="L413" s="241"/>
      <c r="M413" s="242"/>
      <c r="N413" s="243"/>
      <c r="O413" s="243"/>
      <c r="P413" s="243"/>
      <c r="Q413" s="243"/>
      <c r="R413" s="243"/>
      <c r="S413" s="243"/>
      <c r="T413" s="244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245" t="s">
        <v>204</v>
      </c>
      <c r="AU413" s="245" t="s">
        <v>81</v>
      </c>
      <c r="AV413" s="13" t="s">
        <v>77</v>
      </c>
      <c r="AW413" s="13" t="s">
        <v>34</v>
      </c>
      <c r="AX413" s="13" t="s">
        <v>73</v>
      </c>
      <c r="AY413" s="245" t="s">
        <v>193</v>
      </c>
    </row>
    <row r="414" s="14" customFormat="1">
      <c r="A414" s="14"/>
      <c r="B414" s="246"/>
      <c r="C414" s="247"/>
      <c r="D414" s="237" t="s">
        <v>204</v>
      </c>
      <c r="E414" s="248" t="s">
        <v>21</v>
      </c>
      <c r="F414" s="249" t="s">
        <v>583</v>
      </c>
      <c r="G414" s="247"/>
      <c r="H414" s="250">
        <v>7.2000000000000002</v>
      </c>
      <c r="I414" s="251"/>
      <c r="J414" s="247"/>
      <c r="K414" s="247"/>
      <c r="L414" s="252"/>
      <c r="M414" s="253"/>
      <c r="N414" s="254"/>
      <c r="O414" s="254"/>
      <c r="P414" s="254"/>
      <c r="Q414" s="254"/>
      <c r="R414" s="254"/>
      <c r="S414" s="254"/>
      <c r="T414" s="255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56" t="s">
        <v>204</v>
      </c>
      <c r="AU414" s="256" t="s">
        <v>81</v>
      </c>
      <c r="AV414" s="14" t="s">
        <v>81</v>
      </c>
      <c r="AW414" s="14" t="s">
        <v>34</v>
      </c>
      <c r="AX414" s="14" t="s">
        <v>73</v>
      </c>
      <c r="AY414" s="256" t="s">
        <v>193</v>
      </c>
    </row>
    <row r="415" s="14" customFormat="1">
      <c r="A415" s="14"/>
      <c r="B415" s="246"/>
      <c r="C415" s="247"/>
      <c r="D415" s="237" t="s">
        <v>204</v>
      </c>
      <c r="E415" s="248" t="s">
        <v>21</v>
      </c>
      <c r="F415" s="249" t="s">
        <v>584</v>
      </c>
      <c r="G415" s="247"/>
      <c r="H415" s="250">
        <v>14</v>
      </c>
      <c r="I415" s="251"/>
      <c r="J415" s="247"/>
      <c r="K415" s="247"/>
      <c r="L415" s="252"/>
      <c r="M415" s="253"/>
      <c r="N415" s="254"/>
      <c r="O415" s="254"/>
      <c r="P415" s="254"/>
      <c r="Q415" s="254"/>
      <c r="R415" s="254"/>
      <c r="S415" s="254"/>
      <c r="T415" s="255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T415" s="256" t="s">
        <v>204</v>
      </c>
      <c r="AU415" s="256" t="s">
        <v>81</v>
      </c>
      <c r="AV415" s="14" t="s">
        <v>81</v>
      </c>
      <c r="AW415" s="14" t="s">
        <v>34</v>
      </c>
      <c r="AX415" s="14" t="s">
        <v>73</v>
      </c>
      <c r="AY415" s="256" t="s">
        <v>193</v>
      </c>
    </row>
    <row r="416" s="15" customFormat="1">
      <c r="A416" s="15"/>
      <c r="B416" s="257"/>
      <c r="C416" s="258"/>
      <c r="D416" s="237" t="s">
        <v>204</v>
      </c>
      <c r="E416" s="259" t="s">
        <v>21</v>
      </c>
      <c r="F416" s="260" t="s">
        <v>208</v>
      </c>
      <c r="G416" s="258"/>
      <c r="H416" s="261">
        <v>21.199999999999999</v>
      </c>
      <c r="I416" s="262"/>
      <c r="J416" s="258"/>
      <c r="K416" s="258"/>
      <c r="L416" s="263"/>
      <c r="M416" s="264"/>
      <c r="N416" s="265"/>
      <c r="O416" s="265"/>
      <c r="P416" s="265"/>
      <c r="Q416" s="265"/>
      <c r="R416" s="265"/>
      <c r="S416" s="265"/>
      <c r="T416" s="266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T416" s="267" t="s">
        <v>204</v>
      </c>
      <c r="AU416" s="267" t="s">
        <v>81</v>
      </c>
      <c r="AV416" s="15" t="s">
        <v>200</v>
      </c>
      <c r="AW416" s="15" t="s">
        <v>34</v>
      </c>
      <c r="AX416" s="15" t="s">
        <v>77</v>
      </c>
      <c r="AY416" s="267" t="s">
        <v>193</v>
      </c>
    </row>
    <row r="417" s="2" customFormat="1" ht="16.5" customHeight="1">
      <c r="A417" s="41"/>
      <c r="B417" s="42"/>
      <c r="C417" s="217" t="s">
        <v>585</v>
      </c>
      <c r="D417" s="217" t="s">
        <v>195</v>
      </c>
      <c r="E417" s="218" t="s">
        <v>586</v>
      </c>
      <c r="F417" s="219" t="s">
        <v>587</v>
      </c>
      <c r="G417" s="220" t="s">
        <v>588</v>
      </c>
      <c r="H417" s="221">
        <v>2</v>
      </c>
      <c r="I417" s="222"/>
      <c r="J417" s="223">
        <f>ROUND(I417*H417,2)</f>
        <v>0</v>
      </c>
      <c r="K417" s="219" t="s">
        <v>199</v>
      </c>
      <c r="L417" s="47"/>
      <c r="M417" s="224" t="s">
        <v>21</v>
      </c>
      <c r="N417" s="225" t="s">
        <v>44</v>
      </c>
      <c r="O417" s="87"/>
      <c r="P417" s="226">
        <f>O417*H417</f>
        <v>0</v>
      </c>
      <c r="Q417" s="226">
        <v>0</v>
      </c>
      <c r="R417" s="226">
        <f>Q417*H417</f>
        <v>0</v>
      </c>
      <c r="S417" s="226">
        <v>0.02307</v>
      </c>
      <c r="T417" s="227">
        <f>S417*H417</f>
        <v>0.04614</v>
      </c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R417" s="228" t="s">
        <v>352</v>
      </c>
      <c r="AT417" s="228" t="s">
        <v>195</v>
      </c>
      <c r="AU417" s="228" t="s">
        <v>81</v>
      </c>
      <c r="AY417" s="20" t="s">
        <v>193</v>
      </c>
      <c r="BE417" s="229">
        <f>IF(N417="základní",J417,0)</f>
        <v>0</v>
      </c>
      <c r="BF417" s="229">
        <f>IF(N417="snížená",J417,0)</f>
        <v>0</v>
      </c>
      <c r="BG417" s="229">
        <f>IF(N417="zákl. přenesená",J417,0)</f>
        <v>0</v>
      </c>
      <c r="BH417" s="229">
        <f>IF(N417="sníž. přenesená",J417,0)</f>
        <v>0</v>
      </c>
      <c r="BI417" s="229">
        <f>IF(N417="nulová",J417,0)</f>
        <v>0</v>
      </c>
      <c r="BJ417" s="20" t="s">
        <v>77</v>
      </c>
      <c r="BK417" s="229">
        <f>ROUND(I417*H417,2)</f>
        <v>0</v>
      </c>
      <c r="BL417" s="20" t="s">
        <v>352</v>
      </c>
      <c r="BM417" s="228" t="s">
        <v>589</v>
      </c>
    </row>
    <row r="418" s="2" customFormat="1">
      <c r="A418" s="41"/>
      <c r="B418" s="42"/>
      <c r="C418" s="43"/>
      <c r="D418" s="230" t="s">
        <v>202</v>
      </c>
      <c r="E418" s="43"/>
      <c r="F418" s="231" t="s">
        <v>590</v>
      </c>
      <c r="G418" s="43"/>
      <c r="H418" s="43"/>
      <c r="I418" s="232"/>
      <c r="J418" s="43"/>
      <c r="K418" s="43"/>
      <c r="L418" s="47"/>
      <c r="M418" s="233"/>
      <c r="N418" s="234"/>
      <c r="O418" s="87"/>
      <c r="P418" s="87"/>
      <c r="Q418" s="87"/>
      <c r="R418" s="87"/>
      <c r="S418" s="87"/>
      <c r="T418" s="88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T418" s="20" t="s">
        <v>202</v>
      </c>
      <c r="AU418" s="20" t="s">
        <v>81</v>
      </c>
    </row>
    <row r="419" s="14" customFormat="1">
      <c r="A419" s="14"/>
      <c r="B419" s="246"/>
      <c r="C419" s="247"/>
      <c r="D419" s="237" t="s">
        <v>204</v>
      </c>
      <c r="E419" s="248" t="s">
        <v>21</v>
      </c>
      <c r="F419" s="249" t="s">
        <v>591</v>
      </c>
      <c r="G419" s="247"/>
      <c r="H419" s="250">
        <v>2</v>
      </c>
      <c r="I419" s="251"/>
      <c r="J419" s="247"/>
      <c r="K419" s="247"/>
      <c r="L419" s="252"/>
      <c r="M419" s="253"/>
      <c r="N419" s="254"/>
      <c r="O419" s="254"/>
      <c r="P419" s="254"/>
      <c r="Q419" s="254"/>
      <c r="R419" s="254"/>
      <c r="S419" s="254"/>
      <c r="T419" s="255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T419" s="256" t="s">
        <v>204</v>
      </c>
      <c r="AU419" s="256" t="s">
        <v>81</v>
      </c>
      <c r="AV419" s="14" t="s">
        <v>81</v>
      </c>
      <c r="AW419" s="14" t="s">
        <v>34</v>
      </c>
      <c r="AX419" s="14" t="s">
        <v>73</v>
      </c>
      <c r="AY419" s="256" t="s">
        <v>193</v>
      </c>
    </row>
    <row r="420" s="15" customFormat="1">
      <c r="A420" s="15"/>
      <c r="B420" s="257"/>
      <c r="C420" s="258"/>
      <c r="D420" s="237" t="s">
        <v>204</v>
      </c>
      <c r="E420" s="259" t="s">
        <v>21</v>
      </c>
      <c r="F420" s="260" t="s">
        <v>208</v>
      </c>
      <c r="G420" s="258"/>
      <c r="H420" s="261">
        <v>2</v>
      </c>
      <c r="I420" s="262"/>
      <c r="J420" s="258"/>
      <c r="K420" s="258"/>
      <c r="L420" s="263"/>
      <c r="M420" s="264"/>
      <c r="N420" s="265"/>
      <c r="O420" s="265"/>
      <c r="P420" s="265"/>
      <c r="Q420" s="265"/>
      <c r="R420" s="265"/>
      <c r="S420" s="265"/>
      <c r="T420" s="266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T420" s="267" t="s">
        <v>204</v>
      </c>
      <c r="AU420" s="267" t="s">
        <v>81</v>
      </c>
      <c r="AV420" s="15" t="s">
        <v>200</v>
      </c>
      <c r="AW420" s="15" t="s">
        <v>34</v>
      </c>
      <c r="AX420" s="15" t="s">
        <v>77</v>
      </c>
      <c r="AY420" s="267" t="s">
        <v>193</v>
      </c>
    </row>
    <row r="421" s="12" customFormat="1" ht="22.8" customHeight="1">
      <c r="A421" s="12"/>
      <c r="B421" s="201"/>
      <c r="C421" s="202"/>
      <c r="D421" s="203" t="s">
        <v>72</v>
      </c>
      <c r="E421" s="215" t="s">
        <v>592</v>
      </c>
      <c r="F421" s="215" t="s">
        <v>593</v>
      </c>
      <c r="G421" s="202"/>
      <c r="H421" s="202"/>
      <c r="I421" s="205"/>
      <c r="J421" s="216">
        <f>BK421</f>
        <v>0</v>
      </c>
      <c r="K421" s="202"/>
      <c r="L421" s="207"/>
      <c r="M421" s="208"/>
      <c r="N421" s="209"/>
      <c r="O421" s="209"/>
      <c r="P421" s="210">
        <f>SUM(P422:P433)</f>
        <v>0</v>
      </c>
      <c r="Q421" s="209"/>
      <c r="R421" s="210">
        <f>SUM(R422:R433)</f>
        <v>0</v>
      </c>
      <c r="S421" s="209"/>
      <c r="T421" s="211">
        <f>SUM(T422:T433)</f>
        <v>0.25860000000000005</v>
      </c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R421" s="212" t="s">
        <v>81</v>
      </c>
      <c r="AT421" s="213" t="s">
        <v>72</v>
      </c>
      <c r="AU421" s="213" t="s">
        <v>77</v>
      </c>
      <c r="AY421" s="212" t="s">
        <v>193</v>
      </c>
      <c r="BK421" s="214">
        <f>SUM(BK422:BK433)</f>
        <v>0</v>
      </c>
    </row>
    <row r="422" s="2" customFormat="1" ht="16.5" customHeight="1">
      <c r="A422" s="41"/>
      <c r="B422" s="42"/>
      <c r="C422" s="217" t="s">
        <v>594</v>
      </c>
      <c r="D422" s="217" t="s">
        <v>195</v>
      </c>
      <c r="E422" s="218" t="s">
        <v>595</v>
      </c>
      <c r="F422" s="219" t="s">
        <v>596</v>
      </c>
      <c r="G422" s="220" t="s">
        <v>597</v>
      </c>
      <c r="H422" s="221">
        <v>4</v>
      </c>
      <c r="I422" s="222"/>
      <c r="J422" s="223">
        <f>ROUND(I422*H422,2)</f>
        <v>0</v>
      </c>
      <c r="K422" s="219" t="s">
        <v>199</v>
      </c>
      <c r="L422" s="47"/>
      <c r="M422" s="224" t="s">
        <v>21</v>
      </c>
      <c r="N422" s="225" t="s">
        <v>44</v>
      </c>
      <c r="O422" s="87"/>
      <c r="P422" s="226">
        <f>O422*H422</f>
        <v>0</v>
      </c>
      <c r="Q422" s="226">
        <v>0</v>
      </c>
      <c r="R422" s="226">
        <f>Q422*H422</f>
        <v>0</v>
      </c>
      <c r="S422" s="226">
        <v>0.034200000000000001</v>
      </c>
      <c r="T422" s="227">
        <f>S422*H422</f>
        <v>0.13680000000000001</v>
      </c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R422" s="228" t="s">
        <v>352</v>
      </c>
      <c r="AT422" s="228" t="s">
        <v>195</v>
      </c>
      <c r="AU422" s="228" t="s">
        <v>81</v>
      </c>
      <c r="AY422" s="20" t="s">
        <v>193</v>
      </c>
      <c r="BE422" s="229">
        <f>IF(N422="základní",J422,0)</f>
        <v>0</v>
      </c>
      <c r="BF422" s="229">
        <f>IF(N422="snížená",J422,0)</f>
        <v>0</v>
      </c>
      <c r="BG422" s="229">
        <f>IF(N422="zákl. přenesená",J422,0)</f>
        <v>0</v>
      </c>
      <c r="BH422" s="229">
        <f>IF(N422="sníž. přenesená",J422,0)</f>
        <v>0</v>
      </c>
      <c r="BI422" s="229">
        <f>IF(N422="nulová",J422,0)</f>
        <v>0</v>
      </c>
      <c r="BJ422" s="20" t="s">
        <v>77</v>
      </c>
      <c r="BK422" s="229">
        <f>ROUND(I422*H422,2)</f>
        <v>0</v>
      </c>
      <c r="BL422" s="20" t="s">
        <v>352</v>
      </c>
      <c r="BM422" s="228" t="s">
        <v>598</v>
      </c>
    </row>
    <row r="423" s="2" customFormat="1">
      <c r="A423" s="41"/>
      <c r="B423" s="42"/>
      <c r="C423" s="43"/>
      <c r="D423" s="230" t="s">
        <v>202</v>
      </c>
      <c r="E423" s="43"/>
      <c r="F423" s="231" t="s">
        <v>599</v>
      </c>
      <c r="G423" s="43"/>
      <c r="H423" s="43"/>
      <c r="I423" s="232"/>
      <c r="J423" s="43"/>
      <c r="K423" s="43"/>
      <c r="L423" s="47"/>
      <c r="M423" s="233"/>
      <c r="N423" s="234"/>
      <c r="O423" s="87"/>
      <c r="P423" s="87"/>
      <c r="Q423" s="87"/>
      <c r="R423" s="87"/>
      <c r="S423" s="87"/>
      <c r="T423" s="88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T423" s="20" t="s">
        <v>202</v>
      </c>
      <c r="AU423" s="20" t="s">
        <v>81</v>
      </c>
    </row>
    <row r="424" s="14" customFormat="1">
      <c r="A424" s="14"/>
      <c r="B424" s="246"/>
      <c r="C424" s="247"/>
      <c r="D424" s="237" t="s">
        <v>204</v>
      </c>
      <c r="E424" s="248" t="s">
        <v>21</v>
      </c>
      <c r="F424" s="249" t="s">
        <v>600</v>
      </c>
      <c r="G424" s="247"/>
      <c r="H424" s="250">
        <v>4</v>
      </c>
      <c r="I424" s="251"/>
      <c r="J424" s="247"/>
      <c r="K424" s="247"/>
      <c r="L424" s="252"/>
      <c r="M424" s="253"/>
      <c r="N424" s="254"/>
      <c r="O424" s="254"/>
      <c r="P424" s="254"/>
      <c r="Q424" s="254"/>
      <c r="R424" s="254"/>
      <c r="S424" s="254"/>
      <c r="T424" s="255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T424" s="256" t="s">
        <v>204</v>
      </c>
      <c r="AU424" s="256" t="s">
        <v>81</v>
      </c>
      <c r="AV424" s="14" t="s">
        <v>81</v>
      </c>
      <c r="AW424" s="14" t="s">
        <v>34</v>
      </c>
      <c r="AX424" s="14" t="s">
        <v>73</v>
      </c>
      <c r="AY424" s="256" t="s">
        <v>193</v>
      </c>
    </row>
    <row r="425" s="15" customFormat="1">
      <c r="A425" s="15"/>
      <c r="B425" s="257"/>
      <c r="C425" s="258"/>
      <c r="D425" s="237" t="s">
        <v>204</v>
      </c>
      <c r="E425" s="259" t="s">
        <v>21</v>
      </c>
      <c r="F425" s="260" t="s">
        <v>208</v>
      </c>
      <c r="G425" s="258"/>
      <c r="H425" s="261">
        <v>4</v>
      </c>
      <c r="I425" s="262"/>
      <c r="J425" s="258"/>
      <c r="K425" s="258"/>
      <c r="L425" s="263"/>
      <c r="M425" s="264"/>
      <c r="N425" s="265"/>
      <c r="O425" s="265"/>
      <c r="P425" s="265"/>
      <c r="Q425" s="265"/>
      <c r="R425" s="265"/>
      <c r="S425" s="265"/>
      <c r="T425" s="266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T425" s="267" t="s">
        <v>204</v>
      </c>
      <c r="AU425" s="267" t="s">
        <v>81</v>
      </c>
      <c r="AV425" s="15" t="s">
        <v>200</v>
      </c>
      <c r="AW425" s="15" t="s">
        <v>34</v>
      </c>
      <c r="AX425" s="15" t="s">
        <v>77</v>
      </c>
      <c r="AY425" s="267" t="s">
        <v>193</v>
      </c>
    </row>
    <row r="426" s="2" customFormat="1" ht="16.5" customHeight="1">
      <c r="A426" s="41"/>
      <c r="B426" s="42"/>
      <c r="C426" s="217" t="s">
        <v>601</v>
      </c>
      <c r="D426" s="217" t="s">
        <v>195</v>
      </c>
      <c r="E426" s="218" t="s">
        <v>602</v>
      </c>
      <c r="F426" s="219" t="s">
        <v>603</v>
      </c>
      <c r="G426" s="220" t="s">
        <v>597</v>
      </c>
      <c r="H426" s="221">
        <v>5</v>
      </c>
      <c r="I426" s="222"/>
      <c r="J426" s="223">
        <f>ROUND(I426*H426,2)</f>
        <v>0</v>
      </c>
      <c r="K426" s="219" t="s">
        <v>199</v>
      </c>
      <c r="L426" s="47"/>
      <c r="M426" s="224" t="s">
        <v>21</v>
      </c>
      <c r="N426" s="225" t="s">
        <v>44</v>
      </c>
      <c r="O426" s="87"/>
      <c r="P426" s="226">
        <f>O426*H426</f>
        <v>0</v>
      </c>
      <c r="Q426" s="226">
        <v>0</v>
      </c>
      <c r="R426" s="226">
        <f>Q426*H426</f>
        <v>0</v>
      </c>
      <c r="S426" s="226">
        <v>0.019460000000000002</v>
      </c>
      <c r="T426" s="227">
        <f>S426*H426</f>
        <v>0.097300000000000011</v>
      </c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R426" s="228" t="s">
        <v>352</v>
      </c>
      <c r="AT426" s="228" t="s">
        <v>195</v>
      </c>
      <c r="AU426" s="228" t="s">
        <v>81</v>
      </c>
      <c r="AY426" s="20" t="s">
        <v>193</v>
      </c>
      <c r="BE426" s="229">
        <f>IF(N426="základní",J426,0)</f>
        <v>0</v>
      </c>
      <c r="BF426" s="229">
        <f>IF(N426="snížená",J426,0)</f>
        <v>0</v>
      </c>
      <c r="BG426" s="229">
        <f>IF(N426="zákl. přenesená",J426,0)</f>
        <v>0</v>
      </c>
      <c r="BH426" s="229">
        <f>IF(N426="sníž. přenesená",J426,0)</f>
        <v>0</v>
      </c>
      <c r="BI426" s="229">
        <f>IF(N426="nulová",J426,0)</f>
        <v>0</v>
      </c>
      <c r="BJ426" s="20" t="s">
        <v>77</v>
      </c>
      <c r="BK426" s="229">
        <f>ROUND(I426*H426,2)</f>
        <v>0</v>
      </c>
      <c r="BL426" s="20" t="s">
        <v>352</v>
      </c>
      <c r="BM426" s="228" t="s">
        <v>604</v>
      </c>
    </row>
    <row r="427" s="2" customFormat="1">
      <c r="A427" s="41"/>
      <c r="B427" s="42"/>
      <c r="C427" s="43"/>
      <c r="D427" s="230" t="s">
        <v>202</v>
      </c>
      <c r="E427" s="43"/>
      <c r="F427" s="231" t="s">
        <v>605</v>
      </c>
      <c r="G427" s="43"/>
      <c r="H427" s="43"/>
      <c r="I427" s="232"/>
      <c r="J427" s="43"/>
      <c r="K427" s="43"/>
      <c r="L427" s="47"/>
      <c r="M427" s="233"/>
      <c r="N427" s="234"/>
      <c r="O427" s="87"/>
      <c r="P427" s="87"/>
      <c r="Q427" s="87"/>
      <c r="R427" s="87"/>
      <c r="S427" s="87"/>
      <c r="T427" s="88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T427" s="20" t="s">
        <v>202</v>
      </c>
      <c r="AU427" s="20" t="s">
        <v>81</v>
      </c>
    </row>
    <row r="428" s="14" customFormat="1">
      <c r="A428" s="14"/>
      <c r="B428" s="246"/>
      <c r="C428" s="247"/>
      <c r="D428" s="237" t="s">
        <v>204</v>
      </c>
      <c r="E428" s="248" t="s">
        <v>21</v>
      </c>
      <c r="F428" s="249" t="s">
        <v>233</v>
      </c>
      <c r="G428" s="247"/>
      <c r="H428" s="250">
        <v>5</v>
      </c>
      <c r="I428" s="251"/>
      <c r="J428" s="247"/>
      <c r="K428" s="247"/>
      <c r="L428" s="252"/>
      <c r="M428" s="253"/>
      <c r="N428" s="254"/>
      <c r="O428" s="254"/>
      <c r="P428" s="254"/>
      <c r="Q428" s="254"/>
      <c r="R428" s="254"/>
      <c r="S428" s="254"/>
      <c r="T428" s="255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T428" s="256" t="s">
        <v>204</v>
      </c>
      <c r="AU428" s="256" t="s">
        <v>81</v>
      </c>
      <c r="AV428" s="14" t="s">
        <v>81</v>
      </c>
      <c r="AW428" s="14" t="s">
        <v>34</v>
      </c>
      <c r="AX428" s="14" t="s">
        <v>73</v>
      </c>
      <c r="AY428" s="256" t="s">
        <v>193</v>
      </c>
    </row>
    <row r="429" s="15" customFormat="1">
      <c r="A429" s="15"/>
      <c r="B429" s="257"/>
      <c r="C429" s="258"/>
      <c r="D429" s="237" t="s">
        <v>204</v>
      </c>
      <c r="E429" s="259" t="s">
        <v>21</v>
      </c>
      <c r="F429" s="260" t="s">
        <v>208</v>
      </c>
      <c r="G429" s="258"/>
      <c r="H429" s="261">
        <v>5</v>
      </c>
      <c r="I429" s="262"/>
      <c r="J429" s="258"/>
      <c r="K429" s="258"/>
      <c r="L429" s="263"/>
      <c r="M429" s="264"/>
      <c r="N429" s="265"/>
      <c r="O429" s="265"/>
      <c r="P429" s="265"/>
      <c r="Q429" s="265"/>
      <c r="R429" s="265"/>
      <c r="S429" s="265"/>
      <c r="T429" s="266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T429" s="267" t="s">
        <v>204</v>
      </c>
      <c r="AU429" s="267" t="s">
        <v>81</v>
      </c>
      <c r="AV429" s="15" t="s">
        <v>200</v>
      </c>
      <c r="AW429" s="15" t="s">
        <v>34</v>
      </c>
      <c r="AX429" s="15" t="s">
        <v>77</v>
      </c>
      <c r="AY429" s="267" t="s">
        <v>193</v>
      </c>
    </row>
    <row r="430" s="2" customFormat="1" ht="16.5" customHeight="1">
      <c r="A430" s="41"/>
      <c r="B430" s="42"/>
      <c r="C430" s="217" t="s">
        <v>606</v>
      </c>
      <c r="D430" s="217" t="s">
        <v>195</v>
      </c>
      <c r="E430" s="218" t="s">
        <v>607</v>
      </c>
      <c r="F430" s="219" t="s">
        <v>608</v>
      </c>
      <c r="G430" s="220" t="s">
        <v>597</v>
      </c>
      <c r="H430" s="221">
        <v>1</v>
      </c>
      <c r="I430" s="222"/>
      <c r="J430" s="223">
        <f>ROUND(I430*H430,2)</f>
        <v>0</v>
      </c>
      <c r="K430" s="219" t="s">
        <v>199</v>
      </c>
      <c r="L430" s="47"/>
      <c r="M430" s="224" t="s">
        <v>21</v>
      </c>
      <c r="N430" s="225" t="s">
        <v>44</v>
      </c>
      <c r="O430" s="87"/>
      <c r="P430" s="226">
        <f>O430*H430</f>
        <v>0</v>
      </c>
      <c r="Q430" s="226">
        <v>0</v>
      </c>
      <c r="R430" s="226">
        <f>Q430*H430</f>
        <v>0</v>
      </c>
      <c r="S430" s="226">
        <v>0.024500000000000001</v>
      </c>
      <c r="T430" s="227">
        <f>S430*H430</f>
        <v>0.024500000000000001</v>
      </c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R430" s="228" t="s">
        <v>352</v>
      </c>
      <c r="AT430" s="228" t="s">
        <v>195</v>
      </c>
      <c r="AU430" s="228" t="s">
        <v>81</v>
      </c>
      <c r="AY430" s="20" t="s">
        <v>193</v>
      </c>
      <c r="BE430" s="229">
        <f>IF(N430="základní",J430,0)</f>
        <v>0</v>
      </c>
      <c r="BF430" s="229">
        <f>IF(N430="snížená",J430,0)</f>
        <v>0</v>
      </c>
      <c r="BG430" s="229">
        <f>IF(N430="zákl. přenesená",J430,0)</f>
        <v>0</v>
      </c>
      <c r="BH430" s="229">
        <f>IF(N430="sníž. přenesená",J430,0)</f>
        <v>0</v>
      </c>
      <c r="BI430" s="229">
        <f>IF(N430="nulová",J430,0)</f>
        <v>0</v>
      </c>
      <c r="BJ430" s="20" t="s">
        <v>77</v>
      </c>
      <c r="BK430" s="229">
        <f>ROUND(I430*H430,2)</f>
        <v>0</v>
      </c>
      <c r="BL430" s="20" t="s">
        <v>352</v>
      </c>
      <c r="BM430" s="228" t="s">
        <v>609</v>
      </c>
    </row>
    <row r="431" s="2" customFormat="1">
      <c r="A431" s="41"/>
      <c r="B431" s="42"/>
      <c r="C431" s="43"/>
      <c r="D431" s="230" t="s">
        <v>202</v>
      </c>
      <c r="E431" s="43"/>
      <c r="F431" s="231" t="s">
        <v>610</v>
      </c>
      <c r="G431" s="43"/>
      <c r="H431" s="43"/>
      <c r="I431" s="232"/>
      <c r="J431" s="43"/>
      <c r="K431" s="43"/>
      <c r="L431" s="47"/>
      <c r="M431" s="233"/>
      <c r="N431" s="234"/>
      <c r="O431" s="87"/>
      <c r="P431" s="87"/>
      <c r="Q431" s="87"/>
      <c r="R431" s="87"/>
      <c r="S431" s="87"/>
      <c r="T431" s="88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T431" s="20" t="s">
        <v>202</v>
      </c>
      <c r="AU431" s="20" t="s">
        <v>81</v>
      </c>
    </row>
    <row r="432" s="14" customFormat="1">
      <c r="A432" s="14"/>
      <c r="B432" s="246"/>
      <c r="C432" s="247"/>
      <c r="D432" s="237" t="s">
        <v>204</v>
      </c>
      <c r="E432" s="248" t="s">
        <v>21</v>
      </c>
      <c r="F432" s="249" t="s">
        <v>611</v>
      </c>
      <c r="G432" s="247"/>
      <c r="H432" s="250">
        <v>1</v>
      </c>
      <c r="I432" s="251"/>
      <c r="J432" s="247"/>
      <c r="K432" s="247"/>
      <c r="L432" s="252"/>
      <c r="M432" s="253"/>
      <c r="N432" s="254"/>
      <c r="O432" s="254"/>
      <c r="P432" s="254"/>
      <c r="Q432" s="254"/>
      <c r="R432" s="254"/>
      <c r="S432" s="254"/>
      <c r="T432" s="255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T432" s="256" t="s">
        <v>204</v>
      </c>
      <c r="AU432" s="256" t="s">
        <v>81</v>
      </c>
      <c r="AV432" s="14" t="s">
        <v>81</v>
      </c>
      <c r="AW432" s="14" t="s">
        <v>34</v>
      </c>
      <c r="AX432" s="14" t="s">
        <v>73</v>
      </c>
      <c r="AY432" s="256" t="s">
        <v>193</v>
      </c>
    </row>
    <row r="433" s="15" customFormat="1">
      <c r="A433" s="15"/>
      <c r="B433" s="257"/>
      <c r="C433" s="258"/>
      <c r="D433" s="237" t="s">
        <v>204</v>
      </c>
      <c r="E433" s="259" t="s">
        <v>21</v>
      </c>
      <c r="F433" s="260" t="s">
        <v>208</v>
      </c>
      <c r="G433" s="258"/>
      <c r="H433" s="261">
        <v>1</v>
      </c>
      <c r="I433" s="262"/>
      <c r="J433" s="258"/>
      <c r="K433" s="258"/>
      <c r="L433" s="263"/>
      <c r="M433" s="264"/>
      <c r="N433" s="265"/>
      <c r="O433" s="265"/>
      <c r="P433" s="265"/>
      <c r="Q433" s="265"/>
      <c r="R433" s="265"/>
      <c r="S433" s="265"/>
      <c r="T433" s="266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T433" s="267" t="s">
        <v>204</v>
      </c>
      <c r="AU433" s="267" t="s">
        <v>81</v>
      </c>
      <c r="AV433" s="15" t="s">
        <v>200</v>
      </c>
      <c r="AW433" s="15" t="s">
        <v>34</v>
      </c>
      <c r="AX433" s="15" t="s">
        <v>77</v>
      </c>
      <c r="AY433" s="267" t="s">
        <v>193</v>
      </c>
    </row>
    <row r="434" s="12" customFormat="1" ht="22.8" customHeight="1">
      <c r="A434" s="12"/>
      <c r="B434" s="201"/>
      <c r="C434" s="202"/>
      <c r="D434" s="203" t="s">
        <v>72</v>
      </c>
      <c r="E434" s="215" t="s">
        <v>612</v>
      </c>
      <c r="F434" s="215" t="s">
        <v>613</v>
      </c>
      <c r="G434" s="202"/>
      <c r="H434" s="202"/>
      <c r="I434" s="205"/>
      <c r="J434" s="216">
        <f>BK434</f>
        <v>0</v>
      </c>
      <c r="K434" s="202"/>
      <c r="L434" s="207"/>
      <c r="M434" s="208"/>
      <c r="N434" s="209"/>
      <c r="O434" s="209"/>
      <c r="P434" s="210">
        <f>SUM(P435:P440)</f>
        <v>0</v>
      </c>
      <c r="Q434" s="209"/>
      <c r="R434" s="210">
        <f>SUM(R435:R440)</f>
        <v>0</v>
      </c>
      <c r="S434" s="209"/>
      <c r="T434" s="211">
        <f>SUM(T435:T440)</f>
        <v>0.21920544</v>
      </c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R434" s="212" t="s">
        <v>81</v>
      </c>
      <c r="AT434" s="213" t="s">
        <v>72</v>
      </c>
      <c r="AU434" s="213" t="s">
        <v>77</v>
      </c>
      <c r="AY434" s="212" t="s">
        <v>193</v>
      </c>
      <c r="BK434" s="214">
        <f>SUM(BK435:BK440)</f>
        <v>0</v>
      </c>
    </row>
    <row r="435" s="2" customFormat="1" ht="24.15" customHeight="1">
      <c r="A435" s="41"/>
      <c r="B435" s="42"/>
      <c r="C435" s="217" t="s">
        <v>614</v>
      </c>
      <c r="D435" s="217" t="s">
        <v>195</v>
      </c>
      <c r="E435" s="218" t="s">
        <v>615</v>
      </c>
      <c r="F435" s="219" t="s">
        <v>616</v>
      </c>
      <c r="G435" s="220" t="s">
        <v>198</v>
      </c>
      <c r="H435" s="221">
        <v>3.8879999999999999</v>
      </c>
      <c r="I435" s="222"/>
      <c r="J435" s="223">
        <f>ROUND(I435*H435,2)</f>
        <v>0</v>
      </c>
      <c r="K435" s="219" t="s">
        <v>199</v>
      </c>
      <c r="L435" s="47"/>
      <c r="M435" s="224" t="s">
        <v>21</v>
      </c>
      <c r="N435" s="225" t="s">
        <v>44</v>
      </c>
      <c r="O435" s="87"/>
      <c r="P435" s="226">
        <f>O435*H435</f>
        <v>0</v>
      </c>
      <c r="Q435" s="226">
        <v>0</v>
      </c>
      <c r="R435" s="226">
        <f>Q435*H435</f>
        <v>0</v>
      </c>
      <c r="S435" s="226">
        <v>0.05638</v>
      </c>
      <c r="T435" s="227">
        <f>S435*H435</f>
        <v>0.21920544</v>
      </c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R435" s="228" t="s">
        <v>352</v>
      </c>
      <c r="AT435" s="228" t="s">
        <v>195</v>
      </c>
      <c r="AU435" s="228" t="s">
        <v>81</v>
      </c>
      <c r="AY435" s="20" t="s">
        <v>193</v>
      </c>
      <c r="BE435" s="229">
        <f>IF(N435="základní",J435,0)</f>
        <v>0</v>
      </c>
      <c r="BF435" s="229">
        <f>IF(N435="snížená",J435,0)</f>
        <v>0</v>
      </c>
      <c r="BG435" s="229">
        <f>IF(N435="zákl. přenesená",J435,0)</f>
        <v>0</v>
      </c>
      <c r="BH435" s="229">
        <f>IF(N435="sníž. přenesená",J435,0)</f>
        <v>0</v>
      </c>
      <c r="BI435" s="229">
        <f>IF(N435="nulová",J435,0)</f>
        <v>0</v>
      </c>
      <c r="BJ435" s="20" t="s">
        <v>77</v>
      </c>
      <c r="BK435" s="229">
        <f>ROUND(I435*H435,2)</f>
        <v>0</v>
      </c>
      <c r="BL435" s="20" t="s">
        <v>352</v>
      </c>
      <c r="BM435" s="228" t="s">
        <v>617</v>
      </c>
    </row>
    <row r="436" s="2" customFormat="1">
      <c r="A436" s="41"/>
      <c r="B436" s="42"/>
      <c r="C436" s="43"/>
      <c r="D436" s="230" t="s">
        <v>202</v>
      </c>
      <c r="E436" s="43"/>
      <c r="F436" s="231" t="s">
        <v>618</v>
      </c>
      <c r="G436" s="43"/>
      <c r="H436" s="43"/>
      <c r="I436" s="232"/>
      <c r="J436" s="43"/>
      <c r="K436" s="43"/>
      <c r="L436" s="47"/>
      <c r="M436" s="233"/>
      <c r="N436" s="234"/>
      <c r="O436" s="87"/>
      <c r="P436" s="87"/>
      <c r="Q436" s="87"/>
      <c r="R436" s="87"/>
      <c r="S436" s="87"/>
      <c r="T436" s="88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T436" s="20" t="s">
        <v>202</v>
      </c>
      <c r="AU436" s="20" t="s">
        <v>81</v>
      </c>
    </row>
    <row r="437" s="13" customFormat="1">
      <c r="A437" s="13"/>
      <c r="B437" s="235"/>
      <c r="C437" s="236"/>
      <c r="D437" s="237" t="s">
        <v>204</v>
      </c>
      <c r="E437" s="238" t="s">
        <v>21</v>
      </c>
      <c r="F437" s="239" t="s">
        <v>619</v>
      </c>
      <c r="G437" s="236"/>
      <c r="H437" s="238" t="s">
        <v>21</v>
      </c>
      <c r="I437" s="240"/>
      <c r="J437" s="236"/>
      <c r="K437" s="236"/>
      <c r="L437" s="241"/>
      <c r="M437" s="242"/>
      <c r="N437" s="243"/>
      <c r="O437" s="243"/>
      <c r="P437" s="243"/>
      <c r="Q437" s="243"/>
      <c r="R437" s="243"/>
      <c r="S437" s="243"/>
      <c r="T437" s="244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T437" s="245" t="s">
        <v>204</v>
      </c>
      <c r="AU437" s="245" t="s">
        <v>81</v>
      </c>
      <c r="AV437" s="13" t="s">
        <v>77</v>
      </c>
      <c r="AW437" s="13" t="s">
        <v>34</v>
      </c>
      <c r="AX437" s="13" t="s">
        <v>73</v>
      </c>
      <c r="AY437" s="245" t="s">
        <v>193</v>
      </c>
    </row>
    <row r="438" s="13" customFormat="1">
      <c r="A438" s="13"/>
      <c r="B438" s="235"/>
      <c r="C438" s="236"/>
      <c r="D438" s="237" t="s">
        <v>204</v>
      </c>
      <c r="E438" s="238" t="s">
        <v>21</v>
      </c>
      <c r="F438" s="239" t="s">
        <v>309</v>
      </c>
      <c r="G438" s="236"/>
      <c r="H438" s="238" t="s">
        <v>21</v>
      </c>
      <c r="I438" s="240"/>
      <c r="J438" s="236"/>
      <c r="K438" s="236"/>
      <c r="L438" s="241"/>
      <c r="M438" s="242"/>
      <c r="N438" s="243"/>
      <c r="O438" s="243"/>
      <c r="P438" s="243"/>
      <c r="Q438" s="243"/>
      <c r="R438" s="243"/>
      <c r="S438" s="243"/>
      <c r="T438" s="244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T438" s="245" t="s">
        <v>204</v>
      </c>
      <c r="AU438" s="245" t="s">
        <v>81</v>
      </c>
      <c r="AV438" s="13" t="s">
        <v>77</v>
      </c>
      <c r="AW438" s="13" t="s">
        <v>34</v>
      </c>
      <c r="AX438" s="13" t="s">
        <v>73</v>
      </c>
      <c r="AY438" s="245" t="s">
        <v>193</v>
      </c>
    </row>
    <row r="439" s="14" customFormat="1">
      <c r="A439" s="14"/>
      <c r="B439" s="246"/>
      <c r="C439" s="247"/>
      <c r="D439" s="237" t="s">
        <v>204</v>
      </c>
      <c r="E439" s="248" t="s">
        <v>21</v>
      </c>
      <c r="F439" s="249" t="s">
        <v>620</v>
      </c>
      <c r="G439" s="247"/>
      <c r="H439" s="250">
        <v>3.8879999999999999</v>
      </c>
      <c r="I439" s="251"/>
      <c r="J439" s="247"/>
      <c r="K439" s="247"/>
      <c r="L439" s="252"/>
      <c r="M439" s="253"/>
      <c r="N439" s="254"/>
      <c r="O439" s="254"/>
      <c r="P439" s="254"/>
      <c r="Q439" s="254"/>
      <c r="R439" s="254"/>
      <c r="S439" s="254"/>
      <c r="T439" s="255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T439" s="256" t="s">
        <v>204</v>
      </c>
      <c r="AU439" s="256" t="s">
        <v>81</v>
      </c>
      <c r="AV439" s="14" t="s">
        <v>81</v>
      </c>
      <c r="AW439" s="14" t="s">
        <v>34</v>
      </c>
      <c r="AX439" s="14" t="s">
        <v>73</v>
      </c>
      <c r="AY439" s="256" t="s">
        <v>193</v>
      </c>
    </row>
    <row r="440" s="15" customFormat="1">
      <c r="A440" s="15"/>
      <c r="B440" s="257"/>
      <c r="C440" s="258"/>
      <c r="D440" s="237" t="s">
        <v>204</v>
      </c>
      <c r="E440" s="259" t="s">
        <v>21</v>
      </c>
      <c r="F440" s="260" t="s">
        <v>208</v>
      </c>
      <c r="G440" s="258"/>
      <c r="H440" s="261">
        <v>3.8879999999999999</v>
      </c>
      <c r="I440" s="262"/>
      <c r="J440" s="258"/>
      <c r="K440" s="258"/>
      <c r="L440" s="263"/>
      <c r="M440" s="264"/>
      <c r="N440" s="265"/>
      <c r="O440" s="265"/>
      <c r="P440" s="265"/>
      <c r="Q440" s="265"/>
      <c r="R440" s="265"/>
      <c r="S440" s="265"/>
      <c r="T440" s="266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T440" s="267" t="s">
        <v>204</v>
      </c>
      <c r="AU440" s="267" t="s">
        <v>81</v>
      </c>
      <c r="AV440" s="15" t="s">
        <v>200</v>
      </c>
      <c r="AW440" s="15" t="s">
        <v>34</v>
      </c>
      <c r="AX440" s="15" t="s">
        <v>77</v>
      </c>
      <c r="AY440" s="267" t="s">
        <v>193</v>
      </c>
    </row>
    <row r="441" s="12" customFormat="1" ht="22.8" customHeight="1">
      <c r="A441" s="12"/>
      <c r="B441" s="201"/>
      <c r="C441" s="202"/>
      <c r="D441" s="203" t="s">
        <v>72</v>
      </c>
      <c r="E441" s="215" t="s">
        <v>621</v>
      </c>
      <c r="F441" s="215" t="s">
        <v>622</v>
      </c>
      <c r="G441" s="202"/>
      <c r="H441" s="202"/>
      <c r="I441" s="205"/>
      <c r="J441" s="216">
        <f>BK441</f>
        <v>0</v>
      </c>
      <c r="K441" s="202"/>
      <c r="L441" s="207"/>
      <c r="M441" s="208"/>
      <c r="N441" s="209"/>
      <c r="O441" s="209"/>
      <c r="P441" s="210">
        <f>SUM(P442:P451)</f>
        <v>0</v>
      </c>
      <c r="Q441" s="209"/>
      <c r="R441" s="210">
        <f>SUM(R442:R451)</f>
        <v>0</v>
      </c>
      <c r="S441" s="209"/>
      <c r="T441" s="211">
        <f>SUM(T442:T451)</f>
        <v>0.1016099</v>
      </c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R441" s="212" t="s">
        <v>81</v>
      </c>
      <c r="AT441" s="213" t="s">
        <v>72</v>
      </c>
      <c r="AU441" s="213" t="s">
        <v>77</v>
      </c>
      <c r="AY441" s="212" t="s">
        <v>193</v>
      </c>
      <c r="BK441" s="214">
        <f>SUM(BK442:BK451)</f>
        <v>0</v>
      </c>
    </row>
    <row r="442" s="2" customFormat="1" ht="16.5" customHeight="1">
      <c r="A442" s="41"/>
      <c r="B442" s="42"/>
      <c r="C442" s="217" t="s">
        <v>623</v>
      </c>
      <c r="D442" s="217" t="s">
        <v>195</v>
      </c>
      <c r="E442" s="218" t="s">
        <v>624</v>
      </c>
      <c r="F442" s="219" t="s">
        <v>625</v>
      </c>
      <c r="G442" s="220" t="s">
        <v>211</v>
      </c>
      <c r="H442" s="221">
        <v>43.380000000000003</v>
      </c>
      <c r="I442" s="222"/>
      <c r="J442" s="223">
        <f>ROUND(I442*H442,2)</f>
        <v>0</v>
      </c>
      <c r="K442" s="219" t="s">
        <v>199</v>
      </c>
      <c r="L442" s="47"/>
      <c r="M442" s="224" t="s">
        <v>21</v>
      </c>
      <c r="N442" s="225" t="s">
        <v>44</v>
      </c>
      <c r="O442" s="87"/>
      <c r="P442" s="226">
        <f>O442*H442</f>
        <v>0</v>
      </c>
      <c r="Q442" s="226">
        <v>0</v>
      </c>
      <c r="R442" s="226">
        <f>Q442*H442</f>
        <v>0</v>
      </c>
      <c r="S442" s="226">
        <v>0.00191</v>
      </c>
      <c r="T442" s="227">
        <f>S442*H442</f>
        <v>0.082855800000000007</v>
      </c>
      <c r="U442" s="41"/>
      <c r="V442" s="41"/>
      <c r="W442" s="41"/>
      <c r="X442" s="41"/>
      <c r="Y442" s="41"/>
      <c r="Z442" s="41"/>
      <c r="AA442" s="41"/>
      <c r="AB442" s="41"/>
      <c r="AC442" s="41"/>
      <c r="AD442" s="41"/>
      <c r="AE442" s="41"/>
      <c r="AR442" s="228" t="s">
        <v>352</v>
      </c>
      <c r="AT442" s="228" t="s">
        <v>195</v>
      </c>
      <c r="AU442" s="228" t="s">
        <v>81</v>
      </c>
      <c r="AY442" s="20" t="s">
        <v>193</v>
      </c>
      <c r="BE442" s="229">
        <f>IF(N442="základní",J442,0)</f>
        <v>0</v>
      </c>
      <c r="BF442" s="229">
        <f>IF(N442="snížená",J442,0)</f>
        <v>0</v>
      </c>
      <c r="BG442" s="229">
        <f>IF(N442="zákl. přenesená",J442,0)</f>
        <v>0</v>
      </c>
      <c r="BH442" s="229">
        <f>IF(N442="sníž. přenesená",J442,0)</f>
        <v>0</v>
      </c>
      <c r="BI442" s="229">
        <f>IF(N442="nulová",J442,0)</f>
        <v>0</v>
      </c>
      <c r="BJ442" s="20" t="s">
        <v>77</v>
      </c>
      <c r="BK442" s="229">
        <f>ROUND(I442*H442,2)</f>
        <v>0</v>
      </c>
      <c r="BL442" s="20" t="s">
        <v>352</v>
      </c>
      <c r="BM442" s="228" t="s">
        <v>626</v>
      </c>
    </row>
    <row r="443" s="2" customFormat="1">
      <c r="A443" s="41"/>
      <c r="B443" s="42"/>
      <c r="C443" s="43"/>
      <c r="D443" s="230" t="s">
        <v>202</v>
      </c>
      <c r="E443" s="43"/>
      <c r="F443" s="231" t="s">
        <v>627</v>
      </c>
      <c r="G443" s="43"/>
      <c r="H443" s="43"/>
      <c r="I443" s="232"/>
      <c r="J443" s="43"/>
      <c r="K443" s="43"/>
      <c r="L443" s="47"/>
      <c r="M443" s="233"/>
      <c r="N443" s="234"/>
      <c r="O443" s="87"/>
      <c r="P443" s="87"/>
      <c r="Q443" s="87"/>
      <c r="R443" s="87"/>
      <c r="S443" s="87"/>
      <c r="T443" s="88"/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41"/>
      <c r="AT443" s="20" t="s">
        <v>202</v>
      </c>
      <c r="AU443" s="20" t="s">
        <v>81</v>
      </c>
    </row>
    <row r="444" s="13" customFormat="1">
      <c r="A444" s="13"/>
      <c r="B444" s="235"/>
      <c r="C444" s="236"/>
      <c r="D444" s="237" t="s">
        <v>204</v>
      </c>
      <c r="E444" s="238" t="s">
        <v>21</v>
      </c>
      <c r="F444" s="239" t="s">
        <v>628</v>
      </c>
      <c r="G444" s="236"/>
      <c r="H444" s="238" t="s">
        <v>21</v>
      </c>
      <c r="I444" s="240"/>
      <c r="J444" s="236"/>
      <c r="K444" s="236"/>
      <c r="L444" s="241"/>
      <c r="M444" s="242"/>
      <c r="N444" s="243"/>
      <c r="O444" s="243"/>
      <c r="P444" s="243"/>
      <c r="Q444" s="243"/>
      <c r="R444" s="243"/>
      <c r="S444" s="243"/>
      <c r="T444" s="244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245" t="s">
        <v>204</v>
      </c>
      <c r="AU444" s="245" t="s">
        <v>81</v>
      </c>
      <c r="AV444" s="13" t="s">
        <v>77</v>
      </c>
      <c r="AW444" s="13" t="s">
        <v>34</v>
      </c>
      <c r="AX444" s="13" t="s">
        <v>73</v>
      </c>
      <c r="AY444" s="245" t="s">
        <v>193</v>
      </c>
    </row>
    <row r="445" s="14" customFormat="1">
      <c r="A445" s="14"/>
      <c r="B445" s="246"/>
      <c r="C445" s="247"/>
      <c r="D445" s="237" t="s">
        <v>204</v>
      </c>
      <c r="E445" s="248" t="s">
        <v>21</v>
      </c>
      <c r="F445" s="249" t="s">
        <v>629</v>
      </c>
      <c r="G445" s="247"/>
      <c r="H445" s="250">
        <v>43.380000000000003</v>
      </c>
      <c r="I445" s="251"/>
      <c r="J445" s="247"/>
      <c r="K445" s="247"/>
      <c r="L445" s="252"/>
      <c r="M445" s="253"/>
      <c r="N445" s="254"/>
      <c r="O445" s="254"/>
      <c r="P445" s="254"/>
      <c r="Q445" s="254"/>
      <c r="R445" s="254"/>
      <c r="S445" s="254"/>
      <c r="T445" s="255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256" t="s">
        <v>204</v>
      </c>
      <c r="AU445" s="256" t="s">
        <v>81</v>
      </c>
      <c r="AV445" s="14" t="s">
        <v>81</v>
      </c>
      <c r="AW445" s="14" t="s">
        <v>34</v>
      </c>
      <c r="AX445" s="14" t="s">
        <v>73</v>
      </c>
      <c r="AY445" s="256" t="s">
        <v>193</v>
      </c>
    </row>
    <row r="446" s="15" customFormat="1">
      <c r="A446" s="15"/>
      <c r="B446" s="257"/>
      <c r="C446" s="258"/>
      <c r="D446" s="237" t="s">
        <v>204</v>
      </c>
      <c r="E446" s="259" t="s">
        <v>21</v>
      </c>
      <c r="F446" s="260" t="s">
        <v>208</v>
      </c>
      <c r="G446" s="258"/>
      <c r="H446" s="261">
        <v>43.380000000000003</v>
      </c>
      <c r="I446" s="262"/>
      <c r="J446" s="258"/>
      <c r="K446" s="258"/>
      <c r="L446" s="263"/>
      <c r="M446" s="264"/>
      <c r="N446" s="265"/>
      <c r="O446" s="265"/>
      <c r="P446" s="265"/>
      <c r="Q446" s="265"/>
      <c r="R446" s="265"/>
      <c r="S446" s="265"/>
      <c r="T446" s="266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T446" s="267" t="s">
        <v>204</v>
      </c>
      <c r="AU446" s="267" t="s">
        <v>81</v>
      </c>
      <c r="AV446" s="15" t="s">
        <v>200</v>
      </c>
      <c r="AW446" s="15" t="s">
        <v>34</v>
      </c>
      <c r="AX446" s="15" t="s">
        <v>77</v>
      </c>
      <c r="AY446" s="267" t="s">
        <v>193</v>
      </c>
    </row>
    <row r="447" s="2" customFormat="1" ht="16.5" customHeight="1">
      <c r="A447" s="41"/>
      <c r="B447" s="42"/>
      <c r="C447" s="217" t="s">
        <v>630</v>
      </c>
      <c r="D447" s="217" t="s">
        <v>195</v>
      </c>
      <c r="E447" s="218" t="s">
        <v>631</v>
      </c>
      <c r="F447" s="219" t="s">
        <v>632</v>
      </c>
      <c r="G447" s="220" t="s">
        <v>211</v>
      </c>
      <c r="H447" s="221">
        <v>11.23</v>
      </c>
      <c r="I447" s="222"/>
      <c r="J447" s="223">
        <f>ROUND(I447*H447,2)</f>
        <v>0</v>
      </c>
      <c r="K447" s="219" t="s">
        <v>199</v>
      </c>
      <c r="L447" s="47"/>
      <c r="M447" s="224" t="s">
        <v>21</v>
      </c>
      <c r="N447" s="225" t="s">
        <v>44</v>
      </c>
      <c r="O447" s="87"/>
      <c r="P447" s="226">
        <f>O447*H447</f>
        <v>0</v>
      </c>
      <c r="Q447" s="226">
        <v>0</v>
      </c>
      <c r="R447" s="226">
        <f>Q447*H447</f>
        <v>0</v>
      </c>
      <c r="S447" s="226">
        <v>0.00167</v>
      </c>
      <c r="T447" s="227">
        <f>S447*H447</f>
        <v>0.018754100000000003</v>
      </c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R447" s="228" t="s">
        <v>352</v>
      </c>
      <c r="AT447" s="228" t="s">
        <v>195</v>
      </c>
      <c r="AU447" s="228" t="s">
        <v>81</v>
      </c>
      <c r="AY447" s="20" t="s">
        <v>193</v>
      </c>
      <c r="BE447" s="229">
        <f>IF(N447="základní",J447,0)</f>
        <v>0</v>
      </c>
      <c r="BF447" s="229">
        <f>IF(N447="snížená",J447,0)</f>
        <v>0</v>
      </c>
      <c r="BG447" s="229">
        <f>IF(N447="zákl. přenesená",J447,0)</f>
        <v>0</v>
      </c>
      <c r="BH447" s="229">
        <f>IF(N447="sníž. přenesená",J447,0)</f>
        <v>0</v>
      </c>
      <c r="BI447" s="229">
        <f>IF(N447="nulová",J447,0)</f>
        <v>0</v>
      </c>
      <c r="BJ447" s="20" t="s">
        <v>77</v>
      </c>
      <c r="BK447" s="229">
        <f>ROUND(I447*H447,2)</f>
        <v>0</v>
      </c>
      <c r="BL447" s="20" t="s">
        <v>352</v>
      </c>
      <c r="BM447" s="228" t="s">
        <v>633</v>
      </c>
    </row>
    <row r="448" s="2" customFormat="1">
      <c r="A448" s="41"/>
      <c r="B448" s="42"/>
      <c r="C448" s="43"/>
      <c r="D448" s="230" t="s">
        <v>202</v>
      </c>
      <c r="E448" s="43"/>
      <c r="F448" s="231" t="s">
        <v>634</v>
      </c>
      <c r="G448" s="43"/>
      <c r="H448" s="43"/>
      <c r="I448" s="232"/>
      <c r="J448" s="43"/>
      <c r="K448" s="43"/>
      <c r="L448" s="47"/>
      <c r="M448" s="233"/>
      <c r="N448" s="234"/>
      <c r="O448" s="87"/>
      <c r="P448" s="87"/>
      <c r="Q448" s="87"/>
      <c r="R448" s="87"/>
      <c r="S448" s="87"/>
      <c r="T448" s="88"/>
      <c r="U448" s="41"/>
      <c r="V448" s="41"/>
      <c r="W448" s="41"/>
      <c r="X448" s="41"/>
      <c r="Y448" s="41"/>
      <c r="Z448" s="41"/>
      <c r="AA448" s="41"/>
      <c r="AB448" s="41"/>
      <c r="AC448" s="41"/>
      <c r="AD448" s="41"/>
      <c r="AE448" s="41"/>
      <c r="AT448" s="20" t="s">
        <v>202</v>
      </c>
      <c r="AU448" s="20" t="s">
        <v>81</v>
      </c>
    </row>
    <row r="449" s="14" customFormat="1">
      <c r="A449" s="14"/>
      <c r="B449" s="246"/>
      <c r="C449" s="247"/>
      <c r="D449" s="237" t="s">
        <v>204</v>
      </c>
      <c r="E449" s="248" t="s">
        <v>21</v>
      </c>
      <c r="F449" s="249" t="s">
        <v>635</v>
      </c>
      <c r="G449" s="247"/>
      <c r="H449" s="250">
        <v>7.3899999999999997</v>
      </c>
      <c r="I449" s="251"/>
      <c r="J449" s="247"/>
      <c r="K449" s="247"/>
      <c r="L449" s="252"/>
      <c r="M449" s="253"/>
      <c r="N449" s="254"/>
      <c r="O449" s="254"/>
      <c r="P449" s="254"/>
      <c r="Q449" s="254"/>
      <c r="R449" s="254"/>
      <c r="S449" s="254"/>
      <c r="T449" s="255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T449" s="256" t="s">
        <v>204</v>
      </c>
      <c r="AU449" s="256" t="s">
        <v>81</v>
      </c>
      <c r="AV449" s="14" t="s">
        <v>81</v>
      </c>
      <c r="AW449" s="14" t="s">
        <v>34</v>
      </c>
      <c r="AX449" s="14" t="s">
        <v>73</v>
      </c>
      <c r="AY449" s="256" t="s">
        <v>193</v>
      </c>
    </row>
    <row r="450" s="14" customFormat="1">
      <c r="A450" s="14"/>
      <c r="B450" s="246"/>
      <c r="C450" s="247"/>
      <c r="D450" s="237" t="s">
        <v>204</v>
      </c>
      <c r="E450" s="248" t="s">
        <v>21</v>
      </c>
      <c r="F450" s="249" t="s">
        <v>636</v>
      </c>
      <c r="G450" s="247"/>
      <c r="H450" s="250">
        <v>3.8399999999999999</v>
      </c>
      <c r="I450" s="251"/>
      <c r="J450" s="247"/>
      <c r="K450" s="247"/>
      <c r="L450" s="252"/>
      <c r="M450" s="253"/>
      <c r="N450" s="254"/>
      <c r="O450" s="254"/>
      <c r="P450" s="254"/>
      <c r="Q450" s="254"/>
      <c r="R450" s="254"/>
      <c r="S450" s="254"/>
      <c r="T450" s="255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56" t="s">
        <v>204</v>
      </c>
      <c r="AU450" s="256" t="s">
        <v>81</v>
      </c>
      <c r="AV450" s="14" t="s">
        <v>81</v>
      </c>
      <c r="AW450" s="14" t="s">
        <v>34</v>
      </c>
      <c r="AX450" s="14" t="s">
        <v>73</v>
      </c>
      <c r="AY450" s="256" t="s">
        <v>193</v>
      </c>
    </row>
    <row r="451" s="15" customFormat="1">
      <c r="A451" s="15"/>
      <c r="B451" s="257"/>
      <c r="C451" s="258"/>
      <c r="D451" s="237" t="s">
        <v>204</v>
      </c>
      <c r="E451" s="259" t="s">
        <v>21</v>
      </c>
      <c r="F451" s="260" t="s">
        <v>208</v>
      </c>
      <c r="G451" s="258"/>
      <c r="H451" s="261">
        <v>11.23</v>
      </c>
      <c r="I451" s="262"/>
      <c r="J451" s="258"/>
      <c r="K451" s="258"/>
      <c r="L451" s="263"/>
      <c r="M451" s="264"/>
      <c r="N451" s="265"/>
      <c r="O451" s="265"/>
      <c r="P451" s="265"/>
      <c r="Q451" s="265"/>
      <c r="R451" s="265"/>
      <c r="S451" s="265"/>
      <c r="T451" s="266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T451" s="267" t="s">
        <v>204</v>
      </c>
      <c r="AU451" s="267" t="s">
        <v>81</v>
      </c>
      <c r="AV451" s="15" t="s">
        <v>200</v>
      </c>
      <c r="AW451" s="15" t="s">
        <v>34</v>
      </c>
      <c r="AX451" s="15" t="s">
        <v>77</v>
      </c>
      <c r="AY451" s="267" t="s">
        <v>193</v>
      </c>
    </row>
    <row r="452" s="12" customFormat="1" ht="22.8" customHeight="1">
      <c r="A452" s="12"/>
      <c r="B452" s="201"/>
      <c r="C452" s="202"/>
      <c r="D452" s="203" t="s">
        <v>72</v>
      </c>
      <c r="E452" s="215" t="s">
        <v>637</v>
      </c>
      <c r="F452" s="215" t="s">
        <v>638</v>
      </c>
      <c r="G452" s="202"/>
      <c r="H452" s="202"/>
      <c r="I452" s="205"/>
      <c r="J452" s="216">
        <f>BK452</f>
        <v>0</v>
      </c>
      <c r="K452" s="202"/>
      <c r="L452" s="207"/>
      <c r="M452" s="208"/>
      <c r="N452" s="209"/>
      <c r="O452" s="209"/>
      <c r="P452" s="210">
        <f>SUM(P453:P471)</f>
        <v>0</v>
      </c>
      <c r="Q452" s="209"/>
      <c r="R452" s="210">
        <f>SUM(R453:R471)</f>
        <v>0</v>
      </c>
      <c r="S452" s="209"/>
      <c r="T452" s="211">
        <f>SUM(T453:T471)</f>
        <v>0.56957999999999998</v>
      </c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R452" s="212" t="s">
        <v>81</v>
      </c>
      <c r="AT452" s="213" t="s">
        <v>72</v>
      </c>
      <c r="AU452" s="213" t="s">
        <v>77</v>
      </c>
      <c r="AY452" s="212" t="s">
        <v>193</v>
      </c>
      <c r="BK452" s="214">
        <f>SUM(BK453:BK471)</f>
        <v>0</v>
      </c>
    </row>
    <row r="453" s="2" customFormat="1" ht="16.5" customHeight="1">
      <c r="A453" s="41"/>
      <c r="B453" s="42"/>
      <c r="C453" s="217" t="s">
        <v>639</v>
      </c>
      <c r="D453" s="217" t="s">
        <v>195</v>
      </c>
      <c r="E453" s="218" t="s">
        <v>640</v>
      </c>
      <c r="F453" s="219" t="s">
        <v>641</v>
      </c>
      <c r="G453" s="220" t="s">
        <v>211</v>
      </c>
      <c r="H453" s="221">
        <v>10.289999999999999</v>
      </c>
      <c r="I453" s="222"/>
      <c r="J453" s="223">
        <f>ROUND(I453*H453,2)</f>
        <v>0</v>
      </c>
      <c r="K453" s="219" t="s">
        <v>199</v>
      </c>
      <c r="L453" s="47"/>
      <c r="M453" s="224" t="s">
        <v>21</v>
      </c>
      <c r="N453" s="225" t="s">
        <v>44</v>
      </c>
      <c r="O453" s="87"/>
      <c r="P453" s="226">
        <f>O453*H453</f>
        <v>0</v>
      </c>
      <c r="Q453" s="226">
        <v>0</v>
      </c>
      <c r="R453" s="226">
        <f>Q453*H453</f>
        <v>0</v>
      </c>
      <c r="S453" s="226">
        <v>0.002</v>
      </c>
      <c r="T453" s="227">
        <f>S453*H453</f>
        <v>0.020579999999999998</v>
      </c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R453" s="228" t="s">
        <v>352</v>
      </c>
      <c r="AT453" s="228" t="s">
        <v>195</v>
      </c>
      <c r="AU453" s="228" t="s">
        <v>81</v>
      </c>
      <c r="AY453" s="20" t="s">
        <v>193</v>
      </c>
      <c r="BE453" s="229">
        <f>IF(N453="základní",J453,0)</f>
        <v>0</v>
      </c>
      <c r="BF453" s="229">
        <f>IF(N453="snížená",J453,0)</f>
        <v>0</v>
      </c>
      <c r="BG453" s="229">
        <f>IF(N453="zákl. přenesená",J453,0)</f>
        <v>0</v>
      </c>
      <c r="BH453" s="229">
        <f>IF(N453="sníž. přenesená",J453,0)</f>
        <v>0</v>
      </c>
      <c r="BI453" s="229">
        <f>IF(N453="nulová",J453,0)</f>
        <v>0</v>
      </c>
      <c r="BJ453" s="20" t="s">
        <v>77</v>
      </c>
      <c r="BK453" s="229">
        <f>ROUND(I453*H453,2)</f>
        <v>0</v>
      </c>
      <c r="BL453" s="20" t="s">
        <v>352</v>
      </c>
      <c r="BM453" s="228" t="s">
        <v>642</v>
      </c>
    </row>
    <row r="454" s="2" customFormat="1">
      <c r="A454" s="41"/>
      <c r="B454" s="42"/>
      <c r="C454" s="43"/>
      <c r="D454" s="230" t="s">
        <v>202</v>
      </c>
      <c r="E454" s="43"/>
      <c r="F454" s="231" t="s">
        <v>643</v>
      </c>
      <c r="G454" s="43"/>
      <c r="H454" s="43"/>
      <c r="I454" s="232"/>
      <c r="J454" s="43"/>
      <c r="K454" s="43"/>
      <c r="L454" s="47"/>
      <c r="M454" s="233"/>
      <c r="N454" s="234"/>
      <c r="O454" s="87"/>
      <c r="P454" s="87"/>
      <c r="Q454" s="87"/>
      <c r="R454" s="87"/>
      <c r="S454" s="87"/>
      <c r="T454" s="88"/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T454" s="20" t="s">
        <v>202</v>
      </c>
      <c r="AU454" s="20" t="s">
        <v>81</v>
      </c>
    </row>
    <row r="455" s="14" customFormat="1">
      <c r="A455" s="14"/>
      <c r="B455" s="246"/>
      <c r="C455" s="247"/>
      <c r="D455" s="237" t="s">
        <v>204</v>
      </c>
      <c r="E455" s="248" t="s">
        <v>21</v>
      </c>
      <c r="F455" s="249" t="s">
        <v>644</v>
      </c>
      <c r="G455" s="247"/>
      <c r="H455" s="250">
        <v>7.7300000000000004</v>
      </c>
      <c r="I455" s="251"/>
      <c r="J455" s="247"/>
      <c r="K455" s="247"/>
      <c r="L455" s="252"/>
      <c r="M455" s="253"/>
      <c r="N455" s="254"/>
      <c r="O455" s="254"/>
      <c r="P455" s="254"/>
      <c r="Q455" s="254"/>
      <c r="R455" s="254"/>
      <c r="S455" s="254"/>
      <c r="T455" s="255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T455" s="256" t="s">
        <v>204</v>
      </c>
      <c r="AU455" s="256" t="s">
        <v>81</v>
      </c>
      <c r="AV455" s="14" t="s">
        <v>81</v>
      </c>
      <c r="AW455" s="14" t="s">
        <v>34</v>
      </c>
      <c r="AX455" s="14" t="s">
        <v>73</v>
      </c>
      <c r="AY455" s="256" t="s">
        <v>193</v>
      </c>
    </row>
    <row r="456" s="14" customFormat="1">
      <c r="A456" s="14"/>
      <c r="B456" s="246"/>
      <c r="C456" s="247"/>
      <c r="D456" s="237" t="s">
        <v>204</v>
      </c>
      <c r="E456" s="248" t="s">
        <v>21</v>
      </c>
      <c r="F456" s="249" t="s">
        <v>645</v>
      </c>
      <c r="G456" s="247"/>
      <c r="H456" s="250">
        <v>2.5600000000000001</v>
      </c>
      <c r="I456" s="251"/>
      <c r="J456" s="247"/>
      <c r="K456" s="247"/>
      <c r="L456" s="252"/>
      <c r="M456" s="253"/>
      <c r="N456" s="254"/>
      <c r="O456" s="254"/>
      <c r="P456" s="254"/>
      <c r="Q456" s="254"/>
      <c r="R456" s="254"/>
      <c r="S456" s="254"/>
      <c r="T456" s="255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T456" s="256" t="s">
        <v>204</v>
      </c>
      <c r="AU456" s="256" t="s">
        <v>81</v>
      </c>
      <c r="AV456" s="14" t="s">
        <v>81</v>
      </c>
      <c r="AW456" s="14" t="s">
        <v>34</v>
      </c>
      <c r="AX456" s="14" t="s">
        <v>73</v>
      </c>
      <c r="AY456" s="256" t="s">
        <v>193</v>
      </c>
    </row>
    <row r="457" s="15" customFormat="1">
      <c r="A457" s="15"/>
      <c r="B457" s="257"/>
      <c r="C457" s="258"/>
      <c r="D457" s="237" t="s">
        <v>204</v>
      </c>
      <c r="E457" s="259" t="s">
        <v>21</v>
      </c>
      <c r="F457" s="260" t="s">
        <v>208</v>
      </c>
      <c r="G457" s="258"/>
      <c r="H457" s="261">
        <v>10.289999999999999</v>
      </c>
      <c r="I457" s="262"/>
      <c r="J457" s="258"/>
      <c r="K457" s="258"/>
      <c r="L457" s="263"/>
      <c r="M457" s="264"/>
      <c r="N457" s="265"/>
      <c r="O457" s="265"/>
      <c r="P457" s="265"/>
      <c r="Q457" s="265"/>
      <c r="R457" s="265"/>
      <c r="S457" s="265"/>
      <c r="T457" s="266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T457" s="267" t="s">
        <v>204</v>
      </c>
      <c r="AU457" s="267" t="s">
        <v>81</v>
      </c>
      <c r="AV457" s="15" t="s">
        <v>200</v>
      </c>
      <c r="AW457" s="15" t="s">
        <v>34</v>
      </c>
      <c r="AX457" s="15" t="s">
        <v>77</v>
      </c>
      <c r="AY457" s="267" t="s">
        <v>193</v>
      </c>
    </row>
    <row r="458" s="2" customFormat="1" ht="16.5" customHeight="1">
      <c r="A458" s="41"/>
      <c r="B458" s="42"/>
      <c r="C458" s="217" t="s">
        <v>646</v>
      </c>
      <c r="D458" s="217" t="s">
        <v>195</v>
      </c>
      <c r="E458" s="218" t="s">
        <v>647</v>
      </c>
      <c r="F458" s="219" t="s">
        <v>648</v>
      </c>
      <c r="G458" s="220" t="s">
        <v>588</v>
      </c>
      <c r="H458" s="221">
        <v>9</v>
      </c>
      <c r="I458" s="222"/>
      <c r="J458" s="223">
        <f>ROUND(I458*H458,2)</f>
        <v>0</v>
      </c>
      <c r="K458" s="219" t="s">
        <v>199</v>
      </c>
      <c r="L458" s="47"/>
      <c r="M458" s="224" t="s">
        <v>21</v>
      </c>
      <c r="N458" s="225" t="s">
        <v>44</v>
      </c>
      <c r="O458" s="87"/>
      <c r="P458" s="226">
        <f>O458*H458</f>
        <v>0</v>
      </c>
      <c r="Q458" s="226">
        <v>0</v>
      </c>
      <c r="R458" s="226">
        <f>Q458*H458</f>
        <v>0</v>
      </c>
      <c r="S458" s="226">
        <v>0.024</v>
      </c>
      <c r="T458" s="227">
        <f>S458*H458</f>
        <v>0.216</v>
      </c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R458" s="228" t="s">
        <v>352</v>
      </c>
      <c r="AT458" s="228" t="s">
        <v>195</v>
      </c>
      <c r="AU458" s="228" t="s">
        <v>81</v>
      </c>
      <c r="AY458" s="20" t="s">
        <v>193</v>
      </c>
      <c r="BE458" s="229">
        <f>IF(N458="základní",J458,0)</f>
        <v>0</v>
      </c>
      <c r="BF458" s="229">
        <f>IF(N458="snížená",J458,0)</f>
        <v>0</v>
      </c>
      <c r="BG458" s="229">
        <f>IF(N458="zákl. přenesená",J458,0)</f>
        <v>0</v>
      </c>
      <c r="BH458" s="229">
        <f>IF(N458="sníž. přenesená",J458,0)</f>
        <v>0</v>
      </c>
      <c r="BI458" s="229">
        <f>IF(N458="nulová",J458,0)</f>
        <v>0</v>
      </c>
      <c r="BJ458" s="20" t="s">
        <v>77</v>
      </c>
      <c r="BK458" s="229">
        <f>ROUND(I458*H458,2)</f>
        <v>0</v>
      </c>
      <c r="BL458" s="20" t="s">
        <v>352</v>
      </c>
      <c r="BM458" s="228" t="s">
        <v>649</v>
      </c>
    </row>
    <row r="459" s="2" customFormat="1">
      <c r="A459" s="41"/>
      <c r="B459" s="42"/>
      <c r="C459" s="43"/>
      <c r="D459" s="230" t="s">
        <v>202</v>
      </c>
      <c r="E459" s="43"/>
      <c r="F459" s="231" t="s">
        <v>650</v>
      </c>
      <c r="G459" s="43"/>
      <c r="H459" s="43"/>
      <c r="I459" s="232"/>
      <c r="J459" s="43"/>
      <c r="K459" s="43"/>
      <c r="L459" s="47"/>
      <c r="M459" s="233"/>
      <c r="N459" s="234"/>
      <c r="O459" s="87"/>
      <c r="P459" s="87"/>
      <c r="Q459" s="87"/>
      <c r="R459" s="87"/>
      <c r="S459" s="87"/>
      <c r="T459" s="88"/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T459" s="20" t="s">
        <v>202</v>
      </c>
      <c r="AU459" s="20" t="s">
        <v>81</v>
      </c>
    </row>
    <row r="460" s="14" customFormat="1">
      <c r="A460" s="14"/>
      <c r="B460" s="246"/>
      <c r="C460" s="247"/>
      <c r="D460" s="237" t="s">
        <v>204</v>
      </c>
      <c r="E460" s="248" t="s">
        <v>21</v>
      </c>
      <c r="F460" s="249" t="s">
        <v>651</v>
      </c>
      <c r="G460" s="247"/>
      <c r="H460" s="250">
        <v>9</v>
      </c>
      <c r="I460" s="251"/>
      <c r="J460" s="247"/>
      <c r="K460" s="247"/>
      <c r="L460" s="252"/>
      <c r="M460" s="253"/>
      <c r="N460" s="254"/>
      <c r="O460" s="254"/>
      <c r="P460" s="254"/>
      <c r="Q460" s="254"/>
      <c r="R460" s="254"/>
      <c r="S460" s="254"/>
      <c r="T460" s="255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T460" s="256" t="s">
        <v>204</v>
      </c>
      <c r="AU460" s="256" t="s">
        <v>81</v>
      </c>
      <c r="AV460" s="14" t="s">
        <v>81</v>
      </c>
      <c r="AW460" s="14" t="s">
        <v>34</v>
      </c>
      <c r="AX460" s="14" t="s">
        <v>73</v>
      </c>
      <c r="AY460" s="256" t="s">
        <v>193</v>
      </c>
    </row>
    <row r="461" s="15" customFormat="1">
      <c r="A461" s="15"/>
      <c r="B461" s="257"/>
      <c r="C461" s="258"/>
      <c r="D461" s="237" t="s">
        <v>204</v>
      </c>
      <c r="E461" s="259" t="s">
        <v>21</v>
      </c>
      <c r="F461" s="260" t="s">
        <v>208</v>
      </c>
      <c r="G461" s="258"/>
      <c r="H461" s="261">
        <v>9</v>
      </c>
      <c r="I461" s="262"/>
      <c r="J461" s="258"/>
      <c r="K461" s="258"/>
      <c r="L461" s="263"/>
      <c r="M461" s="264"/>
      <c r="N461" s="265"/>
      <c r="O461" s="265"/>
      <c r="P461" s="265"/>
      <c r="Q461" s="265"/>
      <c r="R461" s="265"/>
      <c r="S461" s="265"/>
      <c r="T461" s="266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T461" s="267" t="s">
        <v>204</v>
      </c>
      <c r="AU461" s="267" t="s">
        <v>81</v>
      </c>
      <c r="AV461" s="15" t="s">
        <v>200</v>
      </c>
      <c r="AW461" s="15" t="s">
        <v>34</v>
      </c>
      <c r="AX461" s="15" t="s">
        <v>77</v>
      </c>
      <c r="AY461" s="267" t="s">
        <v>193</v>
      </c>
    </row>
    <row r="462" s="2" customFormat="1" ht="21.75" customHeight="1">
      <c r="A462" s="41"/>
      <c r="B462" s="42"/>
      <c r="C462" s="217" t="s">
        <v>652</v>
      </c>
      <c r="D462" s="217" t="s">
        <v>195</v>
      </c>
      <c r="E462" s="218" t="s">
        <v>653</v>
      </c>
      <c r="F462" s="219" t="s">
        <v>654</v>
      </c>
      <c r="G462" s="220" t="s">
        <v>588</v>
      </c>
      <c r="H462" s="221">
        <v>18</v>
      </c>
      <c r="I462" s="222"/>
      <c r="J462" s="223">
        <f>ROUND(I462*H462,2)</f>
        <v>0</v>
      </c>
      <c r="K462" s="219" t="s">
        <v>199</v>
      </c>
      <c r="L462" s="47"/>
      <c r="M462" s="224" t="s">
        <v>21</v>
      </c>
      <c r="N462" s="225" t="s">
        <v>44</v>
      </c>
      <c r="O462" s="87"/>
      <c r="P462" s="226">
        <f>O462*H462</f>
        <v>0</v>
      </c>
      <c r="Q462" s="226">
        <v>0</v>
      </c>
      <c r="R462" s="226">
        <f>Q462*H462</f>
        <v>0</v>
      </c>
      <c r="S462" s="226">
        <v>0.014999999999999999</v>
      </c>
      <c r="T462" s="227">
        <f>S462*H462</f>
        <v>0.27000000000000002</v>
      </c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R462" s="228" t="s">
        <v>352</v>
      </c>
      <c r="AT462" s="228" t="s">
        <v>195</v>
      </c>
      <c r="AU462" s="228" t="s">
        <v>81</v>
      </c>
      <c r="AY462" s="20" t="s">
        <v>193</v>
      </c>
      <c r="BE462" s="229">
        <f>IF(N462="základní",J462,0)</f>
        <v>0</v>
      </c>
      <c r="BF462" s="229">
        <f>IF(N462="snížená",J462,0)</f>
        <v>0</v>
      </c>
      <c r="BG462" s="229">
        <f>IF(N462="zákl. přenesená",J462,0)</f>
        <v>0</v>
      </c>
      <c r="BH462" s="229">
        <f>IF(N462="sníž. přenesená",J462,0)</f>
        <v>0</v>
      </c>
      <c r="BI462" s="229">
        <f>IF(N462="nulová",J462,0)</f>
        <v>0</v>
      </c>
      <c r="BJ462" s="20" t="s">
        <v>77</v>
      </c>
      <c r="BK462" s="229">
        <f>ROUND(I462*H462,2)</f>
        <v>0</v>
      </c>
      <c r="BL462" s="20" t="s">
        <v>352</v>
      </c>
      <c r="BM462" s="228" t="s">
        <v>655</v>
      </c>
    </row>
    <row r="463" s="2" customFormat="1">
      <c r="A463" s="41"/>
      <c r="B463" s="42"/>
      <c r="C463" s="43"/>
      <c r="D463" s="230" t="s">
        <v>202</v>
      </c>
      <c r="E463" s="43"/>
      <c r="F463" s="231" t="s">
        <v>656</v>
      </c>
      <c r="G463" s="43"/>
      <c r="H463" s="43"/>
      <c r="I463" s="232"/>
      <c r="J463" s="43"/>
      <c r="K463" s="43"/>
      <c r="L463" s="47"/>
      <c r="M463" s="233"/>
      <c r="N463" s="234"/>
      <c r="O463" s="87"/>
      <c r="P463" s="87"/>
      <c r="Q463" s="87"/>
      <c r="R463" s="87"/>
      <c r="S463" s="87"/>
      <c r="T463" s="88"/>
      <c r="U463" s="41"/>
      <c r="V463" s="41"/>
      <c r="W463" s="41"/>
      <c r="X463" s="41"/>
      <c r="Y463" s="41"/>
      <c r="Z463" s="41"/>
      <c r="AA463" s="41"/>
      <c r="AB463" s="41"/>
      <c r="AC463" s="41"/>
      <c r="AD463" s="41"/>
      <c r="AE463" s="41"/>
      <c r="AT463" s="20" t="s">
        <v>202</v>
      </c>
      <c r="AU463" s="20" t="s">
        <v>81</v>
      </c>
    </row>
    <row r="464" s="13" customFormat="1">
      <c r="A464" s="13"/>
      <c r="B464" s="235"/>
      <c r="C464" s="236"/>
      <c r="D464" s="237" t="s">
        <v>204</v>
      </c>
      <c r="E464" s="238" t="s">
        <v>21</v>
      </c>
      <c r="F464" s="239" t="s">
        <v>657</v>
      </c>
      <c r="G464" s="236"/>
      <c r="H464" s="238" t="s">
        <v>21</v>
      </c>
      <c r="I464" s="240"/>
      <c r="J464" s="236"/>
      <c r="K464" s="236"/>
      <c r="L464" s="241"/>
      <c r="M464" s="242"/>
      <c r="N464" s="243"/>
      <c r="O464" s="243"/>
      <c r="P464" s="243"/>
      <c r="Q464" s="243"/>
      <c r="R464" s="243"/>
      <c r="S464" s="243"/>
      <c r="T464" s="244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T464" s="245" t="s">
        <v>204</v>
      </c>
      <c r="AU464" s="245" t="s">
        <v>81</v>
      </c>
      <c r="AV464" s="13" t="s">
        <v>77</v>
      </c>
      <c r="AW464" s="13" t="s">
        <v>34</v>
      </c>
      <c r="AX464" s="13" t="s">
        <v>73</v>
      </c>
      <c r="AY464" s="245" t="s">
        <v>193</v>
      </c>
    </row>
    <row r="465" s="14" customFormat="1">
      <c r="A465" s="14"/>
      <c r="B465" s="246"/>
      <c r="C465" s="247"/>
      <c r="D465" s="237" t="s">
        <v>204</v>
      </c>
      <c r="E465" s="248" t="s">
        <v>21</v>
      </c>
      <c r="F465" s="249" t="s">
        <v>658</v>
      </c>
      <c r="G465" s="247"/>
      <c r="H465" s="250">
        <v>18</v>
      </c>
      <c r="I465" s="251"/>
      <c r="J465" s="247"/>
      <c r="K465" s="247"/>
      <c r="L465" s="252"/>
      <c r="M465" s="253"/>
      <c r="N465" s="254"/>
      <c r="O465" s="254"/>
      <c r="P465" s="254"/>
      <c r="Q465" s="254"/>
      <c r="R465" s="254"/>
      <c r="S465" s="254"/>
      <c r="T465" s="255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T465" s="256" t="s">
        <v>204</v>
      </c>
      <c r="AU465" s="256" t="s">
        <v>81</v>
      </c>
      <c r="AV465" s="14" t="s">
        <v>81</v>
      </c>
      <c r="AW465" s="14" t="s">
        <v>34</v>
      </c>
      <c r="AX465" s="14" t="s">
        <v>73</v>
      </c>
      <c r="AY465" s="256" t="s">
        <v>193</v>
      </c>
    </row>
    <row r="466" s="15" customFormat="1">
      <c r="A466" s="15"/>
      <c r="B466" s="257"/>
      <c r="C466" s="258"/>
      <c r="D466" s="237" t="s">
        <v>204</v>
      </c>
      <c r="E466" s="259" t="s">
        <v>21</v>
      </c>
      <c r="F466" s="260" t="s">
        <v>208</v>
      </c>
      <c r="G466" s="258"/>
      <c r="H466" s="261">
        <v>18</v>
      </c>
      <c r="I466" s="262"/>
      <c r="J466" s="258"/>
      <c r="K466" s="258"/>
      <c r="L466" s="263"/>
      <c r="M466" s="264"/>
      <c r="N466" s="265"/>
      <c r="O466" s="265"/>
      <c r="P466" s="265"/>
      <c r="Q466" s="265"/>
      <c r="R466" s="265"/>
      <c r="S466" s="265"/>
      <c r="T466" s="266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T466" s="267" t="s">
        <v>204</v>
      </c>
      <c r="AU466" s="267" t="s">
        <v>81</v>
      </c>
      <c r="AV466" s="15" t="s">
        <v>200</v>
      </c>
      <c r="AW466" s="15" t="s">
        <v>34</v>
      </c>
      <c r="AX466" s="15" t="s">
        <v>77</v>
      </c>
      <c r="AY466" s="267" t="s">
        <v>193</v>
      </c>
    </row>
    <row r="467" s="2" customFormat="1" ht="21.75" customHeight="1">
      <c r="A467" s="41"/>
      <c r="B467" s="42"/>
      <c r="C467" s="217" t="s">
        <v>659</v>
      </c>
      <c r="D467" s="217" t="s">
        <v>195</v>
      </c>
      <c r="E467" s="218" t="s">
        <v>660</v>
      </c>
      <c r="F467" s="219" t="s">
        <v>661</v>
      </c>
      <c r="G467" s="220" t="s">
        <v>588</v>
      </c>
      <c r="H467" s="221">
        <v>3</v>
      </c>
      <c r="I467" s="222"/>
      <c r="J467" s="223">
        <f>ROUND(I467*H467,2)</f>
        <v>0</v>
      </c>
      <c r="K467" s="219" t="s">
        <v>199</v>
      </c>
      <c r="L467" s="47"/>
      <c r="M467" s="224" t="s">
        <v>21</v>
      </c>
      <c r="N467" s="225" t="s">
        <v>44</v>
      </c>
      <c r="O467" s="87"/>
      <c r="P467" s="226">
        <f>O467*H467</f>
        <v>0</v>
      </c>
      <c r="Q467" s="226">
        <v>0</v>
      </c>
      <c r="R467" s="226">
        <f>Q467*H467</f>
        <v>0</v>
      </c>
      <c r="S467" s="226">
        <v>0.021000000000000001</v>
      </c>
      <c r="T467" s="227">
        <f>S467*H467</f>
        <v>0.063</v>
      </c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41"/>
      <c r="AR467" s="228" t="s">
        <v>352</v>
      </c>
      <c r="AT467" s="228" t="s">
        <v>195</v>
      </c>
      <c r="AU467" s="228" t="s">
        <v>81</v>
      </c>
      <c r="AY467" s="20" t="s">
        <v>193</v>
      </c>
      <c r="BE467" s="229">
        <f>IF(N467="základní",J467,0)</f>
        <v>0</v>
      </c>
      <c r="BF467" s="229">
        <f>IF(N467="snížená",J467,0)</f>
        <v>0</v>
      </c>
      <c r="BG467" s="229">
        <f>IF(N467="zákl. přenesená",J467,0)</f>
        <v>0</v>
      </c>
      <c r="BH467" s="229">
        <f>IF(N467="sníž. přenesená",J467,0)</f>
        <v>0</v>
      </c>
      <c r="BI467" s="229">
        <f>IF(N467="nulová",J467,0)</f>
        <v>0</v>
      </c>
      <c r="BJ467" s="20" t="s">
        <v>77</v>
      </c>
      <c r="BK467" s="229">
        <f>ROUND(I467*H467,2)</f>
        <v>0</v>
      </c>
      <c r="BL467" s="20" t="s">
        <v>352</v>
      </c>
      <c r="BM467" s="228" t="s">
        <v>662</v>
      </c>
    </row>
    <row r="468" s="2" customFormat="1">
      <c r="A468" s="41"/>
      <c r="B468" s="42"/>
      <c r="C468" s="43"/>
      <c r="D468" s="230" t="s">
        <v>202</v>
      </c>
      <c r="E468" s="43"/>
      <c r="F468" s="231" t="s">
        <v>663</v>
      </c>
      <c r="G468" s="43"/>
      <c r="H468" s="43"/>
      <c r="I468" s="232"/>
      <c r="J468" s="43"/>
      <c r="K468" s="43"/>
      <c r="L468" s="47"/>
      <c r="M468" s="233"/>
      <c r="N468" s="234"/>
      <c r="O468" s="87"/>
      <c r="P468" s="87"/>
      <c r="Q468" s="87"/>
      <c r="R468" s="87"/>
      <c r="S468" s="87"/>
      <c r="T468" s="88"/>
      <c r="U468" s="41"/>
      <c r="V468" s="41"/>
      <c r="W468" s="41"/>
      <c r="X468" s="41"/>
      <c r="Y468" s="41"/>
      <c r="Z468" s="41"/>
      <c r="AA468" s="41"/>
      <c r="AB468" s="41"/>
      <c r="AC468" s="41"/>
      <c r="AD468" s="41"/>
      <c r="AE468" s="41"/>
      <c r="AT468" s="20" t="s">
        <v>202</v>
      </c>
      <c r="AU468" s="20" t="s">
        <v>81</v>
      </c>
    </row>
    <row r="469" s="13" customFormat="1">
      <c r="A469" s="13"/>
      <c r="B469" s="235"/>
      <c r="C469" s="236"/>
      <c r="D469" s="237" t="s">
        <v>204</v>
      </c>
      <c r="E469" s="238" t="s">
        <v>21</v>
      </c>
      <c r="F469" s="239" t="s">
        <v>664</v>
      </c>
      <c r="G469" s="236"/>
      <c r="H469" s="238" t="s">
        <v>21</v>
      </c>
      <c r="I469" s="240"/>
      <c r="J469" s="236"/>
      <c r="K469" s="236"/>
      <c r="L469" s="241"/>
      <c r="M469" s="242"/>
      <c r="N469" s="243"/>
      <c r="O469" s="243"/>
      <c r="P469" s="243"/>
      <c r="Q469" s="243"/>
      <c r="R469" s="243"/>
      <c r="S469" s="243"/>
      <c r="T469" s="244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T469" s="245" t="s">
        <v>204</v>
      </c>
      <c r="AU469" s="245" t="s">
        <v>81</v>
      </c>
      <c r="AV469" s="13" t="s">
        <v>77</v>
      </c>
      <c r="AW469" s="13" t="s">
        <v>34</v>
      </c>
      <c r="AX469" s="13" t="s">
        <v>73</v>
      </c>
      <c r="AY469" s="245" t="s">
        <v>193</v>
      </c>
    </row>
    <row r="470" s="14" customFormat="1">
      <c r="A470" s="14"/>
      <c r="B470" s="246"/>
      <c r="C470" s="247"/>
      <c r="D470" s="237" t="s">
        <v>204</v>
      </c>
      <c r="E470" s="248" t="s">
        <v>21</v>
      </c>
      <c r="F470" s="249" t="s">
        <v>665</v>
      </c>
      <c r="G470" s="247"/>
      <c r="H470" s="250">
        <v>3</v>
      </c>
      <c r="I470" s="251"/>
      <c r="J470" s="247"/>
      <c r="K470" s="247"/>
      <c r="L470" s="252"/>
      <c r="M470" s="253"/>
      <c r="N470" s="254"/>
      <c r="O470" s="254"/>
      <c r="P470" s="254"/>
      <c r="Q470" s="254"/>
      <c r="R470" s="254"/>
      <c r="S470" s="254"/>
      <c r="T470" s="255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T470" s="256" t="s">
        <v>204</v>
      </c>
      <c r="AU470" s="256" t="s">
        <v>81</v>
      </c>
      <c r="AV470" s="14" t="s">
        <v>81</v>
      </c>
      <c r="AW470" s="14" t="s">
        <v>34</v>
      </c>
      <c r="AX470" s="14" t="s">
        <v>73</v>
      </c>
      <c r="AY470" s="256" t="s">
        <v>193</v>
      </c>
    </row>
    <row r="471" s="15" customFormat="1">
      <c r="A471" s="15"/>
      <c r="B471" s="257"/>
      <c r="C471" s="258"/>
      <c r="D471" s="237" t="s">
        <v>204</v>
      </c>
      <c r="E471" s="259" t="s">
        <v>21</v>
      </c>
      <c r="F471" s="260" t="s">
        <v>208</v>
      </c>
      <c r="G471" s="258"/>
      <c r="H471" s="261">
        <v>3</v>
      </c>
      <c r="I471" s="262"/>
      <c r="J471" s="258"/>
      <c r="K471" s="258"/>
      <c r="L471" s="263"/>
      <c r="M471" s="264"/>
      <c r="N471" s="265"/>
      <c r="O471" s="265"/>
      <c r="P471" s="265"/>
      <c r="Q471" s="265"/>
      <c r="R471" s="265"/>
      <c r="S471" s="265"/>
      <c r="T471" s="266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T471" s="267" t="s">
        <v>204</v>
      </c>
      <c r="AU471" s="267" t="s">
        <v>81</v>
      </c>
      <c r="AV471" s="15" t="s">
        <v>200</v>
      </c>
      <c r="AW471" s="15" t="s">
        <v>34</v>
      </c>
      <c r="AX471" s="15" t="s">
        <v>77</v>
      </c>
      <c r="AY471" s="267" t="s">
        <v>193</v>
      </c>
    </row>
    <row r="472" s="12" customFormat="1" ht="22.8" customHeight="1">
      <c r="A472" s="12"/>
      <c r="B472" s="201"/>
      <c r="C472" s="202"/>
      <c r="D472" s="203" t="s">
        <v>72</v>
      </c>
      <c r="E472" s="215" t="s">
        <v>666</v>
      </c>
      <c r="F472" s="215" t="s">
        <v>667</v>
      </c>
      <c r="G472" s="202"/>
      <c r="H472" s="202"/>
      <c r="I472" s="205"/>
      <c r="J472" s="216">
        <f>BK472</f>
        <v>0</v>
      </c>
      <c r="K472" s="202"/>
      <c r="L472" s="207"/>
      <c r="M472" s="208"/>
      <c r="N472" s="209"/>
      <c r="O472" s="209"/>
      <c r="P472" s="210">
        <f>SUM(P473:P486)</f>
        <v>0</v>
      </c>
      <c r="Q472" s="209"/>
      <c r="R472" s="210">
        <f>SUM(R473:R486)</f>
        <v>0</v>
      </c>
      <c r="S472" s="209"/>
      <c r="T472" s="211">
        <f>SUM(T473:T486)</f>
        <v>0.99438000000000004</v>
      </c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R472" s="212" t="s">
        <v>81</v>
      </c>
      <c r="AT472" s="213" t="s">
        <v>72</v>
      </c>
      <c r="AU472" s="213" t="s">
        <v>77</v>
      </c>
      <c r="AY472" s="212" t="s">
        <v>193</v>
      </c>
      <c r="BK472" s="214">
        <f>SUM(BK473:BK486)</f>
        <v>0</v>
      </c>
    </row>
    <row r="473" s="2" customFormat="1" ht="16.5" customHeight="1">
      <c r="A473" s="41"/>
      <c r="B473" s="42"/>
      <c r="C473" s="217" t="s">
        <v>668</v>
      </c>
      <c r="D473" s="217" t="s">
        <v>195</v>
      </c>
      <c r="E473" s="218" t="s">
        <v>669</v>
      </c>
      <c r="F473" s="219" t="s">
        <v>670</v>
      </c>
      <c r="G473" s="220" t="s">
        <v>198</v>
      </c>
      <c r="H473" s="221">
        <v>103.5</v>
      </c>
      <c r="I473" s="222"/>
      <c r="J473" s="223">
        <f>ROUND(I473*H473,2)</f>
        <v>0</v>
      </c>
      <c r="K473" s="219" t="s">
        <v>199</v>
      </c>
      <c r="L473" s="47"/>
      <c r="M473" s="224" t="s">
        <v>21</v>
      </c>
      <c r="N473" s="225" t="s">
        <v>44</v>
      </c>
      <c r="O473" s="87"/>
      <c r="P473" s="226">
        <f>O473*H473</f>
        <v>0</v>
      </c>
      <c r="Q473" s="226">
        <v>0</v>
      </c>
      <c r="R473" s="226">
        <f>Q473*H473</f>
        <v>0</v>
      </c>
      <c r="S473" s="226">
        <v>0.0070000000000000001</v>
      </c>
      <c r="T473" s="227">
        <f>S473*H473</f>
        <v>0.72450000000000003</v>
      </c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R473" s="228" t="s">
        <v>352</v>
      </c>
      <c r="AT473" s="228" t="s">
        <v>195</v>
      </c>
      <c r="AU473" s="228" t="s">
        <v>81</v>
      </c>
      <c r="AY473" s="20" t="s">
        <v>193</v>
      </c>
      <c r="BE473" s="229">
        <f>IF(N473="základní",J473,0)</f>
        <v>0</v>
      </c>
      <c r="BF473" s="229">
        <f>IF(N473="snížená",J473,0)</f>
        <v>0</v>
      </c>
      <c r="BG473" s="229">
        <f>IF(N473="zákl. přenesená",J473,0)</f>
        <v>0</v>
      </c>
      <c r="BH473" s="229">
        <f>IF(N473="sníž. přenesená",J473,0)</f>
        <v>0</v>
      </c>
      <c r="BI473" s="229">
        <f>IF(N473="nulová",J473,0)</f>
        <v>0</v>
      </c>
      <c r="BJ473" s="20" t="s">
        <v>77</v>
      </c>
      <c r="BK473" s="229">
        <f>ROUND(I473*H473,2)</f>
        <v>0</v>
      </c>
      <c r="BL473" s="20" t="s">
        <v>352</v>
      </c>
      <c r="BM473" s="228" t="s">
        <v>671</v>
      </c>
    </row>
    <row r="474" s="2" customFormat="1">
      <c r="A474" s="41"/>
      <c r="B474" s="42"/>
      <c r="C474" s="43"/>
      <c r="D474" s="230" t="s">
        <v>202</v>
      </c>
      <c r="E474" s="43"/>
      <c r="F474" s="231" t="s">
        <v>672</v>
      </c>
      <c r="G474" s="43"/>
      <c r="H474" s="43"/>
      <c r="I474" s="232"/>
      <c r="J474" s="43"/>
      <c r="K474" s="43"/>
      <c r="L474" s="47"/>
      <c r="M474" s="233"/>
      <c r="N474" s="234"/>
      <c r="O474" s="87"/>
      <c r="P474" s="87"/>
      <c r="Q474" s="87"/>
      <c r="R474" s="87"/>
      <c r="S474" s="87"/>
      <c r="T474" s="88"/>
      <c r="U474" s="41"/>
      <c r="V474" s="41"/>
      <c r="W474" s="41"/>
      <c r="X474" s="41"/>
      <c r="Y474" s="41"/>
      <c r="Z474" s="41"/>
      <c r="AA474" s="41"/>
      <c r="AB474" s="41"/>
      <c r="AC474" s="41"/>
      <c r="AD474" s="41"/>
      <c r="AE474" s="41"/>
      <c r="AT474" s="20" t="s">
        <v>202</v>
      </c>
      <c r="AU474" s="20" t="s">
        <v>81</v>
      </c>
    </row>
    <row r="475" s="13" customFormat="1">
      <c r="A475" s="13"/>
      <c r="B475" s="235"/>
      <c r="C475" s="236"/>
      <c r="D475" s="237" t="s">
        <v>204</v>
      </c>
      <c r="E475" s="238" t="s">
        <v>21</v>
      </c>
      <c r="F475" s="239" t="s">
        <v>373</v>
      </c>
      <c r="G475" s="236"/>
      <c r="H475" s="238" t="s">
        <v>21</v>
      </c>
      <c r="I475" s="240"/>
      <c r="J475" s="236"/>
      <c r="K475" s="236"/>
      <c r="L475" s="241"/>
      <c r="M475" s="242"/>
      <c r="N475" s="243"/>
      <c r="O475" s="243"/>
      <c r="P475" s="243"/>
      <c r="Q475" s="243"/>
      <c r="R475" s="243"/>
      <c r="S475" s="243"/>
      <c r="T475" s="244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T475" s="245" t="s">
        <v>204</v>
      </c>
      <c r="AU475" s="245" t="s">
        <v>81</v>
      </c>
      <c r="AV475" s="13" t="s">
        <v>77</v>
      </c>
      <c r="AW475" s="13" t="s">
        <v>34</v>
      </c>
      <c r="AX475" s="13" t="s">
        <v>73</v>
      </c>
      <c r="AY475" s="245" t="s">
        <v>193</v>
      </c>
    </row>
    <row r="476" s="13" customFormat="1">
      <c r="A476" s="13"/>
      <c r="B476" s="235"/>
      <c r="C476" s="236"/>
      <c r="D476" s="237" t="s">
        <v>204</v>
      </c>
      <c r="E476" s="238" t="s">
        <v>21</v>
      </c>
      <c r="F476" s="239" t="s">
        <v>673</v>
      </c>
      <c r="G476" s="236"/>
      <c r="H476" s="238" t="s">
        <v>21</v>
      </c>
      <c r="I476" s="240"/>
      <c r="J476" s="236"/>
      <c r="K476" s="236"/>
      <c r="L476" s="241"/>
      <c r="M476" s="242"/>
      <c r="N476" s="243"/>
      <c r="O476" s="243"/>
      <c r="P476" s="243"/>
      <c r="Q476" s="243"/>
      <c r="R476" s="243"/>
      <c r="S476" s="243"/>
      <c r="T476" s="244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T476" s="245" t="s">
        <v>204</v>
      </c>
      <c r="AU476" s="245" t="s">
        <v>81</v>
      </c>
      <c r="AV476" s="13" t="s">
        <v>77</v>
      </c>
      <c r="AW476" s="13" t="s">
        <v>34</v>
      </c>
      <c r="AX476" s="13" t="s">
        <v>73</v>
      </c>
      <c r="AY476" s="245" t="s">
        <v>193</v>
      </c>
    </row>
    <row r="477" s="13" customFormat="1">
      <c r="A477" s="13"/>
      <c r="B477" s="235"/>
      <c r="C477" s="236"/>
      <c r="D477" s="237" t="s">
        <v>204</v>
      </c>
      <c r="E477" s="238" t="s">
        <v>21</v>
      </c>
      <c r="F477" s="239" t="s">
        <v>206</v>
      </c>
      <c r="G477" s="236"/>
      <c r="H477" s="238" t="s">
        <v>21</v>
      </c>
      <c r="I477" s="240"/>
      <c r="J477" s="236"/>
      <c r="K477" s="236"/>
      <c r="L477" s="241"/>
      <c r="M477" s="242"/>
      <c r="N477" s="243"/>
      <c r="O477" s="243"/>
      <c r="P477" s="243"/>
      <c r="Q477" s="243"/>
      <c r="R477" s="243"/>
      <c r="S477" s="243"/>
      <c r="T477" s="244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T477" s="245" t="s">
        <v>204</v>
      </c>
      <c r="AU477" s="245" t="s">
        <v>81</v>
      </c>
      <c r="AV477" s="13" t="s">
        <v>77</v>
      </c>
      <c r="AW477" s="13" t="s">
        <v>34</v>
      </c>
      <c r="AX477" s="13" t="s">
        <v>73</v>
      </c>
      <c r="AY477" s="245" t="s">
        <v>193</v>
      </c>
    </row>
    <row r="478" s="14" customFormat="1">
      <c r="A478" s="14"/>
      <c r="B478" s="246"/>
      <c r="C478" s="247"/>
      <c r="D478" s="237" t="s">
        <v>204</v>
      </c>
      <c r="E478" s="248" t="s">
        <v>21</v>
      </c>
      <c r="F478" s="249" t="s">
        <v>674</v>
      </c>
      <c r="G478" s="247"/>
      <c r="H478" s="250">
        <v>103.5</v>
      </c>
      <c r="I478" s="251"/>
      <c r="J478" s="247"/>
      <c r="K478" s="247"/>
      <c r="L478" s="252"/>
      <c r="M478" s="253"/>
      <c r="N478" s="254"/>
      <c r="O478" s="254"/>
      <c r="P478" s="254"/>
      <c r="Q478" s="254"/>
      <c r="R478" s="254"/>
      <c r="S478" s="254"/>
      <c r="T478" s="255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T478" s="256" t="s">
        <v>204</v>
      </c>
      <c r="AU478" s="256" t="s">
        <v>81</v>
      </c>
      <c r="AV478" s="14" t="s">
        <v>81</v>
      </c>
      <c r="AW478" s="14" t="s">
        <v>34</v>
      </c>
      <c r="AX478" s="14" t="s">
        <v>73</v>
      </c>
      <c r="AY478" s="256" t="s">
        <v>193</v>
      </c>
    </row>
    <row r="479" s="15" customFormat="1">
      <c r="A479" s="15"/>
      <c r="B479" s="257"/>
      <c r="C479" s="258"/>
      <c r="D479" s="237" t="s">
        <v>204</v>
      </c>
      <c r="E479" s="259" t="s">
        <v>21</v>
      </c>
      <c r="F479" s="260" t="s">
        <v>208</v>
      </c>
      <c r="G479" s="258"/>
      <c r="H479" s="261">
        <v>103.5</v>
      </c>
      <c r="I479" s="262"/>
      <c r="J479" s="258"/>
      <c r="K479" s="258"/>
      <c r="L479" s="263"/>
      <c r="M479" s="264"/>
      <c r="N479" s="265"/>
      <c r="O479" s="265"/>
      <c r="P479" s="265"/>
      <c r="Q479" s="265"/>
      <c r="R479" s="265"/>
      <c r="S479" s="265"/>
      <c r="T479" s="266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T479" s="267" t="s">
        <v>204</v>
      </c>
      <c r="AU479" s="267" t="s">
        <v>81</v>
      </c>
      <c r="AV479" s="15" t="s">
        <v>200</v>
      </c>
      <c r="AW479" s="15" t="s">
        <v>34</v>
      </c>
      <c r="AX479" s="15" t="s">
        <v>77</v>
      </c>
      <c r="AY479" s="267" t="s">
        <v>193</v>
      </c>
    </row>
    <row r="480" s="2" customFormat="1" ht="16.5" customHeight="1">
      <c r="A480" s="41"/>
      <c r="B480" s="42"/>
      <c r="C480" s="217" t="s">
        <v>675</v>
      </c>
      <c r="D480" s="217" t="s">
        <v>195</v>
      </c>
      <c r="E480" s="218" t="s">
        <v>676</v>
      </c>
      <c r="F480" s="219" t="s">
        <v>677</v>
      </c>
      <c r="G480" s="220" t="s">
        <v>198</v>
      </c>
      <c r="H480" s="221">
        <v>13.494</v>
      </c>
      <c r="I480" s="222"/>
      <c r="J480" s="223">
        <f>ROUND(I480*H480,2)</f>
        <v>0</v>
      </c>
      <c r="K480" s="219" t="s">
        <v>199</v>
      </c>
      <c r="L480" s="47"/>
      <c r="M480" s="224" t="s">
        <v>21</v>
      </c>
      <c r="N480" s="225" t="s">
        <v>44</v>
      </c>
      <c r="O480" s="87"/>
      <c r="P480" s="226">
        <f>O480*H480</f>
        <v>0</v>
      </c>
      <c r="Q480" s="226">
        <v>0</v>
      </c>
      <c r="R480" s="226">
        <f>Q480*H480</f>
        <v>0</v>
      </c>
      <c r="S480" s="226">
        <v>0.02</v>
      </c>
      <c r="T480" s="227">
        <f>S480*H480</f>
        <v>0.26988000000000001</v>
      </c>
      <c r="U480" s="41"/>
      <c r="V480" s="41"/>
      <c r="W480" s="41"/>
      <c r="X480" s="41"/>
      <c r="Y480" s="41"/>
      <c r="Z480" s="41"/>
      <c r="AA480" s="41"/>
      <c r="AB480" s="41"/>
      <c r="AC480" s="41"/>
      <c r="AD480" s="41"/>
      <c r="AE480" s="41"/>
      <c r="AR480" s="228" t="s">
        <v>352</v>
      </c>
      <c r="AT480" s="228" t="s">
        <v>195</v>
      </c>
      <c r="AU480" s="228" t="s">
        <v>81</v>
      </c>
      <c r="AY480" s="20" t="s">
        <v>193</v>
      </c>
      <c r="BE480" s="229">
        <f>IF(N480="základní",J480,0)</f>
        <v>0</v>
      </c>
      <c r="BF480" s="229">
        <f>IF(N480="snížená",J480,0)</f>
        <v>0</v>
      </c>
      <c r="BG480" s="229">
        <f>IF(N480="zákl. přenesená",J480,0)</f>
        <v>0</v>
      </c>
      <c r="BH480" s="229">
        <f>IF(N480="sníž. přenesená",J480,0)</f>
        <v>0</v>
      </c>
      <c r="BI480" s="229">
        <f>IF(N480="nulová",J480,0)</f>
        <v>0</v>
      </c>
      <c r="BJ480" s="20" t="s">
        <v>77</v>
      </c>
      <c r="BK480" s="229">
        <f>ROUND(I480*H480,2)</f>
        <v>0</v>
      </c>
      <c r="BL480" s="20" t="s">
        <v>352</v>
      </c>
      <c r="BM480" s="228" t="s">
        <v>678</v>
      </c>
    </row>
    <row r="481" s="2" customFormat="1">
      <c r="A481" s="41"/>
      <c r="B481" s="42"/>
      <c r="C481" s="43"/>
      <c r="D481" s="230" t="s">
        <v>202</v>
      </c>
      <c r="E481" s="43"/>
      <c r="F481" s="231" t="s">
        <v>679</v>
      </c>
      <c r="G481" s="43"/>
      <c r="H481" s="43"/>
      <c r="I481" s="232"/>
      <c r="J481" s="43"/>
      <c r="K481" s="43"/>
      <c r="L481" s="47"/>
      <c r="M481" s="233"/>
      <c r="N481" s="234"/>
      <c r="O481" s="87"/>
      <c r="P481" s="87"/>
      <c r="Q481" s="87"/>
      <c r="R481" s="87"/>
      <c r="S481" s="87"/>
      <c r="T481" s="88"/>
      <c r="U481" s="41"/>
      <c r="V481" s="41"/>
      <c r="W481" s="41"/>
      <c r="X481" s="41"/>
      <c r="Y481" s="41"/>
      <c r="Z481" s="41"/>
      <c r="AA481" s="41"/>
      <c r="AB481" s="41"/>
      <c r="AC481" s="41"/>
      <c r="AD481" s="41"/>
      <c r="AE481" s="41"/>
      <c r="AT481" s="20" t="s">
        <v>202</v>
      </c>
      <c r="AU481" s="20" t="s">
        <v>81</v>
      </c>
    </row>
    <row r="482" s="13" customFormat="1">
      <c r="A482" s="13"/>
      <c r="B482" s="235"/>
      <c r="C482" s="236"/>
      <c r="D482" s="237" t="s">
        <v>204</v>
      </c>
      <c r="E482" s="238" t="s">
        <v>21</v>
      </c>
      <c r="F482" s="239" t="s">
        <v>657</v>
      </c>
      <c r="G482" s="236"/>
      <c r="H482" s="238" t="s">
        <v>21</v>
      </c>
      <c r="I482" s="240"/>
      <c r="J482" s="236"/>
      <c r="K482" s="236"/>
      <c r="L482" s="241"/>
      <c r="M482" s="242"/>
      <c r="N482" s="243"/>
      <c r="O482" s="243"/>
      <c r="P482" s="243"/>
      <c r="Q482" s="243"/>
      <c r="R482" s="243"/>
      <c r="S482" s="243"/>
      <c r="T482" s="244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T482" s="245" t="s">
        <v>204</v>
      </c>
      <c r="AU482" s="245" t="s">
        <v>81</v>
      </c>
      <c r="AV482" s="13" t="s">
        <v>77</v>
      </c>
      <c r="AW482" s="13" t="s">
        <v>34</v>
      </c>
      <c r="AX482" s="13" t="s">
        <v>73</v>
      </c>
      <c r="AY482" s="245" t="s">
        <v>193</v>
      </c>
    </row>
    <row r="483" s="14" customFormat="1">
      <c r="A483" s="14"/>
      <c r="B483" s="246"/>
      <c r="C483" s="247"/>
      <c r="D483" s="237" t="s">
        <v>204</v>
      </c>
      <c r="E483" s="248" t="s">
        <v>21</v>
      </c>
      <c r="F483" s="249" t="s">
        <v>680</v>
      </c>
      <c r="G483" s="247"/>
      <c r="H483" s="250">
        <v>10.853999999999999</v>
      </c>
      <c r="I483" s="251"/>
      <c r="J483" s="247"/>
      <c r="K483" s="247"/>
      <c r="L483" s="252"/>
      <c r="M483" s="253"/>
      <c r="N483" s="254"/>
      <c r="O483" s="254"/>
      <c r="P483" s="254"/>
      <c r="Q483" s="254"/>
      <c r="R483" s="254"/>
      <c r="S483" s="254"/>
      <c r="T483" s="255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T483" s="256" t="s">
        <v>204</v>
      </c>
      <c r="AU483" s="256" t="s">
        <v>81</v>
      </c>
      <c r="AV483" s="14" t="s">
        <v>81</v>
      </c>
      <c r="AW483" s="14" t="s">
        <v>34</v>
      </c>
      <c r="AX483" s="14" t="s">
        <v>73</v>
      </c>
      <c r="AY483" s="256" t="s">
        <v>193</v>
      </c>
    </row>
    <row r="484" s="13" customFormat="1">
      <c r="A484" s="13"/>
      <c r="B484" s="235"/>
      <c r="C484" s="236"/>
      <c r="D484" s="237" t="s">
        <v>204</v>
      </c>
      <c r="E484" s="238" t="s">
        <v>21</v>
      </c>
      <c r="F484" s="239" t="s">
        <v>681</v>
      </c>
      <c r="G484" s="236"/>
      <c r="H484" s="238" t="s">
        <v>21</v>
      </c>
      <c r="I484" s="240"/>
      <c r="J484" s="236"/>
      <c r="K484" s="236"/>
      <c r="L484" s="241"/>
      <c r="M484" s="242"/>
      <c r="N484" s="243"/>
      <c r="O484" s="243"/>
      <c r="P484" s="243"/>
      <c r="Q484" s="243"/>
      <c r="R484" s="243"/>
      <c r="S484" s="243"/>
      <c r="T484" s="244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T484" s="245" t="s">
        <v>204</v>
      </c>
      <c r="AU484" s="245" t="s">
        <v>81</v>
      </c>
      <c r="AV484" s="13" t="s">
        <v>77</v>
      </c>
      <c r="AW484" s="13" t="s">
        <v>34</v>
      </c>
      <c r="AX484" s="13" t="s">
        <v>73</v>
      </c>
      <c r="AY484" s="245" t="s">
        <v>193</v>
      </c>
    </row>
    <row r="485" s="14" customFormat="1">
      <c r="A485" s="14"/>
      <c r="B485" s="246"/>
      <c r="C485" s="247"/>
      <c r="D485" s="237" t="s">
        <v>204</v>
      </c>
      <c r="E485" s="248" t="s">
        <v>21</v>
      </c>
      <c r="F485" s="249" t="s">
        <v>682</v>
      </c>
      <c r="G485" s="247"/>
      <c r="H485" s="250">
        <v>2.6400000000000001</v>
      </c>
      <c r="I485" s="251"/>
      <c r="J485" s="247"/>
      <c r="K485" s="247"/>
      <c r="L485" s="252"/>
      <c r="M485" s="253"/>
      <c r="N485" s="254"/>
      <c r="O485" s="254"/>
      <c r="P485" s="254"/>
      <c r="Q485" s="254"/>
      <c r="R485" s="254"/>
      <c r="S485" s="254"/>
      <c r="T485" s="255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T485" s="256" t="s">
        <v>204</v>
      </c>
      <c r="AU485" s="256" t="s">
        <v>81</v>
      </c>
      <c r="AV485" s="14" t="s">
        <v>81</v>
      </c>
      <c r="AW485" s="14" t="s">
        <v>34</v>
      </c>
      <c r="AX485" s="14" t="s">
        <v>73</v>
      </c>
      <c r="AY485" s="256" t="s">
        <v>193</v>
      </c>
    </row>
    <row r="486" s="15" customFormat="1">
      <c r="A486" s="15"/>
      <c r="B486" s="257"/>
      <c r="C486" s="258"/>
      <c r="D486" s="237" t="s">
        <v>204</v>
      </c>
      <c r="E486" s="259" t="s">
        <v>21</v>
      </c>
      <c r="F486" s="260" t="s">
        <v>208</v>
      </c>
      <c r="G486" s="258"/>
      <c r="H486" s="261">
        <v>13.494</v>
      </c>
      <c r="I486" s="262"/>
      <c r="J486" s="258"/>
      <c r="K486" s="258"/>
      <c r="L486" s="263"/>
      <c r="M486" s="264"/>
      <c r="N486" s="265"/>
      <c r="O486" s="265"/>
      <c r="P486" s="265"/>
      <c r="Q486" s="265"/>
      <c r="R486" s="265"/>
      <c r="S486" s="265"/>
      <c r="T486" s="266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T486" s="267" t="s">
        <v>204</v>
      </c>
      <c r="AU486" s="267" t="s">
        <v>81</v>
      </c>
      <c r="AV486" s="15" t="s">
        <v>200</v>
      </c>
      <c r="AW486" s="15" t="s">
        <v>34</v>
      </c>
      <c r="AX486" s="15" t="s">
        <v>77</v>
      </c>
      <c r="AY486" s="267" t="s">
        <v>193</v>
      </c>
    </row>
    <row r="487" s="12" customFormat="1" ht="22.8" customHeight="1">
      <c r="A487" s="12"/>
      <c r="B487" s="201"/>
      <c r="C487" s="202"/>
      <c r="D487" s="203" t="s">
        <v>72</v>
      </c>
      <c r="E487" s="215" t="s">
        <v>683</v>
      </c>
      <c r="F487" s="215" t="s">
        <v>684</v>
      </c>
      <c r="G487" s="202"/>
      <c r="H487" s="202"/>
      <c r="I487" s="205"/>
      <c r="J487" s="216">
        <f>BK487</f>
        <v>0</v>
      </c>
      <c r="K487" s="202"/>
      <c r="L487" s="207"/>
      <c r="M487" s="208"/>
      <c r="N487" s="209"/>
      <c r="O487" s="209"/>
      <c r="P487" s="210">
        <f>SUM(P488:P499)</f>
        <v>0</v>
      </c>
      <c r="Q487" s="209"/>
      <c r="R487" s="210">
        <f>SUM(R488:R499)</f>
        <v>0</v>
      </c>
      <c r="S487" s="209"/>
      <c r="T487" s="211">
        <f>SUM(T488:T499)</f>
        <v>0.14345999999999998</v>
      </c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R487" s="212" t="s">
        <v>81</v>
      </c>
      <c r="AT487" s="213" t="s">
        <v>72</v>
      </c>
      <c r="AU487" s="213" t="s">
        <v>77</v>
      </c>
      <c r="AY487" s="212" t="s">
        <v>193</v>
      </c>
      <c r="BK487" s="214">
        <f>SUM(BK488:BK499)</f>
        <v>0</v>
      </c>
    </row>
    <row r="488" s="2" customFormat="1" ht="16.5" customHeight="1">
      <c r="A488" s="41"/>
      <c r="B488" s="42"/>
      <c r="C488" s="217" t="s">
        <v>685</v>
      </c>
      <c r="D488" s="217" t="s">
        <v>195</v>
      </c>
      <c r="E488" s="218" t="s">
        <v>686</v>
      </c>
      <c r="F488" s="219" t="s">
        <v>687</v>
      </c>
      <c r="G488" s="220" t="s">
        <v>198</v>
      </c>
      <c r="H488" s="221">
        <v>43.299999999999997</v>
      </c>
      <c r="I488" s="222"/>
      <c r="J488" s="223">
        <f>ROUND(I488*H488,2)</f>
        <v>0</v>
      </c>
      <c r="K488" s="219" t="s">
        <v>199</v>
      </c>
      <c r="L488" s="47"/>
      <c r="M488" s="224" t="s">
        <v>21</v>
      </c>
      <c r="N488" s="225" t="s">
        <v>44</v>
      </c>
      <c r="O488" s="87"/>
      <c r="P488" s="226">
        <f>O488*H488</f>
        <v>0</v>
      </c>
      <c r="Q488" s="226">
        <v>0</v>
      </c>
      <c r="R488" s="226">
        <f>Q488*H488</f>
        <v>0</v>
      </c>
      <c r="S488" s="226">
        <v>0.0030000000000000001</v>
      </c>
      <c r="T488" s="227">
        <f>S488*H488</f>
        <v>0.12989999999999999</v>
      </c>
      <c r="U488" s="41"/>
      <c r="V488" s="41"/>
      <c r="W488" s="41"/>
      <c r="X488" s="41"/>
      <c r="Y488" s="41"/>
      <c r="Z488" s="41"/>
      <c r="AA488" s="41"/>
      <c r="AB488" s="41"/>
      <c r="AC488" s="41"/>
      <c r="AD488" s="41"/>
      <c r="AE488" s="41"/>
      <c r="AR488" s="228" t="s">
        <v>352</v>
      </c>
      <c r="AT488" s="228" t="s">
        <v>195</v>
      </c>
      <c r="AU488" s="228" t="s">
        <v>81</v>
      </c>
      <c r="AY488" s="20" t="s">
        <v>193</v>
      </c>
      <c r="BE488" s="229">
        <f>IF(N488="základní",J488,0)</f>
        <v>0</v>
      </c>
      <c r="BF488" s="229">
        <f>IF(N488="snížená",J488,0)</f>
        <v>0</v>
      </c>
      <c r="BG488" s="229">
        <f>IF(N488="zákl. přenesená",J488,0)</f>
        <v>0</v>
      </c>
      <c r="BH488" s="229">
        <f>IF(N488="sníž. přenesená",J488,0)</f>
        <v>0</v>
      </c>
      <c r="BI488" s="229">
        <f>IF(N488="nulová",J488,0)</f>
        <v>0</v>
      </c>
      <c r="BJ488" s="20" t="s">
        <v>77</v>
      </c>
      <c r="BK488" s="229">
        <f>ROUND(I488*H488,2)</f>
        <v>0</v>
      </c>
      <c r="BL488" s="20" t="s">
        <v>352</v>
      </c>
      <c r="BM488" s="228" t="s">
        <v>688</v>
      </c>
    </row>
    <row r="489" s="2" customFormat="1">
      <c r="A489" s="41"/>
      <c r="B489" s="42"/>
      <c r="C489" s="43"/>
      <c r="D489" s="230" t="s">
        <v>202</v>
      </c>
      <c r="E489" s="43"/>
      <c r="F489" s="231" t="s">
        <v>689</v>
      </c>
      <c r="G489" s="43"/>
      <c r="H489" s="43"/>
      <c r="I489" s="232"/>
      <c r="J489" s="43"/>
      <c r="K489" s="43"/>
      <c r="L489" s="47"/>
      <c r="M489" s="233"/>
      <c r="N489" s="234"/>
      <c r="O489" s="87"/>
      <c r="P489" s="87"/>
      <c r="Q489" s="87"/>
      <c r="R489" s="87"/>
      <c r="S489" s="87"/>
      <c r="T489" s="88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T489" s="20" t="s">
        <v>202</v>
      </c>
      <c r="AU489" s="20" t="s">
        <v>81</v>
      </c>
    </row>
    <row r="490" s="13" customFormat="1">
      <c r="A490" s="13"/>
      <c r="B490" s="235"/>
      <c r="C490" s="236"/>
      <c r="D490" s="237" t="s">
        <v>204</v>
      </c>
      <c r="E490" s="238" t="s">
        <v>21</v>
      </c>
      <c r="F490" s="239" t="s">
        <v>690</v>
      </c>
      <c r="G490" s="236"/>
      <c r="H490" s="238" t="s">
        <v>21</v>
      </c>
      <c r="I490" s="240"/>
      <c r="J490" s="236"/>
      <c r="K490" s="236"/>
      <c r="L490" s="241"/>
      <c r="M490" s="242"/>
      <c r="N490" s="243"/>
      <c r="O490" s="243"/>
      <c r="P490" s="243"/>
      <c r="Q490" s="243"/>
      <c r="R490" s="243"/>
      <c r="S490" s="243"/>
      <c r="T490" s="244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T490" s="245" t="s">
        <v>204</v>
      </c>
      <c r="AU490" s="245" t="s">
        <v>81</v>
      </c>
      <c r="AV490" s="13" t="s">
        <v>77</v>
      </c>
      <c r="AW490" s="13" t="s">
        <v>34</v>
      </c>
      <c r="AX490" s="13" t="s">
        <v>73</v>
      </c>
      <c r="AY490" s="245" t="s">
        <v>193</v>
      </c>
    </row>
    <row r="491" s="13" customFormat="1">
      <c r="A491" s="13"/>
      <c r="B491" s="235"/>
      <c r="C491" s="236"/>
      <c r="D491" s="237" t="s">
        <v>204</v>
      </c>
      <c r="E491" s="238" t="s">
        <v>21</v>
      </c>
      <c r="F491" s="239" t="s">
        <v>398</v>
      </c>
      <c r="G491" s="236"/>
      <c r="H491" s="238" t="s">
        <v>21</v>
      </c>
      <c r="I491" s="240"/>
      <c r="J491" s="236"/>
      <c r="K491" s="236"/>
      <c r="L491" s="241"/>
      <c r="M491" s="242"/>
      <c r="N491" s="243"/>
      <c r="O491" s="243"/>
      <c r="P491" s="243"/>
      <c r="Q491" s="243"/>
      <c r="R491" s="243"/>
      <c r="S491" s="243"/>
      <c r="T491" s="244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T491" s="245" t="s">
        <v>204</v>
      </c>
      <c r="AU491" s="245" t="s">
        <v>81</v>
      </c>
      <c r="AV491" s="13" t="s">
        <v>77</v>
      </c>
      <c r="AW491" s="13" t="s">
        <v>34</v>
      </c>
      <c r="AX491" s="13" t="s">
        <v>73</v>
      </c>
      <c r="AY491" s="245" t="s">
        <v>193</v>
      </c>
    </row>
    <row r="492" s="14" customFormat="1">
      <c r="A492" s="14"/>
      <c r="B492" s="246"/>
      <c r="C492" s="247"/>
      <c r="D492" s="237" t="s">
        <v>204</v>
      </c>
      <c r="E492" s="248" t="s">
        <v>21</v>
      </c>
      <c r="F492" s="249" t="s">
        <v>691</v>
      </c>
      <c r="G492" s="247"/>
      <c r="H492" s="250">
        <v>43.299999999999997</v>
      </c>
      <c r="I492" s="251"/>
      <c r="J492" s="247"/>
      <c r="K492" s="247"/>
      <c r="L492" s="252"/>
      <c r="M492" s="253"/>
      <c r="N492" s="254"/>
      <c r="O492" s="254"/>
      <c r="P492" s="254"/>
      <c r="Q492" s="254"/>
      <c r="R492" s="254"/>
      <c r="S492" s="254"/>
      <c r="T492" s="255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T492" s="256" t="s">
        <v>204</v>
      </c>
      <c r="AU492" s="256" t="s">
        <v>81</v>
      </c>
      <c r="AV492" s="14" t="s">
        <v>81</v>
      </c>
      <c r="AW492" s="14" t="s">
        <v>34</v>
      </c>
      <c r="AX492" s="14" t="s">
        <v>73</v>
      </c>
      <c r="AY492" s="256" t="s">
        <v>193</v>
      </c>
    </row>
    <row r="493" s="15" customFormat="1">
      <c r="A493" s="15"/>
      <c r="B493" s="257"/>
      <c r="C493" s="258"/>
      <c r="D493" s="237" t="s">
        <v>204</v>
      </c>
      <c r="E493" s="259" t="s">
        <v>21</v>
      </c>
      <c r="F493" s="260" t="s">
        <v>208</v>
      </c>
      <c r="G493" s="258"/>
      <c r="H493" s="261">
        <v>43.299999999999997</v>
      </c>
      <c r="I493" s="262"/>
      <c r="J493" s="258"/>
      <c r="K493" s="258"/>
      <c r="L493" s="263"/>
      <c r="M493" s="264"/>
      <c r="N493" s="265"/>
      <c r="O493" s="265"/>
      <c r="P493" s="265"/>
      <c r="Q493" s="265"/>
      <c r="R493" s="265"/>
      <c r="S493" s="265"/>
      <c r="T493" s="266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T493" s="267" t="s">
        <v>204</v>
      </c>
      <c r="AU493" s="267" t="s">
        <v>81</v>
      </c>
      <c r="AV493" s="15" t="s">
        <v>200</v>
      </c>
      <c r="AW493" s="15" t="s">
        <v>34</v>
      </c>
      <c r="AX493" s="15" t="s">
        <v>77</v>
      </c>
      <c r="AY493" s="267" t="s">
        <v>193</v>
      </c>
    </row>
    <row r="494" s="2" customFormat="1" ht="16.5" customHeight="1">
      <c r="A494" s="41"/>
      <c r="B494" s="42"/>
      <c r="C494" s="217" t="s">
        <v>692</v>
      </c>
      <c r="D494" s="217" t="s">
        <v>195</v>
      </c>
      <c r="E494" s="218" t="s">
        <v>693</v>
      </c>
      <c r="F494" s="219" t="s">
        <v>694</v>
      </c>
      <c r="G494" s="220" t="s">
        <v>211</v>
      </c>
      <c r="H494" s="221">
        <v>45.200000000000003</v>
      </c>
      <c r="I494" s="222"/>
      <c r="J494" s="223">
        <f>ROUND(I494*H494,2)</f>
        <v>0</v>
      </c>
      <c r="K494" s="219" t="s">
        <v>199</v>
      </c>
      <c r="L494" s="47"/>
      <c r="M494" s="224" t="s">
        <v>21</v>
      </c>
      <c r="N494" s="225" t="s">
        <v>44</v>
      </c>
      <c r="O494" s="87"/>
      <c r="P494" s="226">
        <f>O494*H494</f>
        <v>0</v>
      </c>
      <c r="Q494" s="226">
        <v>0</v>
      </c>
      <c r="R494" s="226">
        <f>Q494*H494</f>
        <v>0</v>
      </c>
      <c r="S494" s="226">
        <v>0.00029999999999999997</v>
      </c>
      <c r="T494" s="227">
        <f>S494*H494</f>
        <v>0.013559999999999999</v>
      </c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  <c r="AR494" s="228" t="s">
        <v>352</v>
      </c>
      <c r="AT494" s="228" t="s">
        <v>195</v>
      </c>
      <c r="AU494" s="228" t="s">
        <v>81</v>
      </c>
      <c r="AY494" s="20" t="s">
        <v>193</v>
      </c>
      <c r="BE494" s="229">
        <f>IF(N494="základní",J494,0)</f>
        <v>0</v>
      </c>
      <c r="BF494" s="229">
        <f>IF(N494="snížená",J494,0)</f>
        <v>0</v>
      </c>
      <c r="BG494" s="229">
        <f>IF(N494="zákl. přenesená",J494,0)</f>
        <v>0</v>
      </c>
      <c r="BH494" s="229">
        <f>IF(N494="sníž. přenesená",J494,0)</f>
        <v>0</v>
      </c>
      <c r="BI494" s="229">
        <f>IF(N494="nulová",J494,0)</f>
        <v>0</v>
      </c>
      <c r="BJ494" s="20" t="s">
        <v>77</v>
      </c>
      <c r="BK494" s="229">
        <f>ROUND(I494*H494,2)</f>
        <v>0</v>
      </c>
      <c r="BL494" s="20" t="s">
        <v>352</v>
      </c>
      <c r="BM494" s="228" t="s">
        <v>695</v>
      </c>
    </row>
    <row r="495" s="2" customFormat="1">
      <c r="A495" s="41"/>
      <c r="B495" s="42"/>
      <c r="C495" s="43"/>
      <c r="D495" s="230" t="s">
        <v>202</v>
      </c>
      <c r="E495" s="43"/>
      <c r="F495" s="231" t="s">
        <v>696</v>
      </c>
      <c r="G495" s="43"/>
      <c r="H495" s="43"/>
      <c r="I495" s="232"/>
      <c r="J495" s="43"/>
      <c r="K495" s="43"/>
      <c r="L495" s="47"/>
      <c r="M495" s="233"/>
      <c r="N495" s="234"/>
      <c r="O495" s="87"/>
      <c r="P495" s="87"/>
      <c r="Q495" s="87"/>
      <c r="R495" s="87"/>
      <c r="S495" s="87"/>
      <c r="T495" s="88"/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41"/>
      <c r="AT495" s="20" t="s">
        <v>202</v>
      </c>
      <c r="AU495" s="20" t="s">
        <v>81</v>
      </c>
    </row>
    <row r="496" s="14" customFormat="1">
      <c r="A496" s="14"/>
      <c r="B496" s="246"/>
      <c r="C496" s="247"/>
      <c r="D496" s="237" t="s">
        <v>204</v>
      </c>
      <c r="E496" s="248" t="s">
        <v>21</v>
      </c>
      <c r="F496" s="249" t="s">
        <v>697</v>
      </c>
      <c r="G496" s="247"/>
      <c r="H496" s="250">
        <v>14.640000000000001</v>
      </c>
      <c r="I496" s="251"/>
      <c r="J496" s="247"/>
      <c r="K496" s="247"/>
      <c r="L496" s="252"/>
      <c r="M496" s="253"/>
      <c r="N496" s="254"/>
      <c r="O496" s="254"/>
      <c r="P496" s="254"/>
      <c r="Q496" s="254"/>
      <c r="R496" s="254"/>
      <c r="S496" s="254"/>
      <c r="T496" s="255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T496" s="256" t="s">
        <v>204</v>
      </c>
      <c r="AU496" s="256" t="s">
        <v>81</v>
      </c>
      <c r="AV496" s="14" t="s">
        <v>81</v>
      </c>
      <c r="AW496" s="14" t="s">
        <v>34</v>
      </c>
      <c r="AX496" s="14" t="s">
        <v>73</v>
      </c>
      <c r="AY496" s="256" t="s">
        <v>193</v>
      </c>
    </row>
    <row r="497" s="14" customFormat="1">
      <c r="A497" s="14"/>
      <c r="B497" s="246"/>
      <c r="C497" s="247"/>
      <c r="D497" s="237" t="s">
        <v>204</v>
      </c>
      <c r="E497" s="248" t="s">
        <v>21</v>
      </c>
      <c r="F497" s="249" t="s">
        <v>698</v>
      </c>
      <c r="G497" s="247"/>
      <c r="H497" s="250">
        <v>13.359999999999999</v>
      </c>
      <c r="I497" s="251"/>
      <c r="J497" s="247"/>
      <c r="K497" s="247"/>
      <c r="L497" s="252"/>
      <c r="M497" s="253"/>
      <c r="N497" s="254"/>
      <c r="O497" s="254"/>
      <c r="P497" s="254"/>
      <c r="Q497" s="254"/>
      <c r="R497" s="254"/>
      <c r="S497" s="254"/>
      <c r="T497" s="255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T497" s="256" t="s">
        <v>204</v>
      </c>
      <c r="AU497" s="256" t="s">
        <v>81</v>
      </c>
      <c r="AV497" s="14" t="s">
        <v>81</v>
      </c>
      <c r="AW497" s="14" t="s">
        <v>34</v>
      </c>
      <c r="AX497" s="14" t="s">
        <v>73</v>
      </c>
      <c r="AY497" s="256" t="s">
        <v>193</v>
      </c>
    </row>
    <row r="498" s="14" customFormat="1">
      <c r="A498" s="14"/>
      <c r="B498" s="246"/>
      <c r="C498" s="247"/>
      <c r="D498" s="237" t="s">
        <v>204</v>
      </c>
      <c r="E498" s="248" t="s">
        <v>21</v>
      </c>
      <c r="F498" s="249" t="s">
        <v>699</v>
      </c>
      <c r="G498" s="247"/>
      <c r="H498" s="250">
        <v>17.199999999999999</v>
      </c>
      <c r="I498" s="251"/>
      <c r="J498" s="247"/>
      <c r="K498" s="247"/>
      <c r="L498" s="252"/>
      <c r="M498" s="253"/>
      <c r="N498" s="254"/>
      <c r="O498" s="254"/>
      <c r="P498" s="254"/>
      <c r="Q498" s="254"/>
      <c r="R498" s="254"/>
      <c r="S498" s="254"/>
      <c r="T498" s="255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256" t="s">
        <v>204</v>
      </c>
      <c r="AU498" s="256" t="s">
        <v>81</v>
      </c>
      <c r="AV498" s="14" t="s">
        <v>81</v>
      </c>
      <c r="AW498" s="14" t="s">
        <v>34</v>
      </c>
      <c r="AX498" s="14" t="s">
        <v>73</v>
      </c>
      <c r="AY498" s="256" t="s">
        <v>193</v>
      </c>
    </row>
    <row r="499" s="15" customFormat="1">
      <c r="A499" s="15"/>
      <c r="B499" s="257"/>
      <c r="C499" s="258"/>
      <c r="D499" s="237" t="s">
        <v>204</v>
      </c>
      <c r="E499" s="259" t="s">
        <v>21</v>
      </c>
      <c r="F499" s="260" t="s">
        <v>208</v>
      </c>
      <c r="G499" s="258"/>
      <c r="H499" s="261">
        <v>45.200000000000003</v>
      </c>
      <c r="I499" s="262"/>
      <c r="J499" s="258"/>
      <c r="K499" s="258"/>
      <c r="L499" s="263"/>
      <c r="M499" s="279"/>
      <c r="N499" s="280"/>
      <c r="O499" s="280"/>
      <c r="P499" s="280"/>
      <c r="Q499" s="280"/>
      <c r="R499" s="280"/>
      <c r="S499" s="280"/>
      <c r="T499" s="281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T499" s="267" t="s">
        <v>204</v>
      </c>
      <c r="AU499" s="267" t="s">
        <v>81</v>
      </c>
      <c r="AV499" s="15" t="s">
        <v>200</v>
      </c>
      <c r="AW499" s="15" t="s">
        <v>34</v>
      </c>
      <c r="AX499" s="15" t="s">
        <v>77</v>
      </c>
      <c r="AY499" s="267" t="s">
        <v>193</v>
      </c>
    </row>
    <row r="500" s="2" customFormat="1" ht="6.96" customHeight="1">
      <c r="A500" s="41"/>
      <c r="B500" s="62"/>
      <c r="C500" s="63"/>
      <c r="D500" s="63"/>
      <c r="E500" s="63"/>
      <c r="F500" s="63"/>
      <c r="G500" s="63"/>
      <c r="H500" s="63"/>
      <c r="I500" s="63"/>
      <c r="J500" s="63"/>
      <c r="K500" s="63"/>
      <c r="L500" s="47"/>
      <c r="M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</row>
  </sheetData>
  <sheetProtection sheet="1" autoFilter="0" formatColumns="0" formatRows="0" objects="1" scenarios="1" spinCount="100000" saltValue="X6+rRyCWpadPTKBE6o5ssB8YnLYKhBZ6OWaauaq+SLJBcRR2njGHMEAovSzu8NX5DcLE//igrIXtqrp/qjl4SA==" hashValue="Vv5APMi8RNzGNh2JC7xWdZdTmYJHSNLgjXb4QKXLAfuUf9ASZfUdEx6Vb95XU6KwZAX2rX3i5WMoa4eiU3+zRg==" algorithmName="SHA-512" password="CC35"/>
  <autoFilter ref="C99:K499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8:H88"/>
    <mergeCell ref="E90:H90"/>
    <mergeCell ref="E92:H92"/>
    <mergeCell ref="L2:V2"/>
  </mergeCells>
  <hyperlinks>
    <hyperlink ref="F104" r:id="rId1" display="https://podminky.urs.cz/item/CS_URS_2025_02/113106121"/>
    <hyperlink ref="F110" r:id="rId2" display="https://podminky.urs.cz/item/CS_URS_2025_02/113201111"/>
    <hyperlink ref="F115" r:id="rId3" display="https://podminky.urs.cz/item/CS_URS_2025_02/113202111"/>
    <hyperlink ref="F120" r:id="rId4" display="https://podminky.urs.cz/item/CS_URS_2025_02/131251103"/>
    <hyperlink ref="F130" r:id="rId5" display="https://podminky.urs.cz/item/CS_URS_2025_02/162751117"/>
    <hyperlink ref="F134" r:id="rId6" display="https://podminky.urs.cz/item/CS_URS_2025_02/162751119"/>
    <hyperlink ref="F139" r:id="rId7" display="https://podminky.urs.cz/item/CS_URS_2025_02/171201231"/>
    <hyperlink ref="F147" r:id="rId8" display="https://podminky.urs.cz/item/CS_URS_2025_02/961022311"/>
    <hyperlink ref="F154" r:id="rId9" display="https://podminky.urs.cz/item/CS_URS_2025_02/962022391"/>
    <hyperlink ref="F160" r:id="rId10" display="https://podminky.urs.cz/item/CS_URS_2025_02/962023391"/>
    <hyperlink ref="F172" r:id="rId11" display="https://podminky.urs.cz/item/CS_URS_2025_02/962031011"/>
    <hyperlink ref="F180" r:id="rId12" display="https://podminky.urs.cz/item/CS_URS_2025_02/962031013"/>
    <hyperlink ref="F191" r:id="rId13" display="https://podminky.urs.cz/item/CS_URS_2025_02/962032112"/>
    <hyperlink ref="F210" r:id="rId14" display="https://podminky.urs.cz/item/CS_URS_2025_02/962032182"/>
    <hyperlink ref="F228" r:id="rId15" display="https://podminky.urs.cz/item/CS_URS_2025_02/962032231"/>
    <hyperlink ref="F234" r:id="rId16" display="https://podminky.urs.cz/item/CS_URS_2025_02/962052211"/>
    <hyperlink ref="F240" r:id="rId17" display="https://podminky.urs.cz/item/CS_URS_2025_02/963013530"/>
    <hyperlink ref="F246" r:id="rId18" display="https://podminky.urs.cz/item/CS_URS_2025_02/963051110"/>
    <hyperlink ref="F257" r:id="rId19" display="https://podminky.urs.cz/item/CS_URS_2025_02/965042241"/>
    <hyperlink ref="F265" r:id="rId20" display="https://podminky.urs.cz/item/CS_URS_2025_02/965081113"/>
    <hyperlink ref="F271" r:id="rId21" display="https://podminky.urs.cz/item/CS_URS_2025_02/965082923"/>
    <hyperlink ref="F278" r:id="rId22" display="https://podminky.urs.cz/item/CS_URS_2025_02/968072455"/>
    <hyperlink ref="F286" r:id="rId23" display="https://podminky.urs.cz/item/CS_URS_2025_02/968082016"/>
    <hyperlink ref="F292" r:id="rId24" display="https://podminky.urs.cz/item/CS_URS_2025_02/968082017"/>
    <hyperlink ref="F300" r:id="rId25" display="https://podminky.urs.cz/item/CS_URS_2025_02/978013191"/>
    <hyperlink ref="F324" r:id="rId26" display="https://podminky.urs.cz/item/CS_URS_2025_02/997013111"/>
    <hyperlink ref="F326" r:id="rId27" display="https://podminky.urs.cz/item/CS_URS_2025_02/997013501"/>
    <hyperlink ref="F328" r:id="rId28" display="https://podminky.urs.cz/item/CS_URS_2025_02/997013509"/>
    <hyperlink ref="F333" r:id="rId29" display="https://podminky.urs.cz/item/CS_URS_2025_02/997013645"/>
    <hyperlink ref="F339" r:id="rId30" display="https://podminky.urs.cz/item/CS_URS_2025_02/997013811"/>
    <hyperlink ref="F344" r:id="rId31" display="https://podminky.urs.cz/item/CS_URS_2025_02/997013814"/>
    <hyperlink ref="F349" r:id="rId32" display="https://podminky.urs.cz/item/CS_URS_2025_02/997013869"/>
    <hyperlink ref="F364" r:id="rId33" display="https://podminky.urs.cz/item/CS_URS_2025_02/997013871"/>
    <hyperlink ref="F371" r:id="rId34" display="https://podminky.urs.cz/item/CS_URS_2025_02/711141811"/>
    <hyperlink ref="F379" r:id="rId35" display="https://podminky.urs.cz/item/CS_URS_2025_02/712340831"/>
    <hyperlink ref="F387" r:id="rId36" display="https://podminky.urs.cz/item/CS_URS_2025_02/712361801"/>
    <hyperlink ref="F393" r:id="rId37" display="https://podminky.urs.cz/item/CS_URS_2025_02/712361802"/>
    <hyperlink ref="F400" r:id="rId38" display="https://podminky.urs.cz/item/CS_URS_2025_02/713130841"/>
    <hyperlink ref="F406" r:id="rId39" display="https://podminky.urs.cz/item/CS_URS_2025_02/713140813"/>
    <hyperlink ref="F412" r:id="rId40" display="https://podminky.urs.cz/item/CS_URS_2025_02/721171809"/>
    <hyperlink ref="F418" r:id="rId41" display="https://podminky.urs.cz/item/CS_URS_2025_02/721210824"/>
    <hyperlink ref="F423" r:id="rId42" display="https://podminky.urs.cz/item/CS_URS_2025_02/725110814"/>
    <hyperlink ref="F427" r:id="rId43" display="https://podminky.urs.cz/item/CS_URS_2025_02/725210821"/>
    <hyperlink ref="F431" r:id="rId44" display="https://podminky.urs.cz/item/CS_URS_2025_02/725240812"/>
    <hyperlink ref="F436" r:id="rId45" display="https://podminky.urs.cz/item/CS_URS_2025_02/763111812"/>
    <hyperlink ref="F443" r:id="rId46" display="https://podminky.urs.cz/item/CS_URS_2025_02/764002841"/>
    <hyperlink ref="F448" r:id="rId47" display="https://podminky.urs.cz/item/CS_URS_2025_02/764002851"/>
    <hyperlink ref="F454" r:id="rId48" display="https://podminky.urs.cz/item/CS_URS_2025_02/766691811"/>
    <hyperlink ref="F459" r:id="rId49" display="https://podminky.urs.cz/item/CS_URS_2025_02/766691914"/>
    <hyperlink ref="F463" r:id="rId50" display="https://podminky.urs.cz/item/CS_URS_2025_02/766691921"/>
    <hyperlink ref="F468" r:id="rId51" display="https://podminky.urs.cz/item/CS_URS_2025_02/766691922"/>
    <hyperlink ref="F474" r:id="rId52" display="https://podminky.urs.cz/item/CS_URS_2025_02/767392802"/>
    <hyperlink ref="F481" r:id="rId53" display="https://podminky.urs.cz/item/CS_URS_2025_02/767661811"/>
    <hyperlink ref="F489" r:id="rId54" display="https://podminky.urs.cz/item/CS_URS_2025_02/776201812"/>
    <hyperlink ref="F495" r:id="rId55" display="https://podminky.urs.cz/item/CS_URS_2025_02/77641081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56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89</v>
      </c>
      <c r="AZ2" s="142" t="s">
        <v>700</v>
      </c>
      <c r="BA2" s="142" t="s">
        <v>21</v>
      </c>
      <c r="BB2" s="142" t="s">
        <v>21</v>
      </c>
      <c r="BC2" s="142" t="s">
        <v>701</v>
      </c>
      <c r="BD2" s="142" t="s">
        <v>81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23"/>
      <c r="AT3" s="20" t="s">
        <v>81</v>
      </c>
      <c r="AZ3" s="142" t="s">
        <v>702</v>
      </c>
      <c r="BA3" s="142" t="s">
        <v>21</v>
      </c>
      <c r="BB3" s="142" t="s">
        <v>21</v>
      </c>
      <c r="BC3" s="142" t="s">
        <v>703</v>
      </c>
      <c r="BD3" s="142" t="s">
        <v>81</v>
      </c>
    </row>
    <row r="4" s="1" customFormat="1" ht="24.96" customHeight="1">
      <c r="B4" s="23"/>
      <c r="D4" s="145" t="s">
        <v>148</v>
      </c>
      <c r="L4" s="23"/>
      <c r="M4" s="146" t="s">
        <v>10</v>
      </c>
      <c r="AT4" s="20" t="s">
        <v>4</v>
      </c>
      <c r="AZ4" s="142" t="s">
        <v>704</v>
      </c>
      <c r="BA4" s="142" t="s">
        <v>21</v>
      </c>
      <c r="BB4" s="142" t="s">
        <v>21</v>
      </c>
      <c r="BC4" s="142" t="s">
        <v>705</v>
      </c>
      <c r="BD4" s="142" t="s">
        <v>81</v>
      </c>
    </row>
    <row r="5" s="1" customFormat="1" ht="6.96" customHeight="1">
      <c r="B5" s="23"/>
      <c r="L5" s="23"/>
      <c r="AZ5" s="142" t="s">
        <v>706</v>
      </c>
      <c r="BA5" s="142" t="s">
        <v>21</v>
      </c>
      <c r="BB5" s="142" t="s">
        <v>21</v>
      </c>
      <c r="BC5" s="142" t="s">
        <v>707</v>
      </c>
      <c r="BD5" s="142" t="s">
        <v>81</v>
      </c>
    </row>
    <row r="6" s="1" customFormat="1" ht="12" customHeight="1">
      <c r="B6" s="23"/>
      <c r="D6" s="147" t="s">
        <v>16</v>
      </c>
      <c r="L6" s="23"/>
      <c r="AZ6" s="142" t="s">
        <v>708</v>
      </c>
      <c r="BA6" s="142" t="s">
        <v>21</v>
      </c>
      <c r="BB6" s="142" t="s">
        <v>21</v>
      </c>
      <c r="BC6" s="142" t="s">
        <v>709</v>
      </c>
      <c r="BD6" s="142" t="s">
        <v>81</v>
      </c>
    </row>
    <row r="7" s="1" customFormat="1" ht="16.5" customHeight="1">
      <c r="B7" s="23"/>
      <c r="E7" s="148" t="str">
        <f>'Rekapitulace stavby'!K6</f>
        <v>MODERNIZACE DOMOVA sv. VÁCLAVA, rekonstrukce domova pro seniory a modernizace zázemí služby</v>
      </c>
      <c r="F7" s="147"/>
      <c r="G7" s="147"/>
      <c r="H7" s="147"/>
      <c r="L7" s="23"/>
      <c r="AZ7" s="142" t="s">
        <v>710</v>
      </c>
      <c r="BA7" s="142" t="s">
        <v>21</v>
      </c>
      <c r="BB7" s="142" t="s">
        <v>21</v>
      </c>
      <c r="BC7" s="142" t="s">
        <v>711</v>
      </c>
      <c r="BD7" s="142" t="s">
        <v>81</v>
      </c>
    </row>
    <row r="8" s="1" customFormat="1" ht="12" customHeight="1">
      <c r="B8" s="23"/>
      <c r="D8" s="147" t="s">
        <v>155</v>
      </c>
      <c r="L8" s="23"/>
      <c r="AZ8" s="142" t="s">
        <v>712</v>
      </c>
      <c r="BA8" s="142" t="s">
        <v>21</v>
      </c>
      <c r="BB8" s="142" t="s">
        <v>21</v>
      </c>
      <c r="BC8" s="142" t="s">
        <v>713</v>
      </c>
      <c r="BD8" s="142" t="s">
        <v>81</v>
      </c>
    </row>
    <row r="9" s="2" customFormat="1" ht="16.5" customHeight="1">
      <c r="A9" s="41"/>
      <c r="B9" s="47"/>
      <c r="C9" s="41"/>
      <c r="D9" s="41"/>
      <c r="E9" s="148" t="s">
        <v>156</v>
      </c>
      <c r="F9" s="41"/>
      <c r="G9" s="41"/>
      <c r="H9" s="41"/>
      <c r="I9" s="41"/>
      <c r="J9" s="41"/>
      <c r="K9" s="41"/>
      <c r="L9" s="149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Z9" s="142" t="s">
        <v>714</v>
      </c>
      <c r="BA9" s="142" t="s">
        <v>21</v>
      </c>
      <c r="BB9" s="142" t="s">
        <v>21</v>
      </c>
      <c r="BC9" s="142" t="s">
        <v>715</v>
      </c>
      <c r="BD9" s="142" t="s">
        <v>81</v>
      </c>
    </row>
    <row r="10" s="2" customFormat="1" ht="12" customHeight="1">
      <c r="A10" s="41"/>
      <c r="B10" s="47"/>
      <c r="C10" s="41"/>
      <c r="D10" s="147" t="s">
        <v>157</v>
      </c>
      <c r="E10" s="41"/>
      <c r="F10" s="41"/>
      <c r="G10" s="41"/>
      <c r="H10" s="41"/>
      <c r="I10" s="41"/>
      <c r="J10" s="41"/>
      <c r="K10" s="41"/>
      <c r="L10" s="149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Z10" s="142" t="s">
        <v>716</v>
      </c>
      <c r="BA10" s="142" t="s">
        <v>21</v>
      </c>
      <c r="BB10" s="142" t="s">
        <v>21</v>
      </c>
      <c r="BC10" s="142" t="s">
        <v>717</v>
      </c>
      <c r="BD10" s="142" t="s">
        <v>81</v>
      </c>
    </row>
    <row r="11" s="2" customFormat="1" ht="16.5" customHeight="1">
      <c r="A11" s="41"/>
      <c r="B11" s="47"/>
      <c r="C11" s="41"/>
      <c r="D11" s="41"/>
      <c r="E11" s="150" t="s">
        <v>718</v>
      </c>
      <c r="F11" s="41"/>
      <c r="G11" s="41"/>
      <c r="H11" s="41"/>
      <c r="I11" s="41"/>
      <c r="J11" s="41"/>
      <c r="K11" s="41"/>
      <c r="L11" s="149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Z11" s="142" t="s">
        <v>719</v>
      </c>
      <c r="BA11" s="142" t="s">
        <v>21</v>
      </c>
      <c r="BB11" s="142" t="s">
        <v>21</v>
      </c>
      <c r="BC11" s="142" t="s">
        <v>720</v>
      </c>
      <c r="BD11" s="142" t="s">
        <v>81</v>
      </c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9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Z12" s="142" t="s">
        <v>721</v>
      </c>
      <c r="BA12" s="142" t="s">
        <v>21</v>
      </c>
      <c r="BB12" s="142" t="s">
        <v>21</v>
      </c>
      <c r="BC12" s="142" t="s">
        <v>722</v>
      </c>
      <c r="BD12" s="142" t="s">
        <v>81</v>
      </c>
    </row>
    <row r="13" s="2" customFormat="1" ht="12" customHeight="1">
      <c r="A13" s="41"/>
      <c r="B13" s="47"/>
      <c r="C13" s="41"/>
      <c r="D13" s="147" t="s">
        <v>18</v>
      </c>
      <c r="E13" s="41"/>
      <c r="F13" s="136" t="s">
        <v>21</v>
      </c>
      <c r="G13" s="41"/>
      <c r="H13" s="41"/>
      <c r="I13" s="147" t="s">
        <v>20</v>
      </c>
      <c r="J13" s="136" t="s">
        <v>21</v>
      </c>
      <c r="K13" s="41"/>
      <c r="L13" s="149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Z13" s="142" t="s">
        <v>723</v>
      </c>
      <c r="BA13" s="142" t="s">
        <v>21</v>
      </c>
      <c r="BB13" s="142" t="s">
        <v>21</v>
      </c>
      <c r="BC13" s="142" t="s">
        <v>724</v>
      </c>
      <c r="BD13" s="142" t="s">
        <v>81</v>
      </c>
    </row>
    <row r="14" s="2" customFormat="1" ht="12" customHeight="1">
      <c r="A14" s="41"/>
      <c r="B14" s="47"/>
      <c r="C14" s="41"/>
      <c r="D14" s="147" t="s">
        <v>22</v>
      </c>
      <c r="E14" s="41"/>
      <c r="F14" s="136" t="s">
        <v>23</v>
      </c>
      <c r="G14" s="41"/>
      <c r="H14" s="41"/>
      <c r="I14" s="147" t="s">
        <v>24</v>
      </c>
      <c r="J14" s="151" t="str">
        <f>'Rekapitulace stavby'!AN8</f>
        <v>11. 12. 2025</v>
      </c>
      <c r="K14" s="41"/>
      <c r="L14" s="149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Z14" s="142" t="s">
        <v>725</v>
      </c>
      <c r="BA14" s="142" t="s">
        <v>21</v>
      </c>
      <c r="BB14" s="142" t="s">
        <v>21</v>
      </c>
      <c r="BC14" s="142" t="s">
        <v>726</v>
      </c>
      <c r="BD14" s="142" t="s">
        <v>81</v>
      </c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9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Z15" s="142" t="s">
        <v>727</v>
      </c>
      <c r="BA15" s="142" t="s">
        <v>21</v>
      </c>
      <c r="BB15" s="142" t="s">
        <v>21</v>
      </c>
      <c r="BC15" s="142" t="s">
        <v>728</v>
      </c>
      <c r="BD15" s="142" t="s">
        <v>81</v>
      </c>
    </row>
    <row r="16" s="2" customFormat="1" ht="12" customHeight="1">
      <c r="A16" s="41"/>
      <c r="B16" s="47"/>
      <c r="C16" s="41"/>
      <c r="D16" s="147" t="s">
        <v>26</v>
      </c>
      <c r="E16" s="41"/>
      <c r="F16" s="41"/>
      <c r="G16" s="41"/>
      <c r="H16" s="41"/>
      <c r="I16" s="147" t="s">
        <v>27</v>
      </c>
      <c r="J16" s="136" t="s">
        <v>21</v>
      </c>
      <c r="K16" s="41"/>
      <c r="L16" s="149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Z16" s="142" t="s">
        <v>729</v>
      </c>
      <c r="BA16" s="142" t="s">
        <v>21</v>
      </c>
      <c r="BB16" s="142" t="s">
        <v>21</v>
      </c>
      <c r="BC16" s="142" t="s">
        <v>730</v>
      </c>
      <c r="BD16" s="142" t="s">
        <v>81</v>
      </c>
    </row>
    <row r="17" s="2" customFormat="1" ht="18" customHeight="1">
      <c r="A17" s="41"/>
      <c r="B17" s="47"/>
      <c r="C17" s="41"/>
      <c r="D17" s="41"/>
      <c r="E17" s="136" t="s">
        <v>28</v>
      </c>
      <c r="F17" s="41"/>
      <c r="G17" s="41"/>
      <c r="H17" s="41"/>
      <c r="I17" s="147" t="s">
        <v>29</v>
      </c>
      <c r="J17" s="136" t="s">
        <v>21</v>
      </c>
      <c r="K17" s="41"/>
      <c r="L17" s="149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Z17" s="142" t="s">
        <v>731</v>
      </c>
      <c r="BA17" s="142" t="s">
        <v>21</v>
      </c>
      <c r="BB17" s="142" t="s">
        <v>21</v>
      </c>
      <c r="BC17" s="142" t="s">
        <v>732</v>
      </c>
      <c r="BD17" s="142" t="s">
        <v>81</v>
      </c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9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Z18" s="142" t="s">
        <v>733</v>
      </c>
      <c r="BA18" s="142" t="s">
        <v>21</v>
      </c>
      <c r="BB18" s="142" t="s">
        <v>21</v>
      </c>
      <c r="BC18" s="142" t="s">
        <v>734</v>
      </c>
      <c r="BD18" s="142" t="s">
        <v>81</v>
      </c>
    </row>
    <row r="19" s="2" customFormat="1" ht="12" customHeight="1">
      <c r="A19" s="41"/>
      <c r="B19" s="47"/>
      <c r="C19" s="41"/>
      <c r="D19" s="147" t="s">
        <v>30</v>
      </c>
      <c r="E19" s="41"/>
      <c r="F19" s="41"/>
      <c r="G19" s="41"/>
      <c r="H19" s="41"/>
      <c r="I19" s="147" t="s">
        <v>27</v>
      </c>
      <c r="J19" s="36" t="str">
        <f>'Rekapitulace stavby'!AN13</f>
        <v>Vyplň údaj</v>
      </c>
      <c r="K19" s="41"/>
      <c r="L19" s="149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Z19" s="142" t="s">
        <v>735</v>
      </c>
      <c r="BA19" s="142" t="s">
        <v>21</v>
      </c>
      <c r="BB19" s="142" t="s">
        <v>21</v>
      </c>
      <c r="BC19" s="142" t="s">
        <v>736</v>
      </c>
      <c r="BD19" s="142" t="s">
        <v>81</v>
      </c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7" t="s">
        <v>29</v>
      </c>
      <c r="J20" s="36" t="str">
        <f>'Rekapitulace stavby'!AN14</f>
        <v>Vyplň údaj</v>
      </c>
      <c r="K20" s="41"/>
      <c r="L20" s="149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Z20" s="142" t="s">
        <v>737</v>
      </c>
      <c r="BA20" s="142" t="s">
        <v>21</v>
      </c>
      <c r="BB20" s="142" t="s">
        <v>21</v>
      </c>
      <c r="BC20" s="142" t="s">
        <v>738</v>
      </c>
      <c r="BD20" s="142" t="s">
        <v>81</v>
      </c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9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Z21" s="142" t="s">
        <v>739</v>
      </c>
      <c r="BA21" s="142" t="s">
        <v>21</v>
      </c>
      <c r="BB21" s="142" t="s">
        <v>21</v>
      </c>
      <c r="BC21" s="142" t="s">
        <v>740</v>
      </c>
      <c r="BD21" s="142" t="s">
        <v>81</v>
      </c>
    </row>
    <row r="22" s="2" customFormat="1" ht="12" customHeight="1">
      <c r="A22" s="41"/>
      <c r="B22" s="47"/>
      <c r="C22" s="41"/>
      <c r="D22" s="147" t="s">
        <v>32</v>
      </c>
      <c r="E22" s="41"/>
      <c r="F22" s="41"/>
      <c r="G22" s="41"/>
      <c r="H22" s="41"/>
      <c r="I22" s="147" t="s">
        <v>27</v>
      </c>
      <c r="J22" s="136" t="s">
        <v>21</v>
      </c>
      <c r="K22" s="41"/>
      <c r="L22" s="149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Z22" s="142" t="s">
        <v>741</v>
      </c>
      <c r="BA22" s="142" t="s">
        <v>21</v>
      </c>
      <c r="BB22" s="142" t="s">
        <v>21</v>
      </c>
      <c r="BC22" s="142" t="s">
        <v>703</v>
      </c>
      <c r="BD22" s="142" t="s">
        <v>81</v>
      </c>
    </row>
    <row r="23" s="2" customFormat="1" ht="18" customHeight="1">
      <c r="A23" s="41"/>
      <c r="B23" s="47"/>
      <c r="C23" s="41"/>
      <c r="D23" s="41"/>
      <c r="E23" s="136" t="s">
        <v>33</v>
      </c>
      <c r="F23" s="41"/>
      <c r="G23" s="41"/>
      <c r="H23" s="41"/>
      <c r="I23" s="147" t="s">
        <v>29</v>
      </c>
      <c r="J23" s="136" t="s">
        <v>21</v>
      </c>
      <c r="K23" s="41"/>
      <c r="L23" s="149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9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7" t="s">
        <v>35</v>
      </c>
      <c r="E25" s="41"/>
      <c r="F25" s="41"/>
      <c r="G25" s="41"/>
      <c r="H25" s="41"/>
      <c r="I25" s="147" t="s">
        <v>27</v>
      </c>
      <c r="J25" s="136" t="str">
        <f>IF('Rekapitulace stavby'!AN19="","",'Rekapitulace stavby'!AN19)</f>
        <v/>
      </c>
      <c r="K25" s="41"/>
      <c r="L25" s="149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tr">
        <f>IF('Rekapitulace stavby'!E20="","",'Rekapitulace stavby'!E20)</f>
        <v xml:space="preserve"> </v>
      </c>
      <c r="F26" s="41"/>
      <c r="G26" s="41"/>
      <c r="H26" s="41"/>
      <c r="I26" s="147" t="s">
        <v>29</v>
      </c>
      <c r="J26" s="136" t="str">
        <f>IF('Rekapitulace stavby'!AN20="","",'Rekapitulace stavby'!AN20)</f>
        <v/>
      </c>
      <c r="K26" s="41"/>
      <c r="L26" s="149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9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7" t="s">
        <v>37</v>
      </c>
      <c r="E28" s="41"/>
      <c r="F28" s="41"/>
      <c r="G28" s="41"/>
      <c r="H28" s="41"/>
      <c r="I28" s="41"/>
      <c r="J28" s="41"/>
      <c r="K28" s="41"/>
      <c r="L28" s="149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2"/>
      <c r="B29" s="153"/>
      <c r="C29" s="152"/>
      <c r="D29" s="152"/>
      <c r="E29" s="154" t="s">
        <v>21</v>
      </c>
      <c r="F29" s="154"/>
      <c r="G29" s="154"/>
      <c r="H29" s="154"/>
      <c r="I29" s="152"/>
      <c r="J29" s="152"/>
      <c r="K29" s="152"/>
      <c r="L29" s="155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9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6"/>
      <c r="E31" s="156"/>
      <c r="F31" s="156"/>
      <c r="G31" s="156"/>
      <c r="H31" s="156"/>
      <c r="I31" s="156"/>
      <c r="J31" s="156"/>
      <c r="K31" s="156"/>
      <c r="L31" s="149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7" t="s">
        <v>39</v>
      </c>
      <c r="E32" s="41"/>
      <c r="F32" s="41"/>
      <c r="G32" s="41"/>
      <c r="H32" s="41"/>
      <c r="I32" s="41"/>
      <c r="J32" s="158">
        <f>ROUND(J111, 2)</f>
        <v>0</v>
      </c>
      <c r="K32" s="41"/>
      <c r="L32" s="149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6"/>
      <c r="E33" s="156"/>
      <c r="F33" s="156"/>
      <c r="G33" s="156"/>
      <c r="H33" s="156"/>
      <c r="I33" s="156"/>
      <c r="J33" s="156"/>
      <c r="K33" s="156"/>
      <c r="L33" s="149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9" t="s">
        <v>41</v>
      </c>
      <c r="G34" s="41"/>
      <c r="H34" s="41"/>
      <c r="I34" s="159" t="s">
        <v>40</v>
      </c>
      <c r="J34" s="159" t="s">
        <v>42</v>
      </c>
      <c r="K34" s="41"/>
      <c r="L34" s="149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60" t="s">
        <v>43</v>
      </c>
      <c r="E35" s="147" t="s">
        <v>44</v>
      </c>
      <c r="F35" s="161">
        <f>ROUND((SUM(BE111:BE1585)),  2)</f>
        <v>0</v>
      </c>
      <c r="G35" s="41"/>
      <c r="H35" s="41"/>
      <c r="I35" s="162">
        <v>0.20999999999999999</v>
      </c>
      <c r="J35" s="161">
        <f>ROUND(((SUM(BE111:BE1585))*I35),  2)</f>
        <v>0</v>
      </c>
      <c r="K35" s="41"/>
      <c r="L35" s="149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7" t="s">
        <v>45</v>
      </c>
      <c r="F36" s="161">
        <f>ROUND((SUM(BF111:BF1585)),  2)</f>
        <v>0</v>
      </c>
      <c r="G36" s="41"/>
      <c r="H36" s="41"/>
      <c r="I36" s="162">
        <v>0.12</v>
      </c>
      <c r="J36" s="161">
        <f>ROUND(((SUM(BF111:BF1585))*I36),  2)</f>
        <v>0</v>
      </c>
      <c r="K36" s="41"/>
      <c r="L36" s="149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7" t="s">
        <v>46</v>
      </c>
      <c r="F37" s="161">
        <f>ROUND((SUM(BG111:BG1585)),  2)</f>
        <v>0</v>
      </c>
      <c r="G37" s="41"/>
      <c r="H37" s="41"/>
      <c r="I37" s="162">
        <v>0.20999999999999999</v>
      </c>
      <c r="J37" s="161">
        <f>0</f>
        <v>0</v>
      </c>
      <c r="K37" s="41"/>
      <c r="L37" s="149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7" t="s">
        <v>47</v>
      </c>
      <c r="F38" s="161">
        <f>ROUND((SUM(BH111:BH1585)),  2)</f>
        <v>0</v>
      </c>
      <c r="G38" s="41"/>
      <c r="H38" s="41"/>
      <c r="I38" s="162">
        <v>0.12</v>
      </c>
      <c r="J38" s="161">
        <f>0</f>
        <v>0</v>
      </c>
      <c r="K38" s="41"/>
      <c r="L38" s="149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7" t="s">
        <v>48</v>
      </c>
      <c r="F39" s="161">
        <f>ROUND((SUM(BI111:BI1585)),  2)</f>
        <v>0</v>
      </c>
      <c r="G39" s="41"/>
      <c r="H39" s="41"/>
      <c r="I39" s="162">
        <v>0</v>
      </c>
      <c r="J39" s="161">
        <f>0</f>
        <v>0</v>
      </c>
      <c r="K39" s="41"/>
      <c r="L39" s="149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9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3"/>
      <c r="D41" s="164" t="s">
        <v>49</v>
      </c>
      <c r="E41" s="165"/>
      <c r="F41" s="165"/>
      <c r="G41" s="166" t="s">
        <v>50</v>
      </c>
      <c r="H41" s="167" t="s">
        <v>51</v>
      </c>
      <c r="I41" s="165"/>
      <c r="J41" s="168">
        <f>SUM(J32:J39)</f>
        <v>0</v>
      </c>
      <c r="K41" s="169"/>
      <c r="L41" s="149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70"/>
      <c r="C42" s="171"/>
      <c r="D42" s="171"/>
      <c r="E42" s="171"/>
      <c r="F42" s="171"/>
      <c r="G42" s="171"/>
      <c r="H42" s="171"/>
      <c r="I42" s="171"/>
      <c r="J42" s="171"/>
      <c r="K42" s="171"/>
      <c r="L42" s="149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2"/>
      <c r="C46" s="173"/>
      <c r="D46" s="173"/>
      <c r="E46" s="173"/>
      <c r="F46" s="173"/>
      <c r="G46" s="173"/>
      <c r="H46" s="173"/>
      <c r="I46" s="173"/>
      <c r="J46" s="173"/>
      <c r="K46" s="173"/>
      <c r="L46" s="149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159</v>
      </c>
      <c r="D47" s="43"/>
      <c r="E47" s="43"/>
      <c r="F47" s="43"/>
      <c r="G47" s="43"/>
      <c r="H47" s="43"/>
      <c r="I47" s="43"/>
      <c r="J47" s="43"/>
      <c r="K47" s="43"/>
      <c r="L47" s="149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9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9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4" t="str">
        <f>E7</f>
        <v>MODERNIZACE DOMOVA sv. VÁCLAVA, rekonstrukce domova pro seniory a modernizace zázemí služby</v>
      </c>
      <c r="F50" s="35"/>
      <c r="G50" s="35"/>
      <c r="H50" s="35"/>
      <c r="I50" s="43"/>
      <c r="J50" s="43"/>
      <c r="K50" s="43"/>
      <c r="L50" s="149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155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4" t="s">
        <v>156</v>
      </c>
      <c r="F52" s="43"/>
      <c r="G52" s="43"/>
      <c r="H52" s="43"/>
      <c r="I52" s="43"/>
      <c r="J52" s="43"/>
      <c r="K52" s="43"/>
      <c r="L52" s="149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157</v>
      </c>
      <c r="D53" s="43"/>
      <c r="E53" s="43"/>
      <c r="F53" s="43"/>
      <c r="G53" s="43"/>
      <c r="H53" s="43"/>
      <c r="I53" s="43"/>
      <c r="J53" s="43"/>
      <c r="K53" s="43"/>
      <c r="L53" s="149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1.2 - Nové konstrukce a práce</v>
      </c>
      <c r="F54" s="43"/>
      <c r="G54" s="43"/>
      <c r="H54" s="43"/>
      <c r="I54" s="43"/>
      <c r="J54" s="43"/>
      <c r="K54" s="43"/>
      <c r="L54" s="149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9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22</v>
      </c>
      <c r="D56" s="43"/>
      <c r="E56" s="43"/>
      <c r="F56" s="30" t="str">
        <f>F14</f>
        <v>Brandýs nad Labem-Stará Boleslav</v>
      </c>
      <c r="G56" s="43"/>
      <c r="H56" s="43"/>
      <c r="I56" s="35" t="s">
        <v>24</v>
      </c>
      <c r="J56" s="75" t="str">
        <f>IF(J14="","",J14)</f>
        <v>11. 12. 2025</v>
      </c>
      <c r="K56" s="43"/>
      <c r="L56" s="149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9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25.65" customHeight="1">
      <c r="A58" s="41"/>
      <c r="B58" s="42"/>
      <c r="C58" s="35" t="s">
        <v>26</v>
      </c>
      <c r="D58" s="43"/>
      <c r="E58" s="43"/>
      <c r="F58" s="30" t="str">
        <f>E17</f>
        <v>ARCIDIECÉZNÍ CHARITA PRAHA</v>
      </c>
      <c r="G58" s="43"/>
      <c r="H58" s="43"/>
      <c r="I58" s="35" t="s">
        <v>32</v>
      </c>
      <c r="J58" s="39" t="str">
        <f>E23</f>
        <v>JIRSA - ARCHITEKTI, s.r.o.</v>
      </c>
      <c r="K58" s="43"/>
      <c r="L58" s="149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30</v>
      </c>
      <c r="D59" s="43"/>
      <c r="E59" s="43"/>
      <c r="F59" s="30" t="str">
        <f>IF(E20="","",E20)</f>
        <v>Vyplň údaj</v>
      </c>
      <c r="G59" s="43"/>
      <c r="H59" s="43"/>
      <c r="I59" s="35" t="s">
        <v>35</v>
      </c>
      <c r="J59" s="39" t="str">
        <f>E26</f>
        <v xml:space="preserve"> </v>
      </c>
      <c r="K59" s="43"/>
      <c r="L59" s="149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9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5" t="s">
        <v>160</v>
      </c>
      <c r="D61" s="176"/>
      <c r="E61" s="176"/>
      <c r="F61" s="176"/>
      <c r="G61" s="176"/>
      <c r="H61" s="176"/>
      <c r="I61" s="176"/>
      <c r="J61" s="177" t="s">
        <v>161</v>
      </c>
      <c r="K61" s="176"/>
      <c r="L61" s="149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9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8" t="s">
        <v>71</v>
      </c>
      <c r="D63" s="43"/>
      <c r="E63" s="43"/>
      <c r="F63" s="43"/>
      <c r="G63" s="43"/>
      <c r="H63" s="43"/>
      <c r="I63" s="43"/>
      <c r="J63" s="105">
        <f>J111</f>
        <v>0</v>
      </c>
      <c r="K63" s="43"/>
      <c r="L63" s="149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162</v>
      </c>
    </row>
    <row r="64" s="9" customFormat="1" ht="24.96" customHeight="1">
      <c r="A64" s="9"/>
      <c r="B64" s="179"/>
      <c r="C64" s="180"/>
      <c r="D64" s="181" t="s">
        <v>163</v>
      </c>
      <c r="E64" s="182"/>
      <c r="F64" s="182"/>
      <c r="G64" s="182"/>
      <c r="H64" s="182"/>
      <c r="I64" s="182"/>
      <c r="J64" s="183">
        <f>J112</f>
        <v>0</v>
      </c>
      <c r="K64" s="180"/>
      <c r="L64" s="184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5"/>
      <c r="C65" s="128"/>
      <c r="D65" s="186" t="s">
        <v>164</v>
      </c>
      <c r="E65" s="187"/>
      <c r="F65" s="187"/>
      <c r="G65" s="187"/>
      <c r="H65" s="187"/>
      <c r="I65" s="187"/>
      <c r="J65" s="188">
        <f>J113</f>
        <v>0</v>
      </c>
      <c r="K65" s="128"/>
      <c r="L65" s="189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5"/>
      <c r="C66" s="128"/>
      <c r="D66" s="186" t="s">
        <v>742</v>
      </c>
      <c r="E66" s="187"/>
      <c r="F66" s="187"/>
      <c r="G66" s="187"/>
      <c r="H66" s="187"/>
      <c r="I66" s="187"/>
      <c r="J66" s="188">
        <f>J185</f>
        <v>0</v>
      </c>
      <c r="K66" s="128"/>
      <c r="L66" s="189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5"/>
      <c r="C67" s="128"/>
      <c r="D67" s="186" t="s">
        <v>743</v>
      </c>
      <c r="E67" s="187"/>
      <c r="F67" s="187"/>
      <c r="G67" s="187"/>
      <c r="H67" s="187"/>
      <c r="I67" s="187"/>
      <c r="J67" s="188">
        <f>J286</f>
        <v>0</v>
      </c>
      <c r="K67" s="128"/>
      <c r="L67" s="189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5"/>
      <c r="C68" s="128"/>
      <c r="D68" s="186" t="s">
        <v>744</v>
      </c>
      <c r="E68" s="187"/>
      <c r="F68" s="187"/>
      <c r="G68" s="187"/>
      <c r="H68" s="187"/>
      <c r="I68" s="187"/>
      <c r="J68" s="188">
        <f>J448</f>
        <v>0</v>
      </c>
      <c r="K68" s="128"/>
      <c r="L68" s="189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5"/>
      <c r="C69" s="128"/>
      <c r="D69" s="186" t="s">
        <v>745</v>
      </c>
      <c r="E69" s="187"/>
      <c r="F69" s="187"/>
      <c r="G69" s="187"/>
      <c r="H69" s="187"/>
      <c r="I69" s="187"/>
      <c r="J69" s="188">
        <f>J528</f>
        <v>0</v>
      </c>
      <c r="K69" s="128"/>
      <c r="L69" s="189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5"/>
      <c r="C70" s="128"/>
      <c r="D70" s="186" t="s">
        <v>746</v>
      </c>
      <c r="E70" s="187"/>
      <c r="F70" s="187"/>
      <c r="G70" s="187"/>
      <c r="H70" s="187"/>
      <c r="I70" s="187"/>
      <c r="J70" s="188">
        <f>J547</f>
        <v>0</v>
      </c>
      <c r="K70" s="128"/>
      <c r="L70" s="189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85"/>
      <c r="C71" s="128"/>
      <c r="D71" s="186" t="s">
        <v>165</v>
      </c>
      <c r="E71" s="187"/>
      <c r="F71" s="187"/>
      <c r="G71" s="187"/>
      <c r="H71" s="187"/>
      <c r="I71" s="187"/>
      <c r="J71" s="188">
        <f>J743</f>
        <v>0</v>
      </c>
      <c r="K71" s="128"/>
      <c r="L71" s="189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85"/>
      <c r="C72" s="128"/>
      <c r="D72" s="186" t="s">
        <v>747</v>
      </c>
      <c r="E72" s="187"/>
      <c r="F72" s="187"/>
      <c r="G72" s="187"/>
      <c r="H72" s="187"/>
      <c r="I72" s="187"/>
      <c r="J72" s="188">
        <f>J832</f>
        <v>0</v>
      </c>
      <c r="K72" s="128"/>
      <c r="L72" s="189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9" customFormat="1" ht="24.96" customHeight="1">
      <c r="A73" s="9"/>
      <c r="B73" s="179"/>
      <c r="C73" s="180"/>
      <c r="D73" s="181" t="s">
        <v>167</v>
      </c>
      <c r="E73" s="182"/>
      <c r="F73" s="182"/>
      <c r="G73" s="182"/>
      <c r="H73" s="182"/>
      <c r="I73" s="182"/>
      <c r="J73" s="183">
        <f>J835</f>
        <v>0</v>
      </c>
      <c r="K73" s="180"/>
      <c r="L73" s="184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</row>
    <row r="74" s="10" customFormat="1" ht="19.92" customHeight="1">
      <c r="A74" s="10"/>
      <c r="B74" s="185"/>
      <c r="C74" s="128"/>
      <c r="D74" s="186" t="s">
        <v>168</v>
      </c>
      <c r="E74" s="187"/>
      <c r="F74" s="187"/>
      <c r="G74" s="187"/>
      <c r="H74" s="187"/>
      <c r="I74" s="187"/>
      <c r="J74" s="188">
        <f>J836</f>
        <v>0</v>
      </c>
      <c r="K74" s="128"/>
      <c r="L74" s="189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10" customFormat="1" ht="19.92" customHeight="1">
      <c r="A75" s="10"/>
      <c r="B75" s="185"/>
      <c r="C75" s="128"/>
      <c r="D75" s="186" t="s">
        <v>169</v>
      </c>
      <c r="E75" s="187"/>
      <c r="F75" s="187"/>
      <c r="G75" s="187"/>
      <c r="H75" s="187"/>
      <c r="I75" s="187"/>
      <c r="J75" s="188">
        <f>J867</f>
        <v>0</v>
      </c>
      <c r="K75" s="128"/>
      <c r="L75" s="189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="10" customFormat="1" ht="19.92" customHeight="1">
      <c r="A76" s="10"/>
      <c r="B76" s="185"/>
      <c r="C76" s="128"/>
      <c r="D76" s="186" t="s">
        <v>170</v>
      </c>
      <c r="E76" s="187"/>
      <c r="F76" s="187"/>
      <c r="G76" s="187"/>
      <c r="H76" s="187"/>
      <c r="I76" s="187"/>
      <c r="J76" s="188">
        <f>J954</f>
        <v>0</v>
      </c>
      <c r="K76" s="128"/>
      <c r="L76" s="189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="10" customFormat="1" ht="19.92" customHeight="1">
      <c r="A77" s="10"/>
      <c r="B77" s="185"/>
      <c r="C77" s="128"/>
      <c r="D77" s="186" t="s">
        <v>748</v>
      </c>
      <c r="E77" s="187"/>
      <c r="F77" s="187"/>
      <c r="G77" s="187"/>
      <c r="H77" s="187"/>
      <c r="I77" s="187"/>
      <c r="J77" s="188">
        <f>J1019</f>
        <v>0</v>
      </c>
      <c r="K77" s="128"/>
      <c r="L77" s="189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="10" customFormat="1" ht="19.92" customHeight="1">
      <c r="A78" s="10"/>
      <c r="B78" s="185"/>
      <c r="C78" s="128"/>
      <c r="D78" s="186" t="s">
        <v>749</v>
      </c>
      <c r="E78" s="187"/>
      <c r="F78" s="187"/>
      <c r="G78" s="187"/>
      <c r="H78" s="187"/>
      <c r="I78" s="187"/>
      <c r="J78" s="188">
        <f>J1030</f>
        <v>0</v>
      </c>
      <c r="K78" s="128"/>
      <c r="L78" s="189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s="10" customFormat="1" ht="19.92" customHeight="1">
      <c r="A79" s="10"/>
      <c r="B79" s="185"/>
      <c r="C79" s="128"/>
      <c r="D79" s="186" t="s">
        <v>173</v>
      </c>
      <c r="E79" s="187"/>
      <c r="F79" s="187"/>
      <c r="G79" s="187"/>
      <c r="H79" s="187"/>
      <c r="I79" s="187"/>
      <c r="J79" s="188">
        <f>J1040</f>
        <v>0</v>
      </c>
      <c r="K79" s="128"/>
      <c r="L79" s="189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s="10" customFormat="1" ht="19.92" customHeight="1">
      <c r="A80" s="10"/>
      <c r="B80" s="185"/>
      <c r="C80" s="128"/>
      <c r="D80" s="186" t="s">
        <v>174</v>
      </c>
      <c r="E80" s="187"/>
      <c r="F80" s="187"/>
      <c r="G80" s="187"/>
      <c r="H80" s="187"/>
      <c r="I80" s="187"/>
      <c r="J80" s="188">
        <f>J1099</f>
        <v>0</v>
      </c>
      <c r="K80" s="128"/>
      <c r="L80" s="189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s="10" customFormat="1" ht="19.92" customHeight="1">
      <c r="A81" s="10"/>
      <c r="B81" s="185"/>
      <c r="C81" s="128"/>
      <c r="D81" s="186" t="s">
        <v>175</v>
      </c>
      <c r="E81" s="187"/>
      <c r="F81" s="187"/>
      <c r="G81" s="187"/>
      <c r="H81" s="187"/>
      <c r="I81" s="187"/>
      <c r="J81" s="188">
        <f>J1142</f>
        <v>0</v>
      </c>
      <c r="K81" s="128"/>
      <c r="L81" s="189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</row>
    <row r="82" s="10" customFormat="1" ht="19.92" customHeight="1">
      <c r="A82" s="10"/>
      <c r="B82" s="185"/>
      <c r="C82" s="128"/>
      <c r="D82" s="186" t="s">
        <v>176</v>
      </c>
      <c r="E82" s="187"/>
      <c r="F82" s="187"/>
      <c r="G82" s="187"/>
      <c r="H82" s="187"/>
      <c r="I82" s="187"/>
      <c r="J82" s="188">
        <f>J1178</f>
        <v>0</v>
      </c>
      <c r="K82" s="128"/>
      <c r="L82" s="189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</row>
    <row r="83" s="10" customFormat="1" ht="19.92" customHeight="1">
      <c r="A83" s="10"/>
      <c r="B83" s="185"/>
      <c r="C83" s="128"/>
      <c r="D83" s="186" t="s">
        <v>750</v>
      </c>
      <c r="E83" s="187"/>
      <c r="F83" s="187"/>
      <c r="G83" s="187"/>
      <c r="H83" s="187"/>
      <c r="I83" s="187"/>
      <c r="J83" s="188">
        <f>J1296</f>
        <v>0</v>
      </c>
      <c r="K83" s="128"/>
      <c r="L83" s="189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</row>
    <row r="84" s="10" customFormat="1" ht="19.92" customHeight="1">
      <c r="A84" s="10"/>
      <c r="B84" s="185"/>
      <c r="C84" s="128"/>
      <c r="D84" s="186" t="s">
        <v>751</v>
      </c>
      <c r="E84" s="187"/>
      <c r="F84" s="187"/>
      <c r="G84" s="187"/>
      <c r="H84" s="187"/>
      <c r="I84" s="187"/>
      <c r="J84" s="188">
        <f>J1321</f>
        <v>0</v>
      </c>
      <c r="K84" s="128"/>
      <c r="L84" s="189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</row>
    <row r="85" s="10" customFormat="1" ht="19.92" customHeight="1">
      <c r="A85" s="10"/>
      <c r="B85" s="185"/>
      <c r="C85" s="128"/>
      <c r="D85" s="186" t="s">
        <v>752</v>
      </c>
      <c r="E85" s="187"/>
      <c r="F85" s="187"/>
      <c r="G85" s="187"/>
      <c r="H85" s="187"/>
      <c r="I85" s="187"/>
      <c r="J85" s="188">
        <f>J1394</f>
        <v>0</v>
      </c>
      <c r="K85" s="128"/>
      <c r="L85" s="189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</row>
    <row r="86" s="10" customFormat="1" ht="19.92" customHeight="1">
      <c r="A86" s="10"/>
      <c r="B86" s="185"/>
      <c r="C86" s="128"/>
      <c r="D86" s="186" t="s">
        <v>753</v>
      </c>
      <c r="E86" s="187"/>
      <c r="F86" s="187"/>
      <c r="G86" s="187"/>
      <c r="H86" s="187"/>
      <c r="I86" s="187"/>
      <c r="J86" s="188">
        <f>J1427</f>
        <v>0</v>
      </c>
      <c r="K86" s="128"/>
      <c r="L86" s="189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</row>
    <row r="87" s="10" customFormat="1" ht="19.92" customHeight="1">
      <c r="A87" s="10"/>
      <c r="B87" s="185"/>
      <c r="C87" s="128"/>
      <c r="D87" s="186" t="s">
        <v>754</v>
      </c>
      <c r="E87" s="187"/>
      <c r="F87" s="187"/>
      <c r="G87" s="187"/>
      <c r="H87" s="187"/>
      <c r="I87" s="187"/>
      <c r="J87" s="188">
        <f>J1498</f>
        <v>0</v>
      </c>
      <c r="K87" s="128"/>
      <c r="L87" s="189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</row>
    <row r="88" s="10" customFormat="1" ht="19.92" customHeight="1">
      <c r="A88" s="10"/>
      <c r="B88" s="185"/>
      <c r="C88" s="128"/>
      <c r="D88" s="186" t="s">
        <v>755</v>
      </c>
      <c r="E88" s="187"/>
      <c r="F88" s="187"/>
      <c r="G88" s="187"/>
      <c r="H88" s="187"/>
      <c r="I88" s="187"/>
      <c r="J88" s="188">
        <f>J1513</f>
        <v>0</v>
      </c>
      <c r="K88" s="128"/>
      <c r="L88" s="189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</row>
    <row r="89" s="10" customFormat="1" ht="19.92" customHeight="1">
      <c r="A89" s="10"/>
      <c r="B89" s="185"/>
      <c r="C89" s="128"/>
      <c r="D89" s="186" t="s">
        <v>756</v>
      </c>
      <c r="E89" s="187"/>
      <c r="F89" s="187"/>
      <c r="G89" s="187"/>
      <c r="H89" s="187"/>
      <c r="I89" s="187"/>
      <c r="J89" s="188">
        <f>J1559</f>
        <v>0</v>
      </c>
      <c r="K89" s="128"/>
      <c r="L89" s="189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</row>
    <row r="90" s="2" customFormat="1" ht="21.84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149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6.96" customHeight="1">
      <c r="A91" s="41"/>
      <c r="B91" s="62"/>
      <c r="C91" s="63"/>
      <c r="D91" s="63"/>
      <c r="E91" s="63"/>
      <c r="F91" s="63"/>
      <c r="G91" s="63"/>
      <c r="H91" s="63"/>
      <c r="I91" s="63"/>
      <c r="J91" s="63"/>
      <c r="K91" s="63"/>
      <c r="L91" s="149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5" s="2" customFormat="1" ht="6.96" customHeight="1">
      <c r="A95" s="41"/>
      <c r="B95" s="64"/>
      <c r="C95" s="65"/>
      <c r="D95" s="65"/>
      <c r="E95" s="65"/>
      <c r="F95" s="65"/>
      <c r="G95" s="65"/>
      <c r="H95" s="65"/>
      <c r="I95" s="65"/>
      <c r="J95" s="65"/>
      <c r="K95" s="65"/>
      <c r="L95" s="149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="2" customFormat="1" ht="24.96" customHeight="1">
      <c r="A96" s="41"/>
      <c r="B96" s="42"/>
      <c r="C96" s="26" t="s">
        <v>178</v>
      </c>
      <c r="D96" s="43"/>
      <c r="E96" s="43"/>
      <c r="F96" s="43"/>
      <c r="G96" s="43"/>
      <c r="H96" s="43"/>
      <c r="I96" s="43"/>
      <c r="J96" s="43"/>
      <c r="K96" s="43"/>
      <c r="L96" s="149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</row>
    <row r="97" s="2" customFormat="1" ht="6.96" customHeight="1">
      <c r="A97" s="41"/>
      <c r="B97" s="42"/>
      <c r="C97" s="43"/>
      <c r="D97" s="43"/>
      <c r="E97" s="43"/>
      <c r="F97" s="43"/>
      <c r="G97" s="43"/>
      <c r="H97" s="43"/>
      <c r="I97" s="43"/>
      <c r="J97" s="43"/>
      <c r="K97" s="43"/>
      <c r="L97" s="149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</row>
    <row r="98" s="2" customFormat="1" ht="12" customHeight="1">
      <c r="A98" s="41"/>
      <c r="B98" s="42"/>
      <c r="C98" s="35" t="s">
        <v>16</v>
      </c>
      <c r="D98" s="43"/>
      <c r="E98" s="43"/>
      <c r="F98" s="43"/>
      <c r="G98" s="43"/>
      <c r="H98" s="43"/>
      <c r="I98" s="43"/>
      <c r="J98" s="43"/>
      <c r="K98" s="43"/>
      <c r="L98" s="149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</row>
    <row r="99" s="2" customFormat="1" ht="16.5" customHeight="1">
      <c r="A99" s="41"/>
      <c r="B99" s="42"/>
      <c r="C99" s="43"/>
      <c r="D99" s="43"/>
      <c r="E99" s="174" t="str">
        <f>E7</f>
        <v>MODERNIZACE DOMOVA sv. VÁCLAVA, rekonstrukce domova pro seniory a modernizace zázemí služby</v>
      </c>
      <c r="F99" s="35"/>
      <c r="G99" s="35"/>
      <c r="H99" s="35"/>
      <c r="I99" s="43"/>
      <c r="J99" s="43"/>
      <c r="K99" s="43"/>
      <c r="L99" s="149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</row>
    <row r="100" s="1" customFormat="1" ht="12" customHeight="1">
      <c r="B100" s="24"/>
      <c r="C100" s="35" t="s">
        <v>155</v>
      </c>
      <c r="D100" s="25"/>
      <c r="E100" s="25"/>
      <c r="F100" s="25"/>
      <c r="G100" s="25"/>
      <c r="H100" s="25"/>
      <c r="I100" s="25"/>
      <c r="J100" s="25"/>
      <c r="K100" s="25"/>
      <c r="L100" s="23"/>
    </row>
    <row r="101" s="2" customFormat="1" ht="16.5" customHeight="1">
      <c r="A101" s="41"/>
      <c r="B101" s="42"/>
      <c r="C101" s="43"/>
      <c r="D101" s="43"/>
      <c r="E101" s="174" t="s">
        <v>156</v>
      </c>
      <c r="F101" s="43"/>
      <c r="G101" s="43"/>
      <c r="H101" s="43"/>
      <c r="I101" s="43"/>
      <c r="J101" s="43"/>
      <c r="K101" s="43"/>
      <c r="L101" s="149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</row>
    <row r="102" s="2" customFormat="1" ht="12" customHeight="1">
      <c r="A102" s="41"/>
      <c r="B102" s="42"/>
      <c r="C102" s="35" t="s">
        <v>157</v>
      </c>
      <c r="D102" s="43"/>
      <c r="E102" s="43"/>
      <c r="F102" s="43"/>
      <c r="G102" s="43"/>
      <c r="H102" s="43"/>
      <c r="I102" s="43"/>
      <c r="J102" s="43"/>
      <c r="K102" s="43"/>
      <c r="L102" s="149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</row>
    <row r="103" s="2" customFormat="1" ht="16.5" customHeight="1">
      <c r="A103" s="41"/>
      <c r="B103" s="42"/>
      <c r="C103" s="43"/>
      <c r="D103" s="43"/>
      <c r="E103" s="72" t="str">
        <f>E11</f>
        <v>1.2 - Nové konstrukce a práce</v>
      </c>
      <c r="F103" s="43"/>
      <c r="G103" s="43"/>
      <c r="H103" s="43"/>
      <c r="I103" s="43"/>
      <c r="J103" s="43"/>
      <c r="K103" s="43"/>
      <c r="L103" s="149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</row>
    <row r="104" s="2" customFormat="1" ht="6.96" customHeight="1">
      <c r="A104" s="41"/>
      <c r="B104" s="42"/>
      <c r="C104" s="43"/>
      <c r="D104" s="43"/>
      <c r="E104" s="43"/>
      <c r="F104" s="43"/>
      <c r="G104" s="43"/>
      <c r="H104" s="43"/>
      <c r="I104" s="43"/>
      <c r="J104" s="43"/>
      <c r="K104" s="43"/>
      <c r="L104" s="149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</row>
    <row r="105" s="2" customFormat="1" ht="12" customHeight="1">
      <c r="A105" s="41"/>
      <c r="B105" s="42"/>
      <c r="C105" s="35" t="s">
        <v>22</v>
      </c>
      <c r="D105" s="43"/>
      <c r="E105" s="43"/>
      <c r="F105" s="30" t="str">
        <f>F14</f>
        <v>Brandýs nad Labem-Stará Boleslav</v>
      </c>
      <c r="G105" s="43"/>
      <c r="H105" s="43"/>
      <c r="I105" s="35" t="s">
        <v>24</v>
      </c>
      <c r="J105" s="75" t="str">
        <f>IF(J14="","",J14)</f>
        <v>11. 12. 2025</v>
      </c>
      <c r="K105" s="43"/>
      <c r="L105" s="149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</row>
    <row r="106" s="2" customFormat="1" ht="6.96" customHeight="1">
      <c r="A106" s="41"/>
      <c r="B106" s="42"/>
      <c r="C106" s="43"/>
      <c r="D106" s="43"/>
      <c r="E106" s="43"/>
      <c r="F106" s="43"/>
      <c r="G106" s="43"/>
      <c r="H106" s="43"/>
      <c r="I106" s="43"/>
      <c r="J106" s="43"/>
      <c r="K106" s="43"/>
      <c r="L106" s="149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</row>
    <row r="107" s="2" customFormat="1" ht="25.65" customHeight="1">
      <c r="A107" s="41"/>
      <c r="B107" s="42"/>
      <c r="C107" s="35" t="s">
        <v>26</v>
      </c>
      <c r="D107" s="43"/>
      <c r="E107" s="43"/>
      <c r="F107" s="30" t="str">
        <f>E17</f>
        <v>ARCIDIECÉZNÍ CHARITA PRAHA</v>
      </c>
      <c r="G107" s="43"/>
      <c r="H107" s="43"/>
      <c r="I107" s="35" t="s">
        <v>32</v>
      </c>
      <c r="J107" s="39" t="str">
        <f>E23</f>
        <v>JIRSA - ARCHITEKTI, s.r.o.</v>
      </c>
      <c r="K107" s="43"/>
      <c r="L107" s="149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</row>
    <row r="108" s="2" customFormat="1" ht="15.15" customHeight="1">
      <c r="A108" s="41"/>
      <c r="B108" s="42"/>
      <c r="C108" s="35" t="s">
        <v>30</v>
      </c>
      <c r="D108" s="43"/>
      <c r="E108" s="43"/>
      <c r="F108" s="30" t="str">
        <f>IF(E20="","",E20)</f>
        <v>Vyplň údaj</v>
      </c>
      <c r="G108" s="43"/>
      <c r="H108" s="43"/>
      <c r="I108" s="35" t="s">
        <v>35</v>
      </c>
      <c r="J108" s="39" t="str">
        <f>E26</f>
        <v xml:space="preserve"> </v>
      </c>
      <c r="K108" s="43"/>
      <c r="L108" s="149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</row>
    <row r="109" s="2" customFormat="1" ht="10.32" customHeight="1">
      <c r="A109" s="41"/>
      <c r="B109" s="42"/>
      <c r="C109" s="43"/>
      <c r="D109" s="43"/>
      <c r="E109" s="43"/>
      <c r="F109" s="43"/>
      <c r="G109" s="43"/>
      <c r="H109" s="43"/>
      <c r="I109" s="43"/>
      <c r="J109" s="43"/>
      <c r="K109" s="43"/>
      <c r="L109" s="149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</row>
    <row r="110" s="11" customFormat="1" ht="29.28" customHeight="1">
      <c r="A110" s="190"/>
      <c r="B110" s="191"/>
      <c r="C110" s="192" t="s">
        <v>179</v>
      </c>
      <c r="D110" s="193" t="s">
        <v>58</v>
      </c>
      <c r="E110" s="193" t="s">
        <v>54</v>
      </c>
      <c r="F110" s="193" t="s">
        <v>55</v>
      </c>
      <c r="G110" s="193" t="s">
        <v>180</v>
      </c>
      <c r="H110" s="193" t="s">
        <v>181</v>
      </c>
      <c r="I110" s="193" t="s">
        <v>182</v>
      </c>
      <c r="J110" s="193" t="s">
        <v>161</v>
      </c>
      <c r="K110" s="194" t="s">
        <v>183</v>
      </c>
      <c r="L110" s="195"/>
      <c r="M110" s="95" t="s">
        <v>21</v>
      </c>
      <c r="N110" s="96" t="s">
        <v>43</v>
      </c>
      <c r="O110" s="96" t="s">
        <v>184</v>
      </c>
      <c r="P110" s="96" t="s">
        <v>185</v>
      </c>
      <c r="Q110" s="96" t="s">
        <v>186</v>
      </c>
      <c r="R110" s="96" t="s">
        <v>187</v>
      </c>
      <c r="S110" s="96" t="s">
        <v>188</v>
      </c>
      <c r="T110" s="97" t="s">
        <v>189</v>
      </c>
      <c r="U110" s="190"/>
      <c r="V110" s="190"/>
      <c r="W110" s="190"/>
      <c r="X110" s="190"/>
      <c r="Y110" s="190"/>
      <c r="Z110" s="190"/>
      <c r="AA110" s="190"/>
      <c r="AB110" s="190"/>
      <c r="AC110" s="190"/>
      <c r="AD110" s="190"/>
      <c r="AE110" s="190"/>
    </row>
    <row r="111" s="2" customFormat="1" ht="22.8" customHeight="1">
      <c r="A111" s="41"/>
      <c r="B111" s="42"/>
      <c r="C111" s="102" t="s">
        <v>190</v>
      </c>
      <c r="D111" s="43"/>
      <c r="E111" s="43"/>
      <c r="F111" s="43"/>
      <c r="G111" s="43"/>
      <c r="H111" s="43"/>
      <c r="I111" s="43"/>
      <c r="J111" s="196">
        <f>BK111</f>
        <v>0</v>
      </c>
      <c r="K111" s="43"/>
      <c r="L111" s="47"/>
      <c r="M111" s="98"/>
      <c r="N111" s="197"/>
      <c r="O111" s="99"/>
      <c r="P111" s="198">
        <f>P112+P835</f>
        <v>0</v>
      </c>
      <c r="Q111" s="99"/>
      <c r="R111" s="198">
        <f>R112+R835</f>
        <v>767.25354762000006</v>
      </c>
      <c r="S111" s="99"/>
      <c r="T111" s="199">
        <f>T112+T835</f>
        <v>0.037292219999999994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T111" s="20" t="s">
        <v>72</v>
      </c>
      <c r="AU111" s="20" t="s">
        <v>162</v>
      </c>
      <c r="BK111" s="200">
        <f>BK112+BK835</f>
        <v>0</v>
      </c>
    </row>
    <row r="112" s="12" customFormat="1" ht="25.92" customHeight="1">
      <c r="A112" s="12"/>
      <c r="B112" s="201"/>
      <c r="C112" s="202"/>
      <c r="D112" s="203" t="s">
        <v>72</v>
      </c>
      <c r="E112" s="204" t="s">
        <v>191</v>
      </c>
      <c r="F112" s="204" t="s">
        <v>192</v>
      </c>
      <c r="G112" s="202"/>
      <c r="H112" s="202"/>
      <c r="I112" s="205"/>
      <c r="J112" s="206">
        <f>BK112</f>
        <v>0</v>
      </c>
      <c r="K112" s="202"/>
      <c r="L112" s="207"/>
      <c r="M112" s="208"/>
      <c r="N112" s="209"/>
      <c r="O112" s="209"/>
      <c r="P112" s="210">
        <f>P113+P185+P286+P448+P528+P547+P743+P832</f>
        <v>0</v>
      </c>
      <c r="Q112" s="209"/>
      <c r="R112" s="210">
        <f>R113+R185+R286+R448+R528+R547+R743+R832</f>
        <v>732.98877372000004</v>
      </c>
      <c r="S112" s="209"/>
      <c r="T112" s="211">
        <f>T113+T185+T286+T448+T528+T547+T743+T832</f>
        <v>0.033554219999999996</v>
      </c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R112" s="212" t="s">
        <v>77</v>
      </c>
      <c r="AT112" s="213" t="s">
        <v>72</v>
      </c>
      <c r="AU112" s="213" t="s">
        <v>73</v>
      </c>
      <c r="AY112" s="212" t="s">
        <v>193</v>
      </c>
      <c r="BK112" s="214">
        <f>BK113+BK185+BK286+BK448+BK528+BK547+BK743+BK832</f>
        <v>0</v>
      </c>
    </row>
    <row r="113" s="12" customFormat="1" ht="22.8" customHeight="1">
      <c r="A113" s="12"/>
      <c r="B113" s="201"/>
      <c r="C113" s="202"/>
      <c r="D113" s="203" t="s">
        <v>72</v>
      </c>
      <c r="E113" s="215" t="s">
        <v>77</v>
      </c>
      <c r="F113" s="215" t="s">
        <v>194</v>
      </c>
      <c r="G113" s="202"/>
      <c r="H113" s="202"/>
      <c r="I113" s="205"/>
      <c r="J113" s="216">
        <f>BK113</f>
        <v>0</v>
      </c>
      <c r="K113" s="202"/>
      <c r="L113" s="207"/>
      <c r="M113" s="208"/>
      <c r="N113" s="209"/>
      <c r="O113" s="209"/>
      <c r="P113" s="210">
        <f>SUM(P114:P184)</f>
        <v>0</v>
      </c>
      <c r="Q113" s="209"/>
      <c r="R113" s="210">
        <f>SUM(R114:R184)</f>
        <v>171.36699999999999</v>
      </c>
      <c r="S113" s="209"/>
      <c r="T113" s="211">
        <f>SUM(T114:T184)</f>
        <v>0</v>
      </c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R113" s="212" t="s">
        <v>77</v>
      </c>
      <c r="AT113" s="213" t="s">
        <v>72</v>
      </c>
      <c r="AU113" s="213" t="s">
        <v>77</v>
      </c>
      <c r="AY113" s="212" t="s">
        <v>193</v>
      </c>
      <c r="BK113" s="214">
        <f>SUM(BK114:BK184)</f>
        <v>0</v>
      </c>
    </row>
    <row r="114" s="2" customFormat="1" ht="16.5" customHeight="1">
      <c r="A114" s="41"/>
      <c r="B114" s="42"/>
      <c r="C114" s="217" t="s">
        <v>77</v>
      </c>
      <c r="D114" s="217" t="s">
        <v>195</v>
      </c>
      <c r="E114" s="218" t="s">
        <v>757</v>
      </c>
      <c r="F114" s="219" t="s">
        <v>758</v>
      </c>
      <c r="G114" s="220" t="s">
        <v>224</v>
      </c>
      <c r="H114" s="221">
        <v>3.8879999999999999</v>
      </c>
      <c r="I114" s="222"/>
      <c r="J114" s="223">
        <f>ROUND(I114*H114,2)</f>
        <v>0</v>
      </c>
      <c r="K114" s="219" t="s">
        <v>199</v>
      </c>
      <c r="L114" s="47"/>
      <c r="M114" s="224" t="s">
        <v>21</v>
      </c>
      <c r="N114" s="225" t="s">
        <v>44</v>
      </c>
      <c r="O114" s="87"/>
      <c r="P114" s="226">
        <f>O114*H114</f>
        <v>0</v>
      </c>
      <c r="Q114" s="226">
        <v>0</v>
      </c>
      <c r="R114" s="226">
        <f>Q114*H114</f>
        <v>0</v>
      </c>
      <c r="S114" s="226">
        <v>0</v>
      </c>
      <c r="T114" s="227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28" t="s">
        <v>200</v>
      </c>
      <c r="AT114" s="228" t="s">
        <v>195</v>
      </c>
      <c r="AU114" s="228" t="s">
        <v>81</v>
      </c>
      <c r="AY114" s="20" t="s">
        <v>193</v>
      </c>
      <c r="BE114" s="229">
        <f>IF(N114="základní",J114,0)</f>
        <v>0</v>
      </c>
      <c r="BF114" s="229">
        <f>IF(N114="snížená",J114,0)</f>
        <v>0</v>
      </c>
      <c r="BG114" s="229">
        <f>IF(N114="zákl. přenesená",J114,0)</f>
        <v>0</v>
      </c>
      <c r="BH114" s="229">
        <f>IF(N114="sníž. přenesená",J114,0)</f>
        <v>0</v>
      </c>
      <c r="BI114" s="229">
        <f>IF(N114="nulová",J114,0)</f>
        <v>0</v>
      </c>
      <c r="BJ114" s="20" t="s">
        <v>77</v>
      </c>
      <c r="BK114" s="229">
        <f>ROUND(I114*H114,2)</f>
        <v>0</v>
      </c>
      <c r="BL114" s="20" t="s">
        <v>200</v>
      </c>
      <c r="BM114" s="228" t="s">
        <v>759</v>
      </c>
    </row>
    <row r="115" s="2" customFormat="1">
      <c r="A115" s="41"/>
      <c r="B115" s="42"/>
      <c r="C115" s="43"/>
      <c r="D115" s="230" t="s">
        <v>202</v>
      </c>
      <c r="E115" s="43"/>
      <c r="F115" s="231" t="s">
        <v>760</v>
      </c>
      <c r="G115" s="43"/>
      <c r="H115" s="43"/>
      <c r="I115" s="232"/>
      <c r="J115" s="43"/>
      <c r="K115" s="43"/>
      <c r="L115" s="47"/>
      <c r="M115" s="233"/>
      <c r="N115" s="234"/>
      <c r="O115" s="87"/>
      <c r="P115" s="87"/>
      <c r="Q115" s="87"/>
      <c r="R115" s="87"/>
      <c r="S115" s="87"/>
      <c r="T115" s="88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T115" s="20" t="s">
        <v>202</v>
      </c>
      <c r="AU115" s="20" t="s">
        <v>81</v>
      </c>
    </row>
    <row r="116" s="13" customFormat="1">
      <c r="A116" s="13"/>
      <c r="B116" s="235"/>
      <c r="C116" s="236"/>
      <c r="D116" s="237" t="s">
        <v>204</v>
      </c>
      <c r="E116" s="238" t="s">
        <v>21</v>
      </c>
      <c r="F116" s="239" t="s">
        <v>761</v>
      </c>
      <c r="G116" s="236"/>
      <c r="H116" s="238" t="s">
        <v>21</v>
      </c>
      <c r="I116" s="240"/>
      <c r="J116" s="236"/>
      <c r="K116" s="236"/>
      <c r="L116" s="241"/>
      <c r="M116" s="242"/>
      <c r="N116" s="243"/>
      <c r="O116" s="243"/>
      <c r="P116" s="243"/>
      <c r="Q116" s="243"/>
      <c r="R116" s="243"/>
      <c r="S116" s="243"/>
      <c r="T116" s="244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5" t="s">
        <v>204</v>
      </c>
      <c r="AU116" s="245" t="s">
        <v>81</v>
      </c>
      <c r="AV116" s="13" t="s">
        <v>77</v>
      </c>
      <c r="AW116" s="13" t="s">
        <v>34</v>
      </c>
      <c r="AX116" s="13" t="s">
        <v>73</v>
      </c>
      <c r="AY116" s="245" t="s">
        <v>193</v>
      </c>
    </row>
    <row r="117" s="14" customFormat="1">
      <c r="A117" s="14"/>
      <c r="B117" s="246"/>
      <c r="C117" s="247"/>
      <c r="D117" s="237" t="s">
        <v>204</v>
      </c>
      <c r="E117" s="248" t="s">
        <v>21</v>
      </c>
      <c r="F117" s="249" t="s">
        <v>762</v>
      </c>
      <c r="G117" s="247"/>
      <c r="H117" s="250">
        <v>3.8879999999999999</v>
      </c>
      <c r="I117" s="251"/>
      <c r="J117" s="247"/>
      <c r="K117" s="247"/>
      <c r="L117" s="252"/>
      <c r="M117" s="253"/>
      <c r="N117" s="254"/>
      <c r="O117" s="254"/>
      <c r="P117" s="254"/>
      <c r="Q117" s="254"/>
      <c r="R117" s="254"/>
      <c r="S117" s="254"/>
      <c r="T117" s="255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6" t="s">
        <v>204</v>
      </c>
      <c r="AU117" s="256" t="s">
        <v>81</v>
      </c>
      <c r="AV117" s="14" t="s">
        <v>81</v>
      </c>
      <c r="AW117" s="14" t="s">
        <v>34</v>
      </c>
      <c r="AX117" s="14" t="s">
        <v>73</v>
      </c>
      <c r="AY117" s="256" t="s">
        <v>193</v>
      </c>
    </row>
    <row r="118" s="15" customFormat="1">
      <c r="A118" s="15"/>
      <c r="B118" s="257"/>
      <c r="C118" s="258"/>
      <c r="D118" s="237" t="s">
        <v>204</v>
      </c>
      <c r="E118" s="259" t="s">
        <v>21</v>
      </c>
      <c r="F118" s="260" t="s">
        <v>208</v>
      </c>
      <c r="G118" s="258"/>
      <c r="H118" s="261">
        <v>3.8879999999999999</v>
      </c>
      <c r="I118" s="262"/>
      <c r="J118" s="258"/>
      <c r="K118" s="258"/>
      <c r="L118" s="263"/>
      <c r="M118" s="264"/>
      <c r="N118" s="265"/>
      <c r="O118" s="265"/>
      <c r="P118" s="265"/>
      <c r="Q118" s="265"/>
      <c r="R118" s="265"/>
      <c r="S118" s="265"/>
      <c r="T118" s="266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T118" s="267" t="s">
        <v>204</v>
      </c>
      <c r="AU118" s="267" t="s">
        <v>81</v>
      </c>
      <c r="AV118" s="15" t="s">
        <v>200</v>
      </c>
      <c r="AW118" s="15" t="s">
        <v>34</v>
      </c>
      <c r="AX118" s="15" t="s">
        <v>77</v>
      </c>
      <c r="AY118" s="267" t="s">
        <v>193</v>
      </c>
    </row>
    <row r="119" s="2" customFormat="1" ht="24.15" customHeight="1">
      <c r="A119" s="41"/>
      <c r="B119" s="42"/>
      <c r="C119" s="217" t="s">
        <v>81</v>
      </c>
      <c r="D119" s="217" t="s">
        <v>195</v>
      </c>
      <c r="E119" s="218" t="s">
        <v>222</v>
      </c>
      <c r="F119" s="219" t="s">
        <v>223</v>
      </c>
      <c r="G119" s="220" t="s">
        <v>224</v>
      </c>
      <c r="H119" s="221">
        <v>85.131</v>
      </c>
      <c r="I119" s="222"/>
      <c r="J119" s="223">
        <f>ROUND(I119*H119,2)</f>
        <v>0</v>
      </c>
      <c r="K119" s="219" t="s">
        <v>199</v>
      </c>
      <c r="L119" s="47"/>
      <c r="M119" s="224" t="s">
        <v>21</v>
      </c>
      <c r="N119" s="225" t="s">
        <v>44</v>
      </c>
      <c r="O119" s="87"/>
      <c r="P119" s="226">
        <f>O119*H119</f>
        <v>0</v>
      </c>
      <c r="Q119" s="226">
        <v>0</v>
      </c>
      <c r="R119" s="226">
        <f>Q119*H119</f>
        <v>0</v>
      </c>
      <c r="S119" s="226">
        <v>0</v>
      </c>
      <c r="T119" s="227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28" t="s">
        <v>200</v>
      </c>
      <c r="AT119" s="228" t="s">
        <v>195</v>
      </c>
      <c r="AU119" s="228" t="s">
        <v>81</v>
      </c>
      <c r="AY119" s="20" t="s">
        <v>193</v>
      </c>
      <c r="BE119" s="229">
        <f>IF(N119="základní",J119,0)</f>
        <v>0</v>
      </c>
      <c r="BF119" s="229">
        <f>IF(N119="snížená",J119,0)</f>
        <v>0</v>
      </c>
      <c r="BG119" s="229">
        <f>IF(N119="zákl. přenesená",J119,0)</f>
        <v>0</v>
      </c>
      <c r="BH119" s="229">
        <f>IF(N119="sníž. přenesená",J119,0)</f>
        <v>0</v>
      </c>
      <c r="BI119" s="229">
        <f>IF(N119="nulová",J119,0)</f>
        <v>0</v>
      </c>
      <c r="BJ119" s="20" t="s">
        <v>77</v>
      </c>
      <c r="BK119" s="229">
        <f>ROUND(I119*H119,2)</f>
        <v>0</v>
      </c>
      <c r="BL119" s="20" t="s">
        <v>200</v>
      </c>
      <c r="BM119" s="228" t="s">
        <v>763</v>
      </c>
    </row>
    <row r="120" s="2" customFormat="1">
      <c r="A120" s="41"/>
      <c r="B120" s="42"/>
      <c r="C120" s="43"/>
      <c r="D120" s="230" t="s">
        <v>202</v>
      </c>
      <c r="E120" s="43"/>
      <c r="F120" s="231" t="s">
        <v>226</v>
      </c>
      <c r="G120" s="43"/>
      <c r="H120" s="43"/>
      <c r="I120" s="232"/>
      <c r="J120" s="43"/>
      <c r="K120" s="43"/>
      <c r="L120" s="47"/>
      <c r="M120" s="233"/>
      <c r="N120" s="234"/>
      <c r="O120" s="87"/>
      <c r="P120" s="87"/>
      <c r="Q120" s="87"/>
      <c r="R120" s="87"/>
      <c r="S120" s="87"/>
      <c r="T120" s="88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T120" s="20" t="s">
        <v>202</v>
      </c>
      <c r="AU120" s="20" t="s">
        <v>81</v>
      </c>
    </row>
    <row r="121" s="14" customFormat="1">
      <c r="A121" s="14"/>
      <c r="B121" s="246"/>
      <c r="C121" s="247"/>
      <c r="D121" s="237" t="s">
        <v>204</v>
      </c>
      <c r="E121" s="248" t="s">
        <v>21</v>
      </c>
      <c r="F121" s="249" t="s">
        <v>764</v>
      </c>
      <c r="G121" s="247"/>
      <c r="H121" s="250">
        <v>47.438000000000002</v>
      </c>
      <c r="I121" s="251"/>
      <c r="J121" s="247"/>
      <c r="K121" s="247"/>
      <c r="L121" s="252"/>
      <c r="M121" s="253"/>
      <c r="N121" s="254"/>
      <c r="O121" s="254"/>
      <c r="P121" s="254"/>
      <c r="Q121" s="254"/>
      <c r="R121" s="254"/>
      <c r="S121" s="254"/>
      <c r="T121" s="255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56" t="s">
        <v>204</v>
      </c>
      <c r="AU121" s="256" t="s">
        <v>81</v>
      </c>
      <c r="AV121" s="14" t="s">
        <v>81</v>
      </c>
      <c r="AW121" s="14" t="s">
        <v>34</v>
      </c>
      <c r="AX121" s="14" t="s">
        <v>73</v>
      </c>
      <c r="AY121" s="256" t="s">
        <v>193</v>
      </c>
    </row>
    <row r="122" s="14" customFormat="1">
      <c r="A122" s="14"/>
      <c r="B122" s="246"/>
      <c r="C122" s="247"/>
      <c r="D122" s="237" t="s">
        <v>204</v>
      </c>
      <c r="E122" s="248" t="s">
        <v>21</v>
      </c>
      <c r="F122" s="249" t="s">
        <v>765</v>
      </c>
      <c r="G122" s="247"/>
      <c r="H122" s="250">
        <v>46</v>
      </c>
      <c r="I122" s="251"/>
      <c r="J122" s="247"/>
      <c r="K122" s="247"/>
      <c r="L122" s="252"/>
      <c r="M122" s="253"/>
      <c r="N122" s="254"/>
      <c r="O122" s="254"/>
      <c r="P122" s="254"/>
      <c r="Q122" s="254"/>
      <c r="R122" s="254"/>
      <c r="S122" s="254"/>
      <c r="T122" s="255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6" t="s">
        <v>204</v>
      </c>
      <c r="AU122" s="256" t="s">
        <v>81</v>
      </c>
      <c r="AV122" s="14" t="s">
        <v>81</v>
      </c>
      <c r="AW122" s="14" t="s">
        <v>34</v>
      </c>
      <c r="AX122" s="14" t="s">
        <v>73</v>
      </c>
      <c r="AY122" s="256" t="s">
        <v>193</v>
      </c>
    </row>
    <row r="123" s="14" customFormat="1">
      <c r="A123" s="14"/>
      <c r="B123" s="246"/>
      <c r="C123" s="247"/>
      <c r="D123" s="237" t="s">
        <v>204</v>
      </c>
      <c r="E123" s="248" t="s">
        <v>21</v>
      </c>
      <c r="F123" s="249" t="s">
        <v>766</v>
      </c>
      <c r="G123" s="247"/>
      <c r="H123" s="250">
        <v>51.548000000000002</v>
      </c>
      <c r="I123" s="251"/>
      <c r="J123" s="247"/>
      <c r="K123" s="247"/>
      <c r="L123" s="252"/>
      <c r="M123" s="253"/>
      <c r="N123" s="254"/>
      <c r="O123" s="254"/>
      <c r="P123" s="254"/>
      <c r="Q123" s="254"/>
      <c r="R123" s="254"/>
      <c r="S123" s="254"/>
      <c r="T123" s="255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6" t="s">
        <v>204</v>
      </c>
      <c r="AU123" s="256" t="s">
        <v>81</v>
      </c>
      <c r="AV123" s="14" t="s">
        <v>81</v>
      </c>
      <c r="AW123" s="14" t="s">
        <v>34</v>
      </c>
      <c r="AX123" s="14" t="s">
        <v>73</v>
      </c>
      <c r="AY123" s="256" t="s">
        <v>193</v>
      </c>
    </row>
    <row r="124" s="13" customFormat="1">
      <c r="A124" s="13"/>
      <c r="B124" s="235"/>
      <c r="C124" s="236"/>
      <c r="D124" s="237" t="s">
        <v>204</v>
      </c>
      <c r="E124" s="238" t="s">
        <v>21</v>
      </c>
      <c r="F124" s="239" t="s">
        <v>767</v>
      </c>
      <c r="G124" s="236"/>
      <c r="H124" s="238" t="s">
        <v>21</v>
      </c>
      <c r="I124" s="240"/>
      <c r="J124" s="236"/>
      <c r="K124" s="236"/>
      <c r="L124" s="241"/>
      <c r="M124" s="242"/>
      <c r="N124" s="243"/>
      <c r="O124" s="243"/>
      <c r="P124" s="243"/>
      <c r="Q124" s="243"/>
      <c r="R124" s="243"/>
      <c r="S124" s="243"/>
      <c r="T124" s="244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45" t="s">
        <v>204</v>
      </c>
      <c r="AU124" s="245" t="s">
        <v>81</v>
      </c>
      <c r="AV124" s="13" t="s">
        <v>77</v>
      </c>
      <c r="AW124" s="13" t="s">
        <v>34</v>
      </c>
      <c r="AX124" s="13" t="s">
        <v>73</v>
      </c>
      <c r="AY124" s="245" t="s">
        <v>193</v>
      </c>
    </row>
    <row r="125" s="14" customFormat="1">
      <c r="A125" s="14"/>
      <c r="B125" s="246"/>
      <c r="C125" s="247"/>
      <c r="D125" s="237" t="s">
        <v>204</v>
      </c>
      <c r="E125" s="248" t="s">
        <v>21</v>
      </c>
      <c r="F125" s="249" t="s">
        <v>768</v>
      </c>
      <c r="G125" s="247"/>
      <c r="H125" s="250">
        <v>-59.854999999999997</v>
      </c>
      <c r="I125" s="251"/>
      <c r="J125" s="247"/>
      <c r="K125" s="247"/>
      <c r="L125" s="252"/>
      <c r="M125" s="253"/>
      <c r="N125" s="254"/>
      <c r="O125" s="254"/>
      <c r="P125" s="254"/>
      <c r="Q125" s="254"/>
      <c r="R125" s="254"/>
      <c r="S125" s="254"/>
      <c r="T125" s="255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56" t="s">
        <v>204</v>
      </c>
      <c r="AU125" s="256" t="s">
        <v>81</v>
      </c>
      <c r="AV125" s="14" t="s">
        <v>81</v>
      </c>
      <c r="AW125" s="14" t="s">
        <v>34</v>
      </c>
      <c r="AX125" s="14" t="s">
        <v>73</v>
      </c>
      <c r="AY125" s="256" t="s">
        <v>193</v>
      </c>
    </row>
    <row r="126" s="15" customFormat="1">
      <c r="A126" s="15"/>
      <c r="B126" s="257"/>
      <c r="C126" s="258"/>
      <c r="D126" s="237" t="s">
        <v>204</v>
      </c>
      <c r="E126" s="259" t="s">
        <v>21</v>
      </c>
      <c r="F126" s="260" t="s">
        <v>208</v>
      </c>
      <c r="G126" s="258"/>
      <c r="H126" s="261">
        <v>85.131</v>
      </c>
      <c r="I126" s="262"/>
      <c r="J126" s="258"/>
      <c r="K126" s="258"/>
      <c r="L126" s="263"/>
      <c r="M126" s="264"/>
      <c r="N126" s="265"/>
      <c r="O126" s="265"/>
      <c r="P126" s="265"/>
      <c r="Q126" s="265"/>
      <c r="R126" s="265"/>
      <c r="S126" s="265"/>
      <c r="T126" s="266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T126" s="267" t="s">
        <v>204</v>
      </c>
      <c r="AU126" s="267" t="s">
        <v>81</v>
      </c>
      <c r="AV126" s="15" t="s">
        <v>200</v>
      </c>
      <c r="AW126" s="15" t="s">
        <v>34</v>
      </c>
      <c r="AX126" s="15" t="s">
        <v>77</v>
      </c>
      <c r="AY126" s="267" t="s">
        <v>193</v>
      </c>
    </row>
    <row r="127" s="2" customFormat="1" ht="24.15" customHeight="1">
      <c r="A127" s="41"/>
      <c r="B127" s="42"/>
      <c r="C127" s="217" t="s">
        <v>109</v>
      </c>
      <c r="D127" s="217" t="s">
        <v>195</v>
      </c>
      <c r="E127" s="218" t="s">
        <v>769</v>
      </c>
      <c r="F127" s="219" t="s">
        <v>770</v>
      </c>
      <c r="G127" s="220" t="s">
        <v>224</v>
      </c>
      <c r="H127" s="221">
        <v>39.920999999999999</v>
      </c>
      <c r="I127" s="222"/>
      <c r="J127" s="223">
        <f>ROUND(I127*H127,2)</f>
        <v>0</v>
      </c>
      <c r="K127" s="219" t="s">
        <v>199</v>
      </c>
      <c r="L127" s="47"/>
      <c r="M127" s="224" t="s">
        <v>21</v>
      </c>
      <c r="N127" s="225" t="s">
        <v>44</v>
      </c>
      <c r="O127" s="87"/>
      <c r="P127" s="226">
        <f>O127*H127</f>
        <v>0</v>
      </c>
      <c r="Q127" s="226">
        <v>0</v>
      </c>
      <c r="R127" s="226">
        <f>Q127*H127</f>
        <v>0</v>
      </c>
      <c r="S127" s="226">
        <v>0</v>
      </c>
      <c r="T127" s="227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8" t="s">
        <v>200</v>
      </c>
      <c r="AT127" s="228" t="s">
        <v>195</v>
      </c>
      <c r="AU127" s="228" t="s">
        <v>81</v>
      </c>
      <c r="AY127" s="20" t="s">
        <v>193</v>
      </c>
      <c r="BE127" s="229">
        <f>IF(N127="základní",J127,0)</f>
        <v>0</v>
      </c>
      <c r="BF127" s="229">
        <f>IF(N127="snížená",J127,0)</f>
        <v>0</v>
      </c>
      <c r="BG127" s="229">
        <f>IF(N127="zákl. přenesená",J127,0)</f>
        <v>0</v>
      </c>
      <c r="BH127" s="229">
        <f>IF(N127="sníž. přenesená",J127,0)</f>
        <v>0</v>
      </c>
      <c r="BI127" s="229">
        <f>IF(N127="nulová",J127,0)</f>
        <v>0</v>
      </c>
      <c r="BJ127" s="20" t="s">
        <v>77</v>
      </c>
      <c r="BK127" s="229">
        <f>ROUND(I127*H127,2)</f>
        <v>0</v>
      </c>
      <c r="BL127" s="20" t="s">
        <v>200</v>
      </c>
      <c r="BM127" s="228" t="s">
        <v>771</v>
      </c>
    </row>
    <row r="128" s="2" customFormat="1">
      <c r="A128" s="41"/>
      <c r="B128" s="42"/>
      <c r="C128" s="43"/>
      <c r="D128" s="230" t="s">
        <v>202</v>
      </c>
      <c r="E128" s="43"/>
      <c r="F128" s="231" t="s">
        <v>772</v>
      </c>
      <c r="G128" s="43"/>
      <c r="H128" s="43"/>
      <c r="I128" s="232"/>
      <c r="J128" s="43"/>
      <c r="K128" s="43"/>
      <c r="L128" s="47"/>
      <c r="M128" s="233"/>
      <c r="N128" s="234"/>
      <c r="O128" s="87"/>
      <c r="P128" s="87"/>
      <c r="Q128" s="87"/>
      <c r="R128" s="87"/>
      <c r="S128" s="87"/>
      <c r="T128" s="88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20" t="s">
        <v>202</v>
      </c>
      <c r="AU128" s="20" t="s">
        <v>81</v>
      </c>
    </row>
    <row r="129" s="13" customFormat="1">
      <c r="A129" s="13"/>
      <c r="B129" s="235"/>
      <c r="C129" s="236"/>
      <c r="D129" s="237" t="s">
        <v>204</v>
      </c>
      <c r="E129" s="238" t="s">
        <v>21</v>
      </c>
      <c r="F129" s="239" t="s">
        <v>773</v>
      </c>
      <c r="G129" s="236"/>
      <c r="H129" s="238" t="s">
        <v>21</v>
      </c>
      <c r="I129" s="240"/>
      <c r="J129" s="236"/>
      <c r="K129" s="236"/>
      <c r="L129" s="241"/>
      <c r="M129" s="242"/>
      <c r="N129" s="243"/>
      <c r="O129" s="243"/>
      <c r="P129" s="243"/>
      <c r="Q129" s="243"/>
      <c r="R129" s="243"/>
      <c r="S129" s="243"/>
      <c r="T129" s="244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5" t="s">
        <v>204</v>
      </c>
      <c r="AU129" s="245" t="s">
        <v>81</v>
      </c>
      <c r="AV129" s="13" t="s">
        <v>77</v>
      </c>
      <c r="AW129" s="13" t="s">
        <v>34</v>
      </c>
      <c r="AX129" s="13" t="s">
        <v>73</v>
      </c>
      <c r="AY129" s="245" t="s">
        <v>193</v>
      </c>
    </row>
    <row r="130" s="14" customFormat="1">
      <c r="A130" s="14"/>
      <c r="B130" s="246"/>
      <c r="C130" s="247"/>
      <c r="D130" s="237" t="s">
        <v>204</v>
      </c>
      <c r="E130" s="248" t="s">
        <v>21</v>
      </c>
      <c r="F130" s="249" t="s">
        <v>774</v>
      </c>
      <c r="G130" s="247"/>
      <c r="H130" s="250">
        <v>18.992000000000001</v>
      </c>
      <c r="I130" s="251"/>
      <c r="J130" s="247"/>
      <c r="K130" s="247"/>
      <c r="L130" s="252"/>
      <c r="M130" s="253"/>
      <c r="N130" s="254"/>
      <c r="O130" s="254"/>
      <c r="P130" s="254"/>
      <c r="Q130" s="254"/>
      <c r="R130" s="254"/>
      <c r="S130" s="254"/>
      <c r="T130" s="255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56" t="s">
        <v>204</v>
      </c>
      <c r="AU130" s="256" t="s">
        <v>81</v>
      </c>
      <c r="AV130" s="14" t="s">
        <v>81</v>
      </c>
      <c r="AW130" s="14" t="s">
        <v>34</v>
      </c>
      <c r="AX130" s="14" t="s">
        <v>73</v>
      </c>
      <c r="AY130" s="256" t="s">
        <v>193</v>
      </c>
    </row>
    <row r="131" s="14" customFormat="1">
      <c r="A131" s="14"/>
      <c r="B131" s="246"/>
      <c r="C131" s="247"/>
      <c r="D131" s="237" t="s">
        <v>204</v>
      </c>
      <c r="E131" s="248" t="s">
        <v>21</v>
      </c>
      <c r="F131" s="249" t="s">
        <v>775</v>
      </c>
      <c r="G131" s="247"/>
      <c r="H131" s="250">
        <v>1.492</v>
      </c>
      <c r="I131" s="251"/>
      <c r="J131" s="247"/>
      <c r="K131" s="247"/>
      <c r="L131" s="252"/>
      <c r="M131" s="253"/>
      <c r="N131" s="254"/>
      <c r="O131" s="254"/>
      <c r="P131" s="254"/>
      <c r="Q131" s="254"/>
      <c r="R131" s="254"/>
      <c r="S131" s="254"/>
      <c r="T131" s="255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6" t="s">
        <v>204</v>
      </c>
      <c r="AU131" s="256" t="s">
        <v>81</v>
      </c>
      <c r="AV131" s="14" t="s">
        <v>81</v>
      </c>
      <c r="AW131" s="14" t="s">
        <v>34</v>
      </c>
      <c r="AX131" s="14" t="s">
        <v>73</v>
      </c>
      <c r="AY131" s="256" t="s">
        <v>193</v>
      </c>
    </row>
    <row r="132" s="14" customFormat="1">
      <c r="A132" s="14"/>
      <c r="B132" s="246"/>
      <c r="C132" s="247"/>
      <c r="D132" s="237" t="s">
        <v>204</v>
      </c>
      <c r="E132" s="248" t="s">
        <v>21</v>
      </c>
      <c r="F132" s="249" t="s">
        <v>776</v>
      </c>
      <c r="G132" s="247"/>
      <c r="H132" s="250">
        <v>13.648999999999999</v>
      </c>
      <c r="I132" s="251"/>
      <c r="J132" s="247"/>
      <c r="K132" s="247"/>
      <c r="L132" s="252"/>
      <c r="M132" s="253"/>
      <c r="N132" s="254"/>
      <c r="O132" s="254"/>
      <c r="P132" s="254"/>
      <c r="Q132" s="254"/>
      <c r="R132" s="254"/>
      <c r="S132" s="254"/>
      <c r="T132" s="255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6" t="s">
        <v>204</v>
      </c>
      <c r="AU132" s="256" t="s">
        <v>81</v>
      </c>
      <c r="AV132" s="14" t="s">
        <v>81</v>
      </c>
      <c r="AW132" s="14" t="s">
        <v>34</v>
      </c>
      <c r="AX132" s="14" t="s">
        <v>73</v>
      </c>
      <c r="AY132" s="256" t="s">
        <v>193</v>
      </c>
    </row>
    <row r="133" s="14" customFormat="1">
      <c r="A133" s="14"/>
      <c r="B133" s="246"/>
      <c r="C133" s="247"/>
      <c r="D133" s="237" t="s">
        <v>204</v>
      </c>
      <c r="E133" s="248" t="s">
        <v>21</v>
      </c>
      <c r="F133" s="249" t="s">
        <v>777</v>
      </c>
      <c r="G133" s="247"/>
      <c r="H133" s="250">
        <v>4.125</v>
      </c>
      <c r="I133" s="251"/>
      <c r="J133" s="247"/>
      <c r="K133" s="247"/>
      <c r="L133" s="252"/>
      <c r="M133" s="253"/>
      <c r="N133" s="254"/>
      <c r="O133" s="254"/>
      <c r="P133" s="254"/>
      <c r="Q133" s="254"/>
      <c r="R133" s="254"/>
      <c r="S133" s="254"/>
      <c r="T133" s="255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6" t="s">
        <v>204</v>
      </c>
      <c r="AU133" s="256" t="s">
        <v>81</v>
      </c>
      <c r="AV133" s="14" t="s">
        <v>81</v>
      </c>
      <c r="AW133" s="14" t="s">
        <v>34</v>
      </c>
      <c r="AX133" s="14" t="s">
        <v>73</v>
      </c>
      <c r="AY133" s="256" t="s">
        <v>193</v>
      </c>
    </row>
    <row r="134" s="13" customFormat="1">
      <c r="A134" s="13"/>
      <c r="B134" s="235"/>
      <c r="C134" s="236"/>
      <c r="D134" s="237" t="s">
        <v>204</v>
      </c>
      <c r="E134" s="238" t="s">
        <v>21</v>
      </c>
      <c r="F134" s="239" t="s">
        <v>778</v>
      </c>
      <c r="G134" s="236"/>
      <c r="H134" s="238" t="s">
        <v>21</v>
      </c>
      <c r="I134" s="240"/>
      <c r="J134" s="236"/>
      <c r="K134" s="236"/>
      <c r="L134" s="241"/>
      <c r="M134" s="242"/>
      <c r="N134" s="243"/>
      <c r="O134" s="243"/>
      <c r="P134" s="243"/>
      <c r="Q134" s="243"/>
      <c r="R134" s="243"/>
      <c r="S134" s="243"/>
      <c r="T134" s="244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5" t="s">
        <v>204</v>
      </c>
      <c r="AU134" s="245" t="s">
        <v>81</v>
      </c>
      <c r="AV134" s="13" t="s">
        <v>77</v>
      </c>
      <c r="AW134" s="13" t="s">
        <v>34</v>
      </c>
      <c r="AX134" s="13" t="s">
        <v>73</v>
      </c>
      <c r="AY134" s="245" t="s">
        <v>193</v>
      </c>
    </row>
    <row r="135" s="14" customFormat="1">
      <c r="A135" s="14"/>
      <c r="B135" s="246"/>
      <c r="C135" s="247"/>
      <c r="D135" s="237" t="s">
        <v>204</v>
      </c>
      <c r="E135" s="248" t="s">
        <v>21</v>
      </c>
      <c r="F135" s="249" t="s">
        <v>779</v>
      </c>
      <c r="G135" s="247"/>
      <c r="H135" s="250">
        <v>0.93200000000000005</v>
      </c>
      <c r="I135" s="251"/>
      <c r="J135" s="247"/>
      <c r="K135" s="247"/>
      <c r="L135" s="252"/>
      <c r="M135" s="253"/>
      <c r="N135" s="254"/>
      <c r="O135" s="254"/>
      <c r="P135" s="254"/>
      <c r="Q135" s="254"/>
      <c r="R135" s="254"/>
      <c r="S135" s="254"/>
      <c r="T135" s="255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6" t="s">
        <v>204</v>
      </c>
      <c r="AU135" s="256" t="s">
        <v>81</v>
      </c>
      <c r="AV135" s="14" t="s">
        <v>81</v>
      </c>
      <c r="AW135" s="14" t="s">
        <v>34</v>
      </c>
      <c r="AX135" s="14" t="s">
        <v>73</v>
      </c>
      <c r="AY135" s="256" t="s">
        <v>193</v>
      </c>
    </row>
    <row r="136" s="14" customFormat="1">
      <c r="A136" s="14"/>
      <c r="B136" s="246"/>
      <c r="C136" s="247"/>
      <c r="D136" s="237" t="s">
        <v>204</v>
      </c>
      <c r="E136" s="248" t="s">
        <v>21</v>
      </c>
      <c r="F136" s="249" t="s">
        <v>780</v>
      </c>
      <c r="G136" s="247"/>
      <c r="H136" s="250">
        <v>0.161</v>
      </c>
      <c r="I136" s="251"/>
      <c r="J136" s="247"/>
      <c r="K136" s="247"/>
      <c r="L136" s="252"/>
      <c r="M136" s="253"/>
      <c r="N136" s="254"/>
      <c r="O136" s="254"/>
      <c r="P136" s="254"/>
      <c r="Q136" s="254"/>
      <c r="R136" s="254"/>
      <c r="S136" s="254"/>
      <c r="T136" s="255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6" t="s">
        <v>204</v>
      </c>
      <c r="AU136" s="256" t="s">
        <v>81</v>
      </c>
      <c r="AV136" s="14" t="s">
        <v>81</v>
      </c>
      <c r="AW136" s="14" t="s">
        <v>34</v>
      </c>
      <c r="AX136" s="14" t="s">
        <v>73</v>
      </c>
      <c r="AY136" s="256" t="s">
        <v>193</v>
      </c>
    </row>
    <row r="137" s="14" customFormat="1">
      <c r="A137" s="14"/>
      <c r="B137" s="246"/>
      <c r="C137" s="247"/>
      <c r="D137" s="237" t="s">
        <v>204</v>
      </c>
      <c r="E137" s="248" t="s">
        <v>21</v>
      </c>
      <c r="F137" s="249" t="s">
        <v>781</v>
      </c>
      <c r="G137" s="247"/>
      <c r="H137" s="250">
        <v>0.56999999999999995</v>
      </c>
      <c r="I137" s="251"/>
      <c r="J137" s="247"/>
      <c r="K137" s="247"/>
      <c r="L137" s="252"/>
      <c r="M137" s="253"/>
      <c r="N137" s="254"/>
      <c r="O137" s="254"/>
      <c r="P137" s="254"/>
      <c r="Q137" s="254"/>
      <c r="R137" s="254"/>
      <c r="S137" s="254"/>
      <c r="T137" s="255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6" t="s">
        <v>204</v>
      </c>
      <c r="AU137" s="256" t="s">
        <v>81</v>
      </c>
      <c r="AV137" s="14" t="s">
        <v>81</v>
      </c>
      <c r="AW137" s="14" t="s">
        <v>34</v>
      </c>
      <c r="AX137" s="14" t="s">
        <v>73</v>
      </c>
      <c r="AY137" s="256" t="s">
        <v>193</v>
      </c>
    </row>
    <row r="138" s="15" customFormat="1">
      <c r="A138" s="15"/>
      <c r="B138" s="257"/>
      <c r="C138" s="258"/>
      <c r="D138" s="237" t="s">
        <v>204</v>
      </c>
      <c r="E138" s="259" t="s">
        <v>21</v>
      </c>
      <c r="F138" s="260" t="s">
        <v>208</v>
      </c>
      <c r="G138" s="258"/>
      <c r="H138" s="261">
        <v>39.920999999999999</v>
      </c>
      <c r="I138" s="262"/>
      <c r="J138" s="258"/>
      <c r="K138" s="258"/>
      <c r="L138" s="263"/>
      <c r="M138" s="264"/>
      <c r="N138" s="265"/>
      <c r="O138" s="265"/>
      <c r="P138" s="265"/>
      <c r="Q138" s="265"/>
      <c r="R138" s="265"/>
      <c r="S138" s="265"/>
      <c r="T138" s="266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T138" s="267" t="s">
        <v>204</v>
      </c>
      <c r="AU138" s="267" t="s">
        <v>81</v>
      </c>
      <c r="AV138" s="15" t="s">
        <v>200</v>
      </c>
      <c r="AW138" s="15" t="s">
        <v>34</v>
      </c>
      <c r="AX138" s="15" t="s">
        <v>77</v>
      </c>
      <c r="AY138" s="267" t="s">
        <v>193</v>
      </c>
    </row>
    <row r="139" s="2" customFormat="1" ht="24.15" customHeight="1">
      <c r="A139" s="41"/>
      <c r="B139" s="42"/>
      <c r="C139" s="217" t="s">
        <v>200</v>
      </c>
      <c r="D139" s="217" t="s">
        <v>195</v>
      </c>
      <c r="E139" s="218" t="s">
        <v>782</v>
      </c>
      <c r="F139" s="219" t="s">
        <v>783</v>
      </c>
      <c r="G139" s="220" t="s">
        <v>224</v>
      </c>
      <c r="H139" s="221">
        <v>4.7969999999999997</v>
      </c>
      <c r="I139" s="222"/>
      <c r="J139" s="223">
        <f>ROUND(I139*H139,2)</f>
        <v>0</v>
      </c>
      <c r="K139" s="219" t="s">
        <v>199</v>
      </c>
      <c r="L139" s="47"/>
      <c r="M139" s="224" t="s">
        <v>21</v>
      </c>
      <c r="N139" s="225" t="s">
        <v>44</v>
      </c>
      <c r="O139" s="87"/>
      <c r="P139" s="226">
        <f>O139*H139</f>
        <v>0</v>
      </c>
      <c r="Q139" s="226">
        <v>0</v>
      </c>
      <c r="R139" s="226">
        <f>Q139*H139</f>
        <v>0</v>
      </c>
      <c r="S139" s="226">
        <v>0</v>
      </c>
      <c r="T139" s="227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8" t="s">
        <v>200</v>
      </c>
      <c r="AT139" s="228" t="s">
        <v>195</v>
      </c>
      <c r="AU139" s="228" t="s">
        <v>81</v>
      </c>
      <c r="AY139" s="20" t="s">
        <v>193</v>
      </c>
      <c r="BE139" s="229">
        <f>IF(N139="základní",J139,0)</f>
        <v>0</v>
      </c>
      <c r="BF139" s="229">
        <f>IF(N139="snížená",J139,0)</f>
        <v>0</v>
      </c>
      <c r="BG139" s="229">
        <f>IF(N139="zákl. přenesená",J139,0)</f>
        <v>0</v>
      </c>
      <c r="BH139" s="229">
        <f>IF(N139="sníž. přenesená",J139,0)</f>
        <v>0</v>
      </c>
      <c r="BI139" s="229">
        <f>IF(N139="nulová",J139,0)</f>
        <v>0</v>
      </c>
      <c r="BJ139" s="20" t="s">
        <v>77</v>
      </c>
      <c r="BK139" s="229">
        <f>ROUND(I139*H139,2)</f>
        <v>0</v>
      </c>
      <c r="BL139" s="20" t="s">
        <v>200</v>
      </c>
      <c r="BM139" s="228" t="s">
        <v>784</v>
      </c>
    </row>
    <row r="140" s="2" customFormat="1">
      <c r="A140" s="41"/>
      <c r="B140" s="42"/>
      <c r="C140" s="43"/>
      <c r="D140" s="230" t="s">
        <v>202</v>
      </c>
      <c r="E140" s="43"/>
      <c r="F140" s="231" t="s">
        <v>785</v>
      </c>
      <c r="G140" s="43"/>
      <c r="H140" s="43"/>
      <c r="I140" s="232"/>
      <c r="J140" s="43"/>
      <c r="K140" s="43"/>
      <c r="L140" s="47"/>
      <c r="M140" s="233"/>
      <c r="N140" s="234"/>
      <c r="O140" s="87"/>
      <c r="P140" s="87"/>
      <c r="Q140" s="87"/>
      <c r="R140" s="87"/>
      <c r="S140" s="87"/>
      <c r="T140" s="88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T140" s="20" t="s">
        <v>202</v>
      </c>
      <c r="AU140" s="20" t="s">
        <v>81</v>
      </c>
    </row>
    <row r="141" s="13" customFormat="1">
      <c r="A141" s="13"/>
      <c r="B141" s="235"/>
      <c r="C141" s="236"/>
      <c r="D141" s="237" t="s">
        <v>204</v>
      </c>
      <c r="E141" s="238" t="s">
        <v>21</v>
      </c>
      <c r="F141" s="239" t="s">
        <v>773</v>
      </c>
      <c r="G141" s="236"/>
      <c r="H141" s="238" t="s">
        <v>21</v>
      </c>
      <c r="I141" s="240"/>
      <c r="J141" s="236"/>
      <c r="K141" s="236"/>
      <c r="L141" s="241"/>
      <c r="M141" s="242"/>
      <c r="N141" s="243"/>
      <c r="O141" s="243"/>
      <c r="P141" s="243"/>
      <c r="Q141" s="243"/>
      <c r="R141" s="243"/>
      <c r="S141" s="243"/>
      <c r="T141" s="244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5" t="s">
        <v>204</v>
      </c>
      <c r="AU141" s="245" t="s">
        <v>81</v>
      </c>
      <c r="AV141" s="13" t="s">
        <v>77</v>
      </c>
      <c r="AW141" s="13" t="s">
        <v>34</v>
      </c>
      <c r="AX141" s="13" t="s">
        <v>73</v>
      </c>
      <c r="AY141" s="245" t="s">
        <v>193</v>
      </c>
    </row>
    <row r="142" s="14" customFormat="1">
      <c r="A142" s="14"/>
      <c r="B142" s="246"/>
      <c r="C142" s="247"/>
      <c r="D142" s="237" t="s">
        <v>204</v>
      </c>
      <c r="E142" s="248" t="s">
        <v>21</v>
      </c>
      <c r="F142" s="249" t="s">
        <v>786</v>
      </c>
      <c r="G142" s="247"/>
      <c r="H142" s="250">
        <v>4.7969999999999997</v>
      </c>
      <c r="I142" s="251"/>
      <c r="J142" s="247"/>
      <c r="K142" s="247"/>
      <c r="L142" s="252"/>
      <c r="M142" s="253"/>
      <c r="N142" s="254"/>
      <c r="O142" s="254"/>
      <c r="P142" s="254"/>
      <c r="Q142" s="254"/>
      <c r="R142" s="254"/>
      <c r="S142" s="254"/>
      <c r="T142" s="255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6" t="s">
        <v>204</v>
      </c>
      <c r="AU142" s="256" t="s">
        <v>81</v>
      </c>
      <c r="AV142" s="14" t="s">
        <v>81</v>
      </c>
      <c r="AW142" s="14" t="s">
        <v>34</v>
      </c>
      <c r="AX142" s="14" t="s">
        <v>73</v>
      </c>
      <c r="AY142" s="256" t="s">
        <v>193</v>
      </c>
    </row>
    <row r="143" s="15" customFormat="1">
      <c r="A143" s="15"/>
      <c r="B143" s="257"/>
      <c r="C143" s="258"/>
      <c r="D143" s="237" t="s">
        <v>204</v>
      </c>
      <c r="E143" s="259" t="s">
        <v>21</v>
      </c>
      <c r="F143" s="260" t="s">
        <v>208</v>
      </c>
      <c r="G143" s="258"/>
      <c r="H143" s="261">
        <v>4.7969999999999997</v>
      </c>
      <c r="I143" s="262"/>
      <c r="J143" s="258"/>
      <c r="K143" s="258"/>
      <c r="L143" s="263"/>
      <c r="M143" s="264"/>
      <c r="N143" s="265"/>
      <c r="O143" s="265"/>
      <c r="P143" s="265"/>
      <c r="Q143" s="265"/>
      <c r="R143" s="265"/>
      <c r="S143" s="265"/>
      <c r="T143" s="266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T143" s="267" t="s">
        <v>204</v>
      </c>
      <c r="AU143" s="267" t="s">
        <v>81</v>
      </c>
      <c r="AV143" s="15" t="s">
        <v>200</v>
      </c>
      <c r="AW143" s="15" t="s">
        <v>34</v>
      </c>
      <c r="AX143" s="15" t="s">
        <v>77</v>
      </c>
      <c r="AY143" s="267" t="s">
        <v>193</v>
      </c>
    </row>
    <row r="144" s="2" customFormat="1" ht="37.8" customHeight="1">
      <c r="A144" s="41"/>
      <c r="B144" s="42"/>
      <c r="C144" s="217" t="s">
        <v>234</v>
      </c>
      <c r="D144" s="217" t="s">
        <v>195</v>
      </c>
      <c r="E144" s="218" t="s">
        <v>235</v>
      </c>
      <c r="F144" s="219" t="s">
        <v>236</v>
      </c>
      <c r="G144" s="220" t="s">
        <v>224</v>
      </c>
      <c r="H144" s="221">
        <v>133.737</v>
      </c>
      <c r="I144" s="222"/>
      <c r="J144" s="223">
        <f>ROUND(I144*H144,2)</f>
        <v>0</v>
      </c>
      <c r="K144" s="219" t="s">
        <v>199</v>
      </c>
      <c r="L144" s="47"/>
      <c r="M144" s="224" t="s">
        <v>21</v>
      </c>
      <c r="N144" s="225" t="s">
        <v>44</v>
      </c>
      <c r="O144" s="87"/>
      <c r="P144" s="226">
        <f>O144*H144</f>
        <v>0</v>
      </c>
      <c r="Q144" s="226">
        <v>0</v>
      </c>
      <c r="R144" s="226">
        <f>Q144*H144</f>
        <v>0</v>
      </c>
      <c r="S144" s="226">
        <v>0</v>
      </c>
      <c r="T144" s="227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28" t="s">
        <v>200</v>
      </c>
      <c r="AT144" s="228" t="s">
        <v>195</v>
      </c>
      <c r="AU144" s="228" t="s">
        <v>81</v>
      </c>
      <c r="AY144" s="20" t="s">
        <v>193</v>
      </c>
      <c r="BE144" s="229">
        <f>IF(N144="základní",J144,0)</f>
        <v>0</v>
      </c>
      <c r="BF144" s="229">
        <f>IF(N144="snížená",J144,0)</f>
        <v>0</v>
      </c>
      <c r="BG144" s="229">
        <f>IF(N144="zákl. přenesená",J144,0)</f>
        <v>0</v>
      </c>
      <c r="BH144" s="229">
        <f>IF(N144="sníž. přenesená",J144,0)</f>
        <v>0</v>
      </c>
      <c r="BI144" s="229">
        <f>IF(N144="nulová",J144,0)</f>
        <v>0</v>
      </c>
      <c r="BJ144" s="20" t="s">
        <v>77</v>
      </c>
      <c r="BK144" s="229">
        <f>ROUND(I144*H144,2)</f>
        <v>0</v>
      </c>
      <c r="BL144" s="20" t="s">
        <v>200</v>
      </c>
      <c r="BM144" s="228" t="s">
        <v>787</v>
      </c>
    </row>
    <row r="145" s="2" customFormat="1">
      <c r="A145" s="41"/>
      <c r="B145" s="42"/>
      <c r="C145" s="43"/>
      <c r="D145" s="230" t="s">
        <v>202</v>
      </c>
      <c r="E145" s="43"/>
      <c r="F145" s="231" t="s">
        <v>238</v>
      </c>
      <c r="G145" s="43"/>
      <c r="H145" s="43"/>
      <c r="I145" s="232"/>
      <c r="J145" s="43"/>
      <c r="K145" s="43"/>
      <c r="L145" s="47"/>
      <c r="M145" s="233"/>
      <c r="N145" s="234"/>
      <c r="O145" s="87"/>
      <c r="P145" s="87"/>
      <c r="Q145" s="87"/>
      <c r="R145" s="87"/>
      <c r="S145" s="87"/>
      <c r="T145" s="88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T145" s="20" t="s">
        <v>202</v>
      </c>
      <c r="AU145" s="20" t="s">
        <v>81</v>
      </c>
    </row>
    <row r="146" s="14" customFormat="1">
      <c r="A146" s="14"/>
      <c r="B146" s="246"/>
      <c r="C146" s="247"/>
      <c r="D146" s="237" t="s">
        <v>204</v>
      </c>
      <c r="E146" s="248" t="s">
        <v>21</v>
      </c>
      <c r="F146" s="249" t="s">
        <v>788</v>
      </c>
      <c r="G146" s="247"/>
      <c r="H146" s="250">
        <v>133.737</v>
      </c>
      <c r="I146" s="251"/>
      <c r="J146" s="247"/>
      <c r="K146" s="247"/>
      <c r="L146" s="252"/>
      <c r="M146" s="253"/>
      <c r="N146" s="254"/>
      <c r="O146" s="254"/>
      <c r="P146" s="254"/>
      <c r="Q146" s="254"/>
      <c r="R146" s="254"/>
      <c r="S146" s="254"/>
      <c r="T146" s="255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6" t="s">
        <v>204</v>
      </c>
      <c r="AU146" s="256" t="s">
        <v>81</v>
      </c>
      <c r="AV146" s="14" t="s">
        <v>81</v>
      </c>
      <c r="AW146" s="14" t="s">
        <v>34</v>
      </c>
      <c r="AX146" s="14" t="s">
        <v>73</v>
      </c>
      <c r="AY146" s="256" t="s">
        <v>193</v>
      </c>
    </row>
    <row r="147" s="15" customFormat="1">
      <c r="A147" s="15"/>
      <c r="B147" s="257"/>
      <c r="C147" s="258"/>
      <c r="D147" s="237" t="s">
        <v>204</v>
      </c>
      <c r="E147" s="259" t="s">
        <v>21</v>
      </c>
      <c r="F147" s="260" t="s">
        <v>208</v>
      </c>
      <c r="G147" s="258"/>
      <c r="H147" s="261">
        <v>133.737</v>
      </c>
      <c r="I147" s="262"/>
      <c r="J147" s="258"/>
      <c r="K147" s="258"/>
      <c r="L147" s="263"/>
      <c r="M147" s="264"/>
      <c r="N147" s="265"/>
      <c r="O147" s="265"/>
      <c r="P147" s="265"/>
      <c r="Q147" s="265"/>
      <c r="R147" s="265"/>
      <c r="S147" s="265"/>
      <c r="T147" s="266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67" t="s">
        <v>204</v>
      </c>
      <c r="AU147" s="267" t="s">
        <v>81</v>
      </c>
      <c r="AV147" s="15" t="s">
        <v>200</v>
      </c>
      <c r="AW147" s="15" t="s">
        <v>34</v>
      </c>
      <c r="AX147" s="15" t="s">
        <v>77</v>
      </c>
      <c r="AY147" s="267" t="s">
        <v>193</v>
      </c>
    </row>
    <row r="148" s="2" customFormat="1" ht="37.8" customHeight="1">
      <c r="A148" s="41"/>
      <c r="B148" s="42"/>
      <c r="C148" s="217" t="s">
        <v>240</v>
      </c>
      <c r="D148" s="217" t="s">
        <v>195</v>
      </c>
      <c r="E148" s="218" t="s">
        <v>241</v>
      </c>
      <c r="F148" s="219" t="s">
        <v>242</v>
      </c>
      <c r="G148" s="220" t="s">
        <v>224</v>
      </c>
      <c r="H148" s="221">
        <v>1872.318</v>
      </c>
      <c r="I148" s="222"/>
      <c r="J148" s="223">
        <f>ROUND(I148*H148,2)</f>
        <v>0</v>
      </c>
      <c r="K148" s="219" t="s">
        <v>199</v>
      </c>
      <c r="L148" s="47"/>
      <c r="M148" s="224" t="s">
        <v>21</v>
      </c>
      <c r="N148" s="225" t="s">
        <v>44</v>
      </c>
      <c r="O148" s="87"/>
      <c r="P148" s="226">
        <f>O148*H148</f>
        <v>0</v>
      </c>
      <c r="Q148" s="226">
        <v>0</v>
      </c>
      <c r="R148" s="226">
        <f>Q148*H148</f>
        <v>0</v>
      </c>
      <c r="S148" s="226">
        <v>0</v>
      </c>
      <c r="T148" s="227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28" t="s">
        <v>200</v>
      </c>
      <c r="AT148" s="228" t="s">
        <v>195</v>
      </c>
      <c r="AU148" s="228" t="s">
        <v>81</v>
      </c>
      <c r="AY148" s="20" t="s">
        <v>193</v>
      </c>
      <c r="BE148" s="229">
        <f>IF(N148="základní",J148,0)</f>
        <v>0</v>
      </c>
      <c r="BF148" s="229">
        <f>IF(N148="snížená",J148,0)</f>
        <v>0</v>
      </c>
      <c r="BG148" s="229">
        <f>IF(N148="zákl. přenesená",J148,0)</f>
        <v>0</v>
      </c>
      <c r="BH148" s="229">
        <f>IF(N148="sníž. přenesená",J148,0)</f>
        <v>0</v>
      </c>
      <c r="BI148" s="229">
        <f>IF(N148="nulová",J148,0)</f>
        <v>0</v>
      </c>
      <c r="BJ148" s="20" t="s">
        <v>77</v>
      </c>
      <c r="BK148" s="229">
        <f>ROUND(I148*H148,2)</f>
        <v>0</v>
      </c>
      <c r="BL148" s="20" t="s">
        <v>200</v>
      </c>
      <c r="BM148" s="228" t="s">
        <v>789</v>
      </c>
    </row>
    <row r="149" s="2" customFormat="1">
      <c r="A149" s="41"/>
      <c r="B149" s="42"/>
      <c r="C149" s="43"/>
      <c r="D149" s="230" t="s">
        <v>202</v>
      </c>
      <c r="E149" s="43"/>
      <c r="F149" s="231" t="s">
        <v>244</v>
      </c>
      <c r="G149" s="43"/>
      <c r="H149" s="43"/>
      <c r="I149" s="232"/>
      <c r="J149" s="43"/>
      <c r="K149" s="43"/>
      <c r="L149" s="47"/>
      <c r="M149" s="233"/>
      <c r="N149" s="234"/>
      <c r="O149" s="87"/>
      <c r="P149" s="87"/>
      <c r="Q149" s="87"/>
      <c r="R149" s="87"/>
      <c r="S149" s="87"/>
      <c r="T149" s="88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T149" s="20" t="s">
        <v>202</v>
      </c>
      <c r="AU149" s="20" t="s">
        <v>81</v>
      </c>
    </row>
    <row r="150" s="13" customFormat="1">
      <c r="A150" s="13"/>
      <c r="B150" s="235"/>
      <c r="C150" s="236"/>
      <c r="D150" s="237" t="s">
        <v>204</v>
      </c>
      <c r="E150" s="238" t="s">
        <v>21</v>
      </c>
      <c r="F150" s="239" t="s">
        <v>245</v>
      </c>
      <c r="G150" s="236"/>
      <c r="H150" s="238" t="s">
        <v>21</v>
      </c>
      <c r="I150" s="240"/>
      <c r="J150" s="236"/>
      <c r="K150" s="236"/>
      <c r="L150" s="241"/>
      <c r="M150" s="242"/>
      <c r="N150" s="243"/>
      <c r="O150" s="243"/>
      <c r="P150" s="243"/>
      <c r="Q150" s="243"/>
      <c r="R150" s="243"/>
      <c r="S150" s="243"/>
      <c r="T150" s="244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5" t="s">
        <v>204</v>
      </c>
      <c r="AU150" s="245" t="s">
        <v>81</v>
      </c>
      <c r="AV150" s="13" t="s">
        <v>77</v>
      </c>
      <c r="AW150" s="13" t="s">
        <v>34</v>
      </c>
      <c r="AX150" s="13" t="s">
        <v>73</v>
      </c>
      <c r="AY150" s="245" t="s">
        <v>193</v>
      </c>
    </row>
    <row r="151" s="14" customFormat="1">
      <c r="A151" s="14"/>
      <c r="B151" s="246"/>
      <c r="C151" s="247"/>
      <c r="D151" s="237" t="s">
        <v>204</v>
      </c>
      <c r="E151" s="248" t="s">
        <v>21</v>
      </c>
      <c r="F151" s="249" t="s">
        <v>790</v>
      </c>
      <c r="G151" s="247"/>
      <c r="H151" s="250">
        <v>1872.318</v>
      </c>
      <c r="I151" s="251"/>
      <c r="J151" s="247"/>
      <c r="K151" s="247"/>
      <c r="L151" s="252"/>
      <c r="M151" s="253"/>
      <c r="N151" s="254"/>
      <c r="O151" s="254"/>
      <c r="P151" s="254"/>
      <c r="Q151" s="254"/>
      <c r="R151" s="254"/>
      <c r="S151" s="254"/>
      <c r="T151" s="255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6" t="s">
        <v>204</v>
      </c>
      <c r="AU151" s="256" t="s">
        <v>81</v>
      </c>
      <c r="AV151" s="14" t="s">
        <v>81</v>
      </c>
      <c r="AW151" s="14" t="s">
        <v>34</v>
      </c>
      <c r="AX151" s="14" t="s">
        <v>73</v>
      </c>
      <c r="AY151" s="256" t="s">
        <v>193</v>
      </c>
    </row>
    <row r="152" s="15" customFormat="1">
      <c r="A152" s="15"/>
      <c r="B152" s="257"/>
      <c r="C152" s="258"/>
      <c r="D152" s="237" t="s">
        <v>204</v>
      </c>
      <c r="E152" s="259" t="s">
        <v>21</v>
      </c>
      <c r="F152" s="260" t="s">
        <v>208</v>
      </c>
      <c r="G152" s="258"/>
      <c r="H152" s="261">
        <v>1872.318</v>
      </c>
      <c r="I152" s="262"/>
      <c r="J152" s="258"/>
      <c r="K152" s="258"/>
      <c r="L152" s="263"/>
      <c r="M152" s="264"/>
      <c r="N152" s="265"/>
      <c r="O152" s="265"/>
      <c r="P152" s="265"/>
      <c r="Q152" s="265"/>
      <c r="R152" s="265"/>
      <c r="S152" s="265"/>
      <c r="T152" s="266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T152" s="267" t="s">
        <v>204</v>
      </c>
      <c r="AU152" s="267" t="s">
        <v>81</v>
      </c>
      <c r="AV152" s="15" t="s">
        <v>200</v>
      </c>
      <c r="AW152" s="15" t="s">
        <v>34</v>
      </c>
      <c r="AX152" s="15" t="s">
        <v>77</v>
      </c>
      <c r="AY152" s="267" t="s">
        <v>193</v>
      </c>
    </row>
    <row r="153" s="2" customFormat="1" ht="24.15" customHeight="1">
      <c r="A153" s="41"/>
      <c r="B153" s="42"/>
      <c r="C153" s="217" t="s">
        <v>247</v>
      </c>
      <c r="D153" s="217" t="s">
        <v>195</v>
      </c>
      <c r="E153" s="218" t="s">
        <v>248</v>
      </c>
      <c r="F153" s="219" t="s">
        <v>249</v>
      </c>
      <c r="G153" s="220" t="s">
        <v>250</v>
      </c>
      <c r="H153" s="221">
        <v>240.727</v>
      </c>
      <c r="I153" s="222"/>
      <c r="J153" s="223">
        <f>ROUND(I153*H153,2)</f>
        <v>0</v>
      </c>
      <c r="K153" s="219" t="s">
        <v>199</v>
      </c>
      <c r="L153" s="47"/>
      <c r="M153" s="224" t="s">
        <v>21</v>
      </c>
      <c r="N153" s="225" t="s">
        <v>44</v>
      </c>
      <c r="O153" s="87"/>
      <c r="P153" s="226">
        <f>O153*H153</f>
        <v>0</v>
      </c>
      <c r="Q153" s="226">
        <v>0</v>
      </c>
      <c r="R153" s="226">
        <f>Q153*H153</f>
        <v>0</v>
      </c>
      <c r="S153" s="226">
        <v>0</v>
      </c>
      <c r="T153" s="227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28" t="s">
        <v>200</v>
      </c>
      <c r="AT153" s="228" t="s">
        <v>195</v>
      </c>
      <c r="AU153" s="228" t="s">
        <v>81</v>
      </c>
      <c r="AY153" s="20" t="s">
        <v>193</v>
      </c>
      <c r="BE153" s="229">
        <f>IF(N153="základní",J153,0)</f>
        <v>0</v>
      </c>
      <c r="BF153" s="229">
        <f>IF(N153="snížená",J153,0)</f>
        <v>0</v>
      </c>
      <c r="BG153" s="229">
        <f>IF(N153="zákl. přenesená",J153,0)</f>
        <v>0</v>
      </c>
      <c r="BH153" s="229">
        <f>IF(N153="sníž. přenesená",J153,0)</f>
        <v>0</v>
      </c>
      <c r="BI153" s="229">
        <f>IF(N153="nulová",J153,0)</f>
        <v>0</v>
      </c>
      <c r="BJ153" s="20" t="s">
        <v>77</v>
      </c>
      <c r="BK153" s="229">
        <f>ROUND(I153*H153,2)</f>
        <v>0</v>
      </c>
      <c r="BL153" s="20" t="s">
        <v>200</v>
      </c>
      <c r="BM153" s="228" t="s">
        <v>791</v>
      </c>
    </row>
    <row r="154" s="2" customFormat="1">
      <c r="A154" s="41"/>
      <c r="B154" s="42"/>
      <c r="C154" s="43"/>
      <c r="D154" s="230" t="s">
        <v>202</v>
      </c>
      <c r="E154" s="43"/>
      <c r="F154" s="231" t="s">
        <v>252</v>
      </c>
      <c r="G154" s="43"/>
      <c r="H154" s="43"/>
      <c r="I154" s="232"/>
      <c r="J154" s="43"/>
      <c r="K154" s="43"/>
      <c r="L154" s="47"/>
      <c r="M154" s="233"/>
      <c r="N154" s="234"/>
      <c r="O154" s="87"/>
      <c r="P154" s="87"/>
      <c r="Q154" s="87"/>
      <c r="R154" s="87"/>
      <c r="S154" s="87"/>
      <c r="T154" s="88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T154" s="20" t="s">
        <v>202</v>
      </c>
      <c r="AU154" s="20" t="s">
        <v>81</v>
      </c>
    </row>
    <row r="155" s="14" customFormat="1">
      <c r="A155" s="14"/>
      <c r="B155" s="246"/>
      <c r="C155" s="247"/>
      <c r="D155" s="237" t="s">
        <v>204</v>
      </c>
      <c r="E155" s="248" t="s">
        <v>21</v>
      </c>
      <c r="F155" s="249" t="s">
        <v>792</v>
      </c>
      <c r="G155" s="247"/>
      <c r="H155" s="250">
        <v>240.727</v>
      </c>
      <c r="I155" s="251"/>
      <c r="J155" s="247"/>
      <c r="K155" s="247"/>
      <c r="L155" s="252"/>
      <c r="M155" s="253"/>
      <c r="N155" s="254"/>
      <c r="O155" s="254"/>
      <c r="P155" s="254"/>
      <c r="Q155" s="254"/>
      <c r="R155" s="254"/>
      <c r="S155" s="254"/>
      <c r="T155" s="255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6" t="s">
        <v>204</v>
      </c>
      <c r="AU155" s="256" t="s">
        <v>81</v>
      </c>
      <c r="AV155" s="14" t="s">
        <v>81</v>
      </c>
      <c r="AW155" s="14" t="s">
        <v>34</v>
      </c>
      <c r="AX155" s="14" t="s">
        <v>73</v>
      </c>
      <c r="AY155" s="256" t="s">
        <v>193</v>
      </c>
    </row>
    <row r="156" s="15" customFormat="1">
      <c r="A156" s="15"/>
      <c r="B156" s="257"/>
      <c r="C156" s="258"/>
      <c r="D156" s="237" t="s">
        <v>204</v>
      </c>
      <c r="E156" s="259" t="s">
        <v>21</v>
      </c>
      <c r="F156" s="260" t="s">
        <v>208</v>
      </c>
      <c r="G156" s="258"/>
      <c r="H156" s="261">
        <v>240.727</v>
      </c>
      <c r="I156" s="262"/>
      <c r="J156" s="258"/>
      <c r="K156" s="258"/>
      <c r="L156" s="263"/>
      <c r="M156" s="264"/>
      <c r="N156" s="265"/>
      <c r="O156" s="265"/>
      <c r="P156" s="265"/>
      <c r="Q156" s="265"/>
      <c r="R156" s="265"/>
      <c r="S156" s="265"/>
      <c r="T156" s="266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T156" s="267" t="s">
        <v>204</v>
      </c>
      <c r="AU156" s="267" t="s">
        <v>81</v>
      </c>
      <c r="AV156" s="15" t="s">
        <v>200</v>
      </c>
      <c r="AW156" s="15" t="s">
        <v>34</v>
      </c>
      <c r="AX156" s="15" t="s">
        <v>77</v>
      </c>
      <c r="AY156" s="267" t="s">
        <v>193</v>
      </c>
    </row>
    <row r="157" s="2" customFormat="1" ht="24.15" customHeight="1">
      <c r="A157" s="41"/>
      <c r="B157" s="42"/>
      <c r="C157" s="217" t="s">
        <v>254</v>
      </c>
      <c r="D157" s="217" t="s">
        <v>195</v>
      </c>
      <c r="E157" s="218" t="s">
        <v>793</v>
      </c>
      <c r="F157" s="219" t="s">
        <v>794</v>
      </c>
      <c r="G157" s="220" t="s">
        <v>224</v>
      </c>
      <c r="H157" s="221">
        <v>95.203999999999994</v>
      </c>
      <c r="I157" s="222"/>
      <c r="J157" s="223">
        <f>ROUND(I157*H157,2)</f>
        <v>0</v>
      </c>
      <c r="K157" s="219" t="s">
        <v>199</v>
      </c>
      <c r="L157" s="47"/>
      <c r="M157" s="224" t="s">
        <v>21</v>
      </c>
      <c r="N157" s="225" t="s">
        <v>44</v>
      </c>
      <c r="O157" s="87"/>
      <c r="P157" s="226">
        <f>O157*H157</f>
        <v>0</v>
      </c>
      <c r="Q157" s="226">
        <v>0</v>
      </c>
      <c r="R157" s="226">
        <f>Q157*H157</f>
        <v>0</v>
      </c>
      <c r="S157" s="226">
        <v>0</v>
      </c>
      <c r="T157" s="227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28" t="s">
        <v>200</v>
      </c>
      <c r="AT157" s="228" t="s">
        <v>195</v>
      </c>
      <c r="AU157" s="228" t="s">
        <v>81</v>
      </c>
      <c r="AY157" s="20" t="s">
        <v>193</v>
      </c>
      <c r="BE157" s="229">
        <f>IF(N157="základní",J157,0)</f>
        <v>0</v>
      </c>
      <c r="BF157" s="229">
        <f>IF(N157="snížená",J157,0)</f>
        <v>0</v>
      </c>
      <c r="BG157" s="229">
        <f>IF(N157="zákl. přenesená",J157,0)</f>
        <v>0</v>
      </c>
      <c r="BH157" s="229">
        <f>IF(N157="sníž. přenesená",J157,0)</f>
        <v>0</v>
      </c>
      <c r="BI157" s="229">
        <f>IF(N157="nulová",J157,0)</f>
        <v>0</v>
      </c>
      <c r="BJ157" s="20" t="s">
        <v>77</v>
      </c>
      <c r="BK157" s="229">
        <f>ROUND(I157*H157,2)</f>
        <v>0</v>
      </c>
      <c r="BL157" s="20" t="s">
        <v>200</v>
      </c>
      <c r="BM157" s="228" t="s">
        <v>795</v>
      </c>
    </row>
    <row r="158" s="2" customFormat="1">
      <c r="A158" s="41"/>
      <c r="B158" s="42"/>
      <c r="C158" s="43"/>
      <c r="D158" s="230" t="s">
        <v>202</v>
      </c>
      <c r="E158" s="43"/>
      <c r="F158" s="231" t="s">
        <v>796</v>
      </c>
      <c r="G158" s="43"/>
      <c r="H158" s="43"/>
      <c r="I158" s="232"/>
      <c r="J158" s="43"/>
      <c r="K158" s="43"/>
      <c r="L158" s="47"/>
      <c r="M158" s="233"/>
      <c r="N158" s="234"/>
      <c r="O158" s="87"/>
      <c r="P158" s="87"/>
      <c r="Q158" s="87"/>
      <c r="R158" s="87"/>
      <c r="S158" s="87"/>
      <c r="T158" s="88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T158" s="20" t="s">
        <v>202</v>
      </c>
      <c r="AU158" s="20" t="s">
        <v>81</v>
      </c>
    </row>
    <row r="159" s="13" customFormat="1">
      <c r="A159" s="13"/>
      <c r="B159" s="235"/>
      <c r="C159" s="236"/>
      <c r="D159" s="237" t="s">
        <v>204</v>
      </c>
      <c r="E159" s="238" t="s">
        <v>21</v>
      </c>
      <c r="F159" s="239" t="s">
        <v>797</v>
      </c>
      <c r="G159" s="236"/>
      <c r="H159" s="238" t="s">
        <v>21</v>
      </c>
      <c r="I159" s="240"/>
      <c r="J159" s="236"/>
      <c r="K159" s="236"/>
      <c r="L159" s="241"/>
      <c r="M159" s="242"/>
      <c r="N159" s="243"/>
      <c r="O159" s="243"/>
      <c r="P159" s="243"/>
      <c r="Q159" s="243"/>
      <c r="R159" s="243"/>
      <c r="S159" s="243"/>
      <c r="T159" s="244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5" t="s">
        <v>204</v>
      </c>
      <c r="AU159" s="245" t="s">
        <v>81</v>
      </c>
      <c r="AV159" s="13" t="s">
        <v>77</v>
      </c>
      <c r="AW159" s="13" t="s">
        <v>34</v>
      </c>
      <c r="AX159" s="13" t="s">
        <v>73</v>
      </c>
      <c r="AY159" s="245" t="s">
        <v>193</v>
      </c>
    </row>
    <row r="160" s="14" customFormat="1">
      <c r="A160" s="14"/>
      <c r="B160" s="246"/>
      <c r="C160" s="247"/>
      <c r="D160" s="237" t="s">
        <v>204</v>
      </c>
      <c r="E160" s="248" t="s">
        <v>21</v>
      </c>
      <c r="F160" s="249" t="s">
        <v>798</v>
      </c>
      <c r="G160" s="247"/>
      <c r="H160" s="250">
        <v>26.390000000000001</v>
      </c>
      <c r="I160" s="251"/>
      <c r="J160" s="247"/>
      <c r="K160" s="247"/>
      <c r="L160" s="252"/>
      <c r="M160" s="253"/>
      <c r="N160" s="254"/>
      <c r="O160" s="254"/>
      <c r="P160" s="254"/>
      <c r="Q160" s="254"/>
      <c r="R160" s="254"/>
      <c r="S160" s="254"/>
      <c r="T160" s="255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6" t="s">
        <v>204</v>
      </c>
      <c r="AU160" s="256" t="s">
        <v>81</v>
      </c>
      <c r="AV160" s="14" t="s">
        <v>81</v>
      </c>
      <c r="AW160" s="14" t="s">
        <v>34</v>
      </c>
      <c r="AX160" s="14" t="s">
        <v>73</v>
      </c>
      <c r="AY160" s="256" t="s">
        <v>193</v>
      </c>
    </row>
    <row r="161" s="14" customFormat="1">
      <c r="A161" s="14"/>
      <c r="B161" s="246"/>
      <c r="C161" s="247"/>
      <c r="D161" s="237" t="s">
        <v>204</v>
      </c>
      <c r="E161" s="248" t="s">
        <v>21</v>
      </c>
      <c r="F161" s="249" t="s">
        <v>799</v>
      </c>
      <c r="G161" s="247"/>
      <c r="H161" s="250">
        <v>0.50800000000000001</v>
      </c>
      <c r="I161" s="251"/>
      <c r="J161" s="247"/>
      <c r="K161" s="247"/>
      <c r="L161" s="252"/>
      <c r="M161" s="253"/>
      <c r="N161" s="254"/>
      <c r="O161" s="254"/>
      <c r="P161" s="254"/>
      <c r="Q161" s="254"/>
      <c r="R161" s="254"/>
      <c r="S161" s="254"/>
      <c r="T161" s="255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56" t="s">
        <v>204</v>
      </c>
      <c r="AU161" s="256" t="s">
        <v>81</v>
      </c>
      <c r="AV161" s="14" t="s">
        <v>81</v>
      </c>
      <c r="AW161" s="14" t="s">
        <v>34</v>
      </c>
      <c r="AX161" s="14" t="s">
        <v>73</v>
      </c>
      <c r="AY161" s="256" t="s">
        <v>193</v>
      </c>
    </row>
    <row r="162" s="14" customFormat="1">
      <c r="A162" s="14"/>
      <c r="B162" s="246"/>
      <c r="C162" s="247"/>
      <c r="D162" s="237" t="s">
        <v>204</v>
      </c>
      <c r="E162" s="248" t="s">
        <v>21</v>
      </c>
      <c r="F162" s="249" t="s">
        <v>800</v>
      </c>
      <c r="G162" s="247"/>
      <c r="H162" s="250">
        <v>27.449999999999999</v>
      </c>
      <c r="I162" s="251"/>
      <c r="J162" s="247"/>
      <c r="K162" s="247"/>
      <c r="L162" s="252"/>
      <c r="M162" s="253"/>
      <c r="N162" s="254"/>
      <c r="O162" s="254"/>
      <c r="P162" s="254"/>
      <c r="Q162" s="254"/>
      <c r="R162" s="254"/>
      <c r="S162" s="254"/>
      <c r="T162" s="255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6" t="s">
        <v>204</v>
      </c>
      <c r="AU162" s="256" t="s">
        <v>81</v>
      </c>
      <c r="AV162" s="14" t="s">
        <v>81</v>
      </c>
      <c r="AW162" s="14" t="s">
        <v>34</v>
      </c>
      <c r="AX162" s="14" t="s">
        <v>73</v>
      </c>
      <c r="AY162" s="256" t="s">
        <v>193</v>
      </c>
    </row>
    <row r="163" s="14" customFormat="1">
      <c r="A163" s="14"/>
      <c r="B163" s="246"/>
      <c r="C163" s="247"/>
      <c r="D163" s="237" t="s">
        <v>204</v>
      </c>
      <c r="E163" s="248" t="s">
        <v>21</v>
      </c>
      <c r="F163" s="249" t="s">
        <v>801</v>
      </c>
      <c r="G163" s="247"/>
      <c r="H163" s="250">
        <v>37.869999999999997</v>
      </c>
      <c r="I163" s="251"/>
      <c r="J163" s="247"/>
      <c r="K163" s="247"/>
      <c r="L163" s="252"/>
      <c r="M163" s="253"/>
      <c r="N163" s="254"/>
      <c r="O163" s="254"/>
      <c r="P163" s="254"/>
      <c r="Q163" s="254"/>
      <c r="R163" s="254"/>
      <c r="S163" s="254"/>
      <c r="T163" s="255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6" t="s">
        <v>204</v>
      </c>
      <c r="AU163" s="256" t="s">
        <v>81</v>
      </c>
      <c r="AV163" s="14" t="s">
        <v>81</v>
      </c>
      <c r="AW163" s="14" t="s">
        <v>34</v>
      </c>
      <c r="AX163" s="14" t="s">
        <v>73</v>
      </c>
      <c r="AY163" s="256" t="s">
        <v>193</v>
      </c>
    </row>
    <row r="164" s="13" customFormat="1">
      <c r="A164" s="13"/>
      <c r="B164" s="235"/>
      <c r="C164" s="236"/>
      <c r="D164" s="237" t="s">
        <v>204</v>
      </c>
      <c r="E164" s="238" t="s">
        <v>21</v>
      </c>
      <c r="F164" s="239" t="s">
        <v>802</v>
      </c>
      <c r="G164" s="236"/>
      <c r="H164" s="238" t="s">
        <v>21</v>
      </c>
      <c r="I164" s="240"/>
      <c r="J164" s="236"/>
      <c r="K164" s="236"/>
      <c r="L164" s="241"/>
      <c r="M164" s="242"/>
      <c r="N164" s="243"/>
      <c r="O164" s="243"/>
      <c r="P164" s="243"/>
      <c r="Q164" s="243"/>
      <c r="R164" s="243"/>
      <c r="S164" s="243"/>
      <c r="T164" s="244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5" t="s">
        <v>204</v>
      </c>
      <c r="AU164" s="245" t="s">
        <v>81</v>
      </c>
      <c r="AV164" s="13" t="s">
        <v>77</v>
      </c>
      <c r="AW164" s="13" t="s">
        <v>34</v>
      </c>
      <c r="AX164" s="13" t="s">
        <v>73</v>
      </c>
      <c r="AY164" s="245" t="s">
        <v>193</v>
      </c>
    </row>
    <row r="165" s="14" customFormat="1">
      <c r="A165" s="14"/>
      <c r="B165" s="246"/>
      <c r="C165" s="247"/>
      <c r="D165" s="237" t="s">
        <v>204</v>
      </c>
      <c r="E165" s="248" t="s">
        <v>21</v>
      </c>
      <c r="F165" s="249" t="s">
        <v>803</v>
      </c>
      <c r="G165" s="247"/>
      <c r="H165" s="250">
        <v>3.7240000000000002</v>
      </c>
      <c r="I165" s="251"/>
      <c r="J165" s="247"/>
      <c r="K165" s="247"/>
      <c r="L165" s="252"/>
      <c r="M165" s="253"/>
      <c r="N165" s="254"/>
      <c r="O165" s="254"/>
      <c r="P165" s="254"/>
      <c r="Q165" s="254"/>
      <c r="R165" s="254"/>
      <c r="S165" s="254"/>
      <c r="T165" s="255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56" t="s">
        <v>204</v>
      </c>
      <c r="AU165" s="256" t="s">
        <v>81</v>
      </c>
      <c r="AV165" s="14" t="s">
        <v>81</v>
      </c>
      <c r="AW165" s="14" t="s">
        <v>34</v>
      </c>
      <c r="AX165" s="14" t="s">
        <v>73</v>
      </c>
      <c r="AY165" s="256" t="s">
        <v>193</v>
      </c>
    </row>
    <row r="166" s="14" customFormat="1">
      <c r="A166" s="14"/>
      <c r="B166" s="246"/>
      <c r="C166" s="247"/>
      <c r="D166" s="237" t="s">
        <v>204</v>
      </c>
      <c r="E166" s="248" t="s">
        <v>21</v>
      </c>
      <c r="F166" s="249" t="s">
        <v>804</v>
      </c>
      <c r="G166" s="247"/>
      <c r="H166" s="250">
        <v>-1.6799999999999999</v>
      </c>
      <c r="I166" s="251"/>
      <c r="J166" s="247"/>
      <c r="K166" s="247"/>
      <c r="L166" s="252"/>
      <c r="M166" s="253"/>
      <c r="N166" s="254"/>
      <c r="O166" s="254"/>
      <c r="P166" s="254"/>
      <c r="Q166" s="254"/>
      <c r="R166" s="254"/>
      <c r="S166" s="254"/>
      <c r="T166" s="255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6" t="s">
        <v>204</v>
      </c>
      <c r="AU166" s="256" t="s">
        <v>81</v>
      </c>
      <c r="AV166" s="14" t="s">
        <v>81</v>
      </c>
      <c r="AW166" s="14" t="s">
        <v>34</v>
      </c>
      <c r="AX166" s="14" t="s">
        <v>73</v>
      </c>
      <c r="AY166" s="256" t="s">
        <v>193</v>
      </c>
    </row>
    <row r="167" s="14" customFormat="1">
      <c r="A167" s="14"/>
      <c r="B167" s="246"/>
      <c r="C167" s="247"/>
      <c r="D167" s="237" t="s">
        <v>204</v>
      </c>
      <c r="E167" s="248" t="s">
        <v>21</v>
      </c>
      <c r="F167" s="249" t="s">
        <v>805</v>
      </c>
      <c r="G167" s="247"/>
      <c r="H167" s="250">
        <v>2.25</v>
      </c>
      <c r="I167" s="251"/>
      <c r="J167" s="247"/>
      <c r="K167" s="247"/>
      <c r="L167" s="252"/>
      <c r="M167" s="253"/>
      <c r="N167" s="254"/>
      <c r="O167" s="254"/>
      <c r="P167" s="254"/>
      <c r="Q167" s="254"/>
      <c r="R167" s="254"/>
      <c r="S167" s="254"/>
      <c r="T167" s="255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56" t="s">
        <v>204</v>
      </c>
      <c r="AU167" s="256" t="s">
        <v>81</v>
      </c>
      <c r="AV167" s="14" t="s">
        <v>81</v>
      </c>
      <c r="AW167" s="14" t="s">
        <v>34</v>
      </c>
      <c r="AX167" s="14" t="s">
        <v>73</v>
      </c>
      <c r="AY167" s="256" t="s">
        <v>193</v>
      </c>
    </row>
    <row r="168" s="13" customFormat="1">
      <c r="A168" s="13"/>
      <c r="B168" s="235"/>
      <c r="C168" s="236"/>
      <c r="D168" s="237" t="s">
        <v>204</v>
      </c>
      <c r="E168" s="238" t="s">
        <v>21</v>
      </c>
      <c r="F168" s="239" t="s">
        <v>806</v>
      </c>
      <c r="G168" s="236"/>
      <c r="H168" s="238" t="s">
        <v>21</v>
      </c>
      <c r="I168" s="240"/>
      <c r="J168" s="236"/>
      <c r="K168" s="236"/>
      <c r="L168" s="241"/>
      <c r="M168" s="242"/>
      <c r="N168" s="243"/>
      <c r="O168" s="243"/>
      <c r="P168" s="243"/>
      <c r="Q168" s="243"/>
      <c r="R168" s="243"/>
      <c r="S168" s="243"/>
      <c r="T168" s="244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5" t="s">
        <v>204</v>
      </c>
      <c r="AU168" s="245" t="s">
        <v>81</v>
      </c>
      <c r="AV168" s="13" t="s">
        <v>77</v>
      </c>
      <c r="AW168" s="13" t="s">
        <v>34</v>
      </c>
      <c r="AX168" s="13" t="s">
        <v>73</v>
      </c>
      <c r="AY168" s="245" t="s">
        <v>193</v>
      </c>
    </row>
    <row r="169" s="14" customFormat="1">
      <c r="A169" s="14"/>
      <c r="B169" s="246"/>
      <c r="C169" s="247"/>
      <c r="D169" s="237" t="s">
        <v>204</v>
      </c>
      <c r="E169" s="248" t="s">
        <v>21</v>
      </c>
      <c r="F169" s="249" t="s">
        <v>807</v>
      </c>
      <c r="G169" s="247"/>
      <c r="H169" s="250">
        <v>-25.686</v>
      </c>
      <c r="I169" s="251"/>
      <c r="J169" s="247"/>
      <c r="K169" s="247"/>
      <c r="L169" s="252"/>
      <c r="M169" s="253"/>
      <c r="N169" s="254"/>
      <c r="O169" s="254"/>
      <c r="P169" s="254"/>
      <c r="Q169" s="254"/>
      <c r="R169" s="254"/>
      <c r="S169" s="254"/>
      <c r="T169" s="255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6" t="s">
        <v>204</v>
      </c>
      <c r="AU169" s="256" t="s">
        <v>81</v>
      </c>
      <c r="AV169" s="14" t="s">
        <v>81</v>
      </c>
      <c r="AW169" s="14" t="s">
        <v>34</v>
      </c>
      <c r="AX169" s="14" t="s">
        <v>73</v>
      </c>
      <c r="AY169" s="256" t="s">
        <v>193</v>
      </c>
    </row>
    <row r="170" s="13" customFormat="1">
      <c r="A170" s="13"/>
      <c r="B170" s="235"/>
      <c r="C170" s="236"/>
      <c r="D170" s="237" t="s">
        <v>204</v>
      </c>
      <c r="E170" s="238" t="s">
        <v>21</v>
      </c>
      <c r="F170" s="239" t="s">
        <v>808</v>
      </c>
      <c r="G170" s="236"/>
      <c r="H170" s="238" t="s">
        <v>21</v>
      </c>
      <c r="I170" s="240"/>
      <c r="J170" s="236"/>
      <c r="K170" s="236"/>
      <c r="L170" s="241"/>
      <c r="M170" s="242"/>
      <c r="N170" s="243"/>
      <c r="O170" s="243"/>
      <c r="P170" s="243"/>
      <c r="Q170" s="243"/>
      <c r="R170" s="243"/>
      <c r="S170" s="243"/>
      <c r="T170" s="244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5" t="s">
        <v>204</v>
      </c>
      <c r="AU170" s="245" t="s">
        <v>81</v>
      </c>
      <c r="AV170" s="13" t="s">
        <v>77</v>
      </c>
      <c r="AW170" s="13" t="s">
        <v>34</v>
      </c>
      <c r="AX170" s="13" t="s">
        <v>73</v>
      </c>
      <c r="AY170" s="245" t="s">
        <v>193</v>
      </c>
    </row>
    <row r="171" s="14" customFormat="1">
      <c r="A171" s="14"/>
      <c r="B171" s="246"/>
      <c r="C171" s="247"/>
      <c r="D171" s="237" t="s">
        <v>204</v>
      </c>
      <c r="E171" s="248" t="s">
        <v>21</v>
      </c>
      <c r="F171" s="249" t="s">
        <v>809</v>
      </c>
      <c r="G171" s="247"/>
      <c r="H171" s="250">
        <v>16.547999999999998</v>
      </c>
      <c r="I171" s="251"/>
      <c r="J171" s="247"/>
      <c r="K171" s="247"/>
      <c r="L171" s="252"/>
      <c r="M171" s="253"/>
      <c r="N171" s="254"/>
      <c r="O171" s="254"/>
      <c r="P171" s="254"/>
      <c r="Q171" s="254"/>
      <c r="R171" s="254"/>
      <c r="S171" s="254"/>
      <c r="T171" s="255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6" t="s">
        <v>204</v>
      </c>
      <c r="AU171" s="256" t="s">
        <v>81</v>
      </c>
      <c r="AV171" s="14" t="s">
        <v>81</v>
      </c>
      <c r="AW171" s="14" t="s">
        <v>34</v>
      </c>
      <c r="AX171" s="14" t="s">
        <v>73</v>
      </c>
      <c r="AY171" s="256" t="s">
        <v>193</v>
      </c>
    </row>
    <row r="172" s="14" customFormat="1">
      <c r="A172" s="14"/>
      <c r="B172" s="246"/>
      <c r="C172" s="247"/>
      <c r="D172" s="237" t="s">
        <v>204</v>
      </c>
      <c r="E172" s="248" t="s">
        <v>21</v>
      </c>
      <c r="F172" s="249" t="s">
        <v>810</v>
      </c>
      <c r="G172" s="247"/>
      <c r="H172" s="250">
        <v>7.8300000000000001</v>
      </c>
      <c r="I172" s="251"/>
      <c r="J172" s="247"/>
      <c r="K172" s="247"/>
      <c r="L172" s="252"/>
      <c r="M172" s="253"/>
      <c r="N172" s="254"/>
      <c r="O172" s="254"/>
      <c r="P172" s="254"/>
      <c r="Q172" s="254"/>
      <c r="R172" s="254"/>
      <c r="S172" s="254"/>
      <c r="T172" s="255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6" t="s">
        <v>204</v>
      </c>
      <c r="AU172" s="256" t="s">
        <v>81</v>
      </c>
      <c r="AV172" s="14" t="s">
        <v>81</v>
      </c>
      <c r="AW172" s="14" t="s">
        <v>34</v>
      </c>
      <c r="AX172" s="14" t="s">
        <v>73</v>
      </c>
      <c r="AY172" s="256" t="s">
        <v>193</v>
      </c>
    </row>
    <row r="173" s="16" customFormat="1">
      <c r="A173" s="16"/>
      <c r="B173" s="268"/>
      <c r="C173" s="269"/>
      <c r="D173" s="237" t="s">
        <v>204</v>
      </c>
      <c r="E173" s="270" t="s">
        <v>21</v>
      </c>
      <c r="F173" s="271" t="s">
        <v>491</v>
      </c>
      <c r="G173" s="269"/>
      <c r="H173" s="272">
        <v>95.203999999999994</v>
      </c>
      <c r="I173" s="273"/>
      <c r="J173" s="269"/>
      <c r="K173" s="269"/>
      <c r="L173" s="274"/>
      <c r="M173" s="275"/>
      <c r="N173" s="276"/>
      <c r="O173" s="276"/>
      <c r="P173" s="276"/>
      <c r="Q173" s="276"/>
      <c r="R173" s="276"/>
      <c r="S173" s="276"/>
      <c r="T173" s="277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T173" s="278" t="s">
        <v>204</v>
      </c>
      <c r="AU173" s="278" t="s">
        <v>81</v>
      </c>
      <c r="AV173" s="16" t="s">
        <v>109</v>
      </c>
      <c r="AW173" s="16" t="s">
        <v>34</v>
      </c>
      <c r="AX173" s="16" t="s">
        <v>73</v>
      </c>
      <c r="AY173" s="278" t="s">
        <v>193</v>
      </c>
    </row>
    <row r="174" s="15" customFormat="1">
      <c r="A174" s="15"/>
      <c r="B174" s="257"/>
      <c r="C174" s="258"/>
      <c r="D174" s="237" t="s">
        <v>204</v>
      </c>
      <c r="E174" s="259" t="s">
        <v>21</v>
      </c>
      <c r="F174" s="260" t="s">
        <v>208</v>
      </c>
      <c r="G174" s="258"/>
      <c r="H174" s="261">
        <v>95.203999999999994</v>
      </c>
      <c r="I174" s="262"/>
      <c r="J174" s="258"/>
      <c r="K174" s="258"/>
      <c r="L174" s="263"/>
      <c r="M174" s="264"/>
      <c r="N174" s="265"/>
      <c r="O174" s="265"/>
      <c r="P174" s="265"/>
      <c r="Q174" s="265"/>
      <c r="R174" s="265"/>
      <c r="S174" s="265"/>
      <c r="T174" s="266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T174" s="267" t="s">
        <v>204</v>
      </c>
      <c r="AU174" s="267" t="s">
        <v>81</v>
      </c>
      <c r="AV174" s="15" t="s">
        <v>200</v>
      </c>
      <c r="AW174" s="15" t="s">
        <v>34</v>
      </c>
      <c r="AX174" s="15" t="s">
        <v>77</v>
      </c>
      <c r="AY174" s="267" t="s">
        <v>193</v>
      </c>
    </row>
    <row r="175" s="2" customFormat="1" ht="16.5" customHeight="1">
      <c r="A175" s="41"/>
      <c r="B175" s="42"/>
      <c r="C175" s="282" t="s">
        <v>259</v>
      </c>
      <c r="D175" s="282" t="s">
        <v>811</v>
      </c>
      <c r="E175" s="283" t="s">
        <v>812</v>
      </c>
      <c r="F175" s="284" t="s">
        <v>813</v>
      </c>
      <c r="G175" s="285" t="s">
        <v>250</v>
      </c>
      <c r="H175" s="286">
        <v>171.36699999999999</v>
      </c>
      <c r="I175" s="287"/>
      <c r="J175" s="288">
        <f>ROUND(I175*H175,2)</f>
        <v>0</v>
      </c>
      <c r="K175" s="284" t="s">
        <v>21</v>
      </c>
      <c r="L175" s="289"/>
      <c r="M175" s="290" t="s">
        <v>21</v>
      </c>
      <c r="N175" s="291" t="s">
        <v>44</v>
      </c>
      <c r="O175" s="87"/>
      <c r="P175" s="226">
        <f>O175*H175</f>
        <v>0</v>
      </c>
      <c r="Q175" s="226">
        <v>1</v>
      </c>
      <c r="R175" s="226">
        <f>Q175*H175</f>
        <v>171.36699999999999</v>
      </c>
      <c r="S175" s="226">
        <v>0</v>
      </c>
      <c r="T175" s="227">
        <f>S175*H175</f>
        <v>0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28" t="s">
        <v>254</v>
      </c>
      <c r="AT175" s="228" t="s">
        <v>811</v>
      </c>
      <c r="AU175" s="228" t="s">
        <v>81</v>
      </c>
      <c r="AY175" s="20" t="s">
        <v>193</v>
      </c>
      <c r="BE175" s="229">
        <f>IF(N175="základní",J175,0)</f>
        <v>0</v>
      </c>
      <c r="BF175" s="229">
        <f>IF(N175="snížená",J175,0)</f>
        <v>0</v>
      </c>
      <c r="BG175" s="229">
        <f>IF(N175="zákl. přenesená",J175,0)</f>
        <v>0</v>
      </c>
      <c r="BH175" s="229">
        <f>IF(N175="sníž. přenesená",J175,0)</f>
        <v>0</v>
      </c>
      <c r="BI175" s="229">
        <f>IF(N175="nulová",J175,0)</f>
        <v>0</v>
      </c>
      <c r="BJ175" s="20" t="s">
        <v>77</v>
      </c>
      <c r="BK175" s="229">
        <f>ROUND(I175*H175,2)</f>
        <v>0</v>
      </c>
      <c r="BL175" s="20" t="s">
        <v>200</v>
      </c>
      <c r="BM175" s="228" t="s">
        <v>814</v>
      </c>
    </row>
    <row r="176" s="14" customFormat="1">
      <c r="A176" s="14"/>
      <c r="B176" s="246"/>
      <c r="C176" s="247"/>
      <c r="D176" s="237" t="s">
        <v>204</v>
      </c>
      <c r="E176" s="248" t="s">
        <v>21</v>
      </c>
      <c r="F176" s="249" t="s">
        <v>815</v>
      </c>
      <c r="G176" s="247"/>
      <c r="H176" s="250">
        <v>171.36699999999999</v>
      </c>
      <c r="I176" s="251"/>
      <c r="J176" s="247"/>
      <c r="K176" s="247"/>
      <c r="L176" s="252"/>
      <c r="M176" s="253"/>
      <c r="N176" s="254"/>
      <c r="O176" s="254"/>
      <c r="P176" s="254"/>
      <c r="Q176" s="254"/>
      <c r="R176" s="254"/>
      <c r="S176" s="254"/>
      <c r="T176" s="255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56" t="s">
        <v>204</v>
      </c>
      <c r="AU176" s="256" t="s">
        <v>81</v>
      </c>
      <c r="AV176" s="14" t="s">
        <v>81</v>
      </c>
      <c r="AW176" s="14" t="s">
        <v>34</v>
      </c>
      <c r="AX176" s="14" t="s">
        <v>73</v>
      </c>
      <c r="AY176" s="256" t="s">
        <v>193</v>
      </c>
    </row>
    <row r="177" s="15" customFormat="1">
      <c r="A177" s="15"/>
      <c r="B177" s="257"/>
      <c r="C177" s="258"/>
      <c r="D177" s="237" t="s">
        <v>204</v>
      </c>
      <c r="E177" s="259" t="s">
        <v>21</v>
      </c>
      <c r="F177" s="260" t="s">
        <v>208</v>
      </c>
      <c r="G177" s="258"/>
      <c r="H177" s="261">
        <v>171.36699999999999</v>
      </c>
      <c r="I177" s="262"/>
      <c r="J177" s="258"/>
      <c r="K177" s="258"/>
      <c r="L177" s="263"/>
      <c r="M177" s="264"/>
      <c r="N177" s="265"/>
      <c r="O177" s="265"/>
      <c r="P177" s="265"/>
      <c r="Q177" s="265"/>
      <c r="R177" s="265"/>
      <c r="S177" s="265"/>
      <c r="T177" s="266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T177" s="267" t="s">
        <v>204</v>
      </c>
      <c r="AU177" s="267" t="s">
        <v>81</v>
      </c>
      <c r="AV177" s="15" t="s">
        <v>200</v>
      </c>
      <c r="AW177" s="15" t="s">
        <v>34</v>
      </c>
      <c r="AX177" s="15" t="s">
        <v>77</v>
      </c>
      <c r="AY177" s="267" t="s">
        <v>193</v>
      </c>
    </row>
    <row r="178" s="2" customFormat="1" ht="21.75" customHeight="1">
      <c r="A178" s="41"/>
      <c r="B178" s="42"/>
      <c r="C178" s="217" t="s">
        <v>269</v>
      </c>
      <c r="D178" s="217" t="s">
        <v>195</v>
      </c>
      <c r="E178" s="218" t="s">
        <v>816</v>
      </c>
      <c r="F178" s="219" t="s">
        <v>817</v>
      </c>
      <c r="G178" s="220" t="s">
        <v>198</v>
      </c>
      <c r="H178" s="221">
        <v>151.33000000000001</v>
      </c>
      <c r="I178" s="222"/>
      <c r="J178" s="223">
        <f>ROUND(I178*H178,2)</f>
        <v>0</v>
      </c>
      <c r="K178" s="219" t="s">
        <v>199</v>
      </c>
      <c r="L178" s="47"/>
      <c r="M178" s="224" t="s">
        <v>21</v>
      </c>
      <c r="N178" s="225" t="s">
        <v>44</v>
      </c>
      <c r="O178" s="87"/>
      <c r="P178" s="226">
        <f>O178*H178</f>
        <v>0</v>
      </c>
      <c r="Q178" s="226">
        <v>0</v>
      </c>
      <c r="R178" s="226">
        <f>Q178*H178</f>
        <v>0</v>
      </c>
      <c r="S178" s="226">
        <v>0</v>
      </c>
      <c r="T178" s="227">
        <f>S178*H178</f>
        <v>0</v>
      </c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R178" s="228" t="s">
        <v>200</v>
      </c>
      <c r="AT178" s="228" t="s">
        <v>195</v>
      </c>
      <c r="AU178" s="228" t="s">
        <v>81</v>
      </c>
      <c r="AY178" s="20" t="s">
        <v>193</v>
      </c>
      <c r="BE178" s="229">
        <f>IF(N178="základní",J178,0)</f>
        <v>0</v>
      </c>
      <c r="BF178" s="229">
        <f>IF(N178="snížená",J178,0)</f>
        <v>0</v>
      </c>
      <c r="BG178" s="229">
        <f>IF(N178="zákl. přenesená",J178,0)</f>
        <v>0</v>
      </c>
      <c r="BH178" s="229">
        <f>IF(N178="sníž. přenesená",J178,0)</f>
        <v>0</v>
      </c>
      <c r="BI178" s="229">
        <f>IF(N178="nulová",J178,0)</f>
        <v>0</v>
      </c>
      <c r="BJ178" s="20" t="s">
        <v>77</v>
      </c>
      <c r="BK178" s="229">
        <f>ROUND(I178*H178,2)</f>
        <v>0</v>
      </c>
      <c r="BL178" s="20" t="s">
        <v>200</v>
      </c>
      <c r="BM178" s="228" t="s">
        <v>818</v>
      </c>
    </row>
    <row r="179" s="2" customFormat="1">
      <c r="A179" s="41"/>
      <c r="B179" s="42"/>
      <c r="C179" s="43"/>
      <c r="D179" s="230" t="s">
        <v>202</v>
      </c>
      <c r="E179" s="43"/>
      <c r="F179" s="231" t="s">
        <v>819</v>
      </c>
      <c r="G179" s="43"/>
      <c r="H179" s="43"/>
      <c r="I179" s="232"/>
      <c r="J179" s="43"/>
      <c r="K179" s="43"/>
      <c r="L179" s="47"/>
      <c r="M179" s="233"/>
      <c r="N179" s="234"/>
      <c r="O179" s="87"/>
      <c r="P179" s="87"/>
      <c r="Q179" s="87"/>
      <c r="R179" s="87"/>
      <c r="S179" s="87"/>
      <c r="T179" s="88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T179" s="20" t="s">
        <v>202</v>
      </c>
      <c r="AU179" s="20" t="s">
        <v>81</v>
      </c>
    </row>
    <row r="180" s="14" customFormat="1">
      <c r="A180" s="14"/>
      <c r="B180" s="246"/>
      <c r="C180" s="247"/>
      <c r="D180" s="237" t="s">
        <v>204</v>
      </c>
      <c r="E180" s="248" t="s">
        <v>21</v>
      </c>
      <c r="F180" s="249" t="s">
        <v>730</v>
      </c>
      <c r="G180" s="247"/>
      <c r="H180" s="250">
        <v>151.33000000000001</v>
      </c>
      <c r="I180" s="251"/>
      <c r="J180" s="247"/>
      <c r="K180" s="247"/>
      <c r="L180" s="252"/>
      <c r="M180" s="253"/>
      <c r="N180" s="254"/>
      <c r="O180" s="254"/>
      <c r="P180" s="254"/>
      <c r="Q180" s="254"/>
      <c r="R180" s="254"/>
      <c r="S180" s="254"/>
      <c r="T180" s="255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6" t="s">
        <v>204</v>
      </c>
      <c r="AU180" s="256" t="s">
        <v>81</v>
      </c>
      <c r="AV180" s="14" t="s">
        <v>81</v>
      </c>
      <c r="AW180" s="14" t="s">
        <v>34</v>
      </c>
      <c r="AX180" s="14" t="s">
        <v>73</v>
      </c>
      <c r="AY180" s="256" t="s">
        <v>193</v>
      </c>
    </row>
    <row r="181" s="15" customFormat="1">
      <c r="A181" s="15"/>
      <c r="B181" s="257"/>
      <c r="C181" s="258"/>
      <c r="D181" s="237" t="s">
        <v>204</v>
      </c>
      <c r="E181" s="259" t="s">
        <v>21</v>
      </c>
      <c r="F181" s="260" t="s">
        <v>208</v>
      </c>
      <c r="G181" s="258"/>
      <c r="H181" s="261">
        <v>151.33000000000001</v>
      </c>
      <c r="I181" s="262"/>
      <c r="J181" s="258"/>
      <c r="K181" s="258"/>
      <c r="L181" s="263"/>
      <c r="M181" s="264"/>
      <c r="N181" s="265"/>
      <c r="O181" s="265"/>
      <c r="P181" s="265"/>
      <c r="Q181" s="265"/>
      <c r="R181" s="265"/>
      <c r="S181" s="265"/>
      <c r="T181" s="266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T181" s="267" t="s">
        <v>204</v>
      </c>
      <c r="AU181" s="267" t="s">
        <v>81</v>
      </c>
      <c r="AV181" s="15" t="s">
        <v>200</v>
      </c>
      <c r="AW181" s="15" t="s">
        <v>34</v>
      </c>
      <c r="AX181" s="15" t="s">
        <v>77</v>
      </c>
      <c r="AY181" s="267" t="s">
        <v>193</v>
      </c>
    </row>
    <row r="182" s="2" customFormat="1" ht="16.5" customHeight="1">
      <c r="A182" s="41"/>
      <c r="B182" s="42"/>
      <c r="C182" s="217" t="s">
        <v>276</v>
      </c>
      <c r="D182" s="217" t="s">
        <v>195</v>
      </c>
      <c r="E182" s="218" t="s">
        <v>820</v>
      </c>
      <c r="F182" s="219" t="s">
        <v>821</v>
      </c>
      <c r="G182" s="220" t="s">
        <v>224</v>
      </c>
      <c r="H182" s="221">
        <v>1.44</v>
      </c>
      <c r="I182" s="222"/>
      <c r="J182" s="223">
        <f>ROUND(I182*H182,2)</f>
        <v>0</v>
      </c>
      <c r="K182" s="219" t="s">
        <v>21</v>
      </c>
      <c r="L182" s="47"/>
      <c r="M182" s="224" t="s">
        <v>21</v>
      </c>
      <c r="N182" s="225" t="s">
        <v>44</v>
      </c>
      <c r="O182" s="87"/>
      <c r="P182" s="226">
        <f>O182*H182</f>
        <v>0</v>
      </c>
      <c r="Q182" s="226">
        <v>0</v>
      </c>
      <c r="R182" s="226">
        <f>Q182*H182</f>
        <v>0</v>
      </c>
      <c r="S182" s="226">
        <v>0</v>
      </c>
      <c r="T182" s="227">
        <f>S182*H182</f>
        <v>0</v>
      </c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R182" s="228" t="s">
        <v>200</v>
      </c>
      <c r="AT182" s="228" t="s">
        <v>195</v>
      </c>
      <c r="AU182" s="228" t="s">
        <v>81</v>
      </c>
      <c r="AY182" s="20" t="s">
        <v>193</v>
      </c>
      <c r="BE182" s="229">
        <f>IF(N182="základní",J182,0)</f>
        <v>0</v>
      </c>
      <c r="BF182" s="229">
        <f>IF(N182="snížená",J182,0)</f>
        <v>0</v>
      </c>
      <c r="BG182" s="229">
        <f>IF(N182="zákl. přenesená",J182,0)</f>
        <v>0</v>
      </c>
      <c r="BH182" s="229">
        <f>IF(N182="sníž. přenesená",J182,0)</f>
        <v>0</v>
      </c>
      <c r="BI182" s="229">
        <f>IF(N182="nulová",J182,0)</f>
        <v>0</v>
      </c>
      <c r="BJ182" s="20" t="s">
        <v>77</v>
      </c>
      <c r="BK182" s="229">
        <f>ROUND(I182*H182,2)</f>
        <v>0</v>
      </c>
      <c r="BL182" s="20" t="s">
        <v>200</v>
      </c>
      <c r="BM182" s="228" t="s">
        <v>822</v>
      </c>
    </row>
    <row r="183" s="14" customFormat="1">
      <c r="A183" s="14"/>
      <c r="B183" s="246"/>
      <c r="C183" s="247"/>
      <c r="D183" s="237" t="s">
        <v>204</v>
      </c>
      <c r="E183" s="248" t="s">
        <v>21</v>
      </c>
      <c r="F183" s="249" t="s">
        <v>823</v>
      </c>
      <c r="G183" s="247"/>
      <c r="H183" s="250">
        <v>1.44</v>
      </c>
      <c r="I183" s="251"/>
      <c r="J183" s="247"/>
      <c r="K183" s="247"/>
      <c r="L183" s="252"/>
      <c r="M183" s="253"/>
      <c r="N183" s="254"/>
      <c r="O183" s="254"/>
      <c r="P183" s="254"/>
      <c r="Q183" s="254"/>
      <c r="R183" s="254"/>
      <c r="S183" s="254"/>
      <c r="T183" s="255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56" t="s">
        <v>204</v>
      </c>
      <c r="AU183" s="256" t="s">
        <v>81</v>
      </c>
      <c r="AV183" s="14" t="s">
        <v>81</v>
      </c>
      <c r="AW183" s="14" t="s">
        <v>34</v>
      </c>
      <c r="AX183" s="14" t="s">
        <v>73</v>
      </c>
      <c r="AY183" s="256" t="s">
        <v>193</v>
      </c>
    </row>
    <row r="184" s="15" customFormat="1">
      <c r="A184" s="15"/>
      <c r="B184" s="257"/>
      <c r="C184" s="258"/>
      <c r="D184" s="237" t="s">
        <v>204</v>
      </c>
      <c r="E184" s="259" t="s">
        <v>21</v>
      </c>
      <c r="F184" s="260" t="s">
        <v>208</v>
      </c>
      <c r="G184" s="258"/>
      <c r="H184" s="261">
        <v>1.44</v>
      </c>
      <c r="I184" s="262"/>
      <c r="J184" s="258"/>
      <c r="K184" s="258"/>
      <c r="L184" s="263"/>
      <c r="M184" s="264"/>
      <c r="N184" s="265"/>
      <c r="O184" s="265"/>
      <c r="P184" s="265"/>
      <c r="Q184" s="265"/>
      <c r="R184" s="265"/>
      <c r="S184" s="265"/>
      <c r="T184" s="266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T184" s="267" t="s">
        <v>204</v>
      </c>
      <c r="AU184" s="267" t="s">
        <v>81</v>
      </c>
      <c r="AV184" s="15" t="s">
        <v>200</v>
      </c>
      <c r="AW184" s="15" t="s">
        <v>34</v>
      </c>
      <c r="AX184" s="15" t="s">
        <v>77</v>
      </c>
      <c r="AY184" s="267" t="s">
        <v>193</v>
      </c>
    </row>
    <row r="185" s="12" customFormat="1" ht="22.8" customHeight="1">
      <c r="A185" s="12"/>
      <c r="B185" s="201"/>
      <c r="C185" s="202"/>
      <c r="D185" s="203" t="s">
        <v>72</v>
      </c>
      <c r="E185" s="215" t="s">
        <v>81</v>
      </c>
      <c r="F185" s="215" t="s">
        <v>824</v>
      </c>
      <c r="G185" s="202"/>
      <c r="H185" s="202"/>
      <c r="I185" s="205"/>
      <c r="J185" s="216">
        <f>BK185</f>
        <v>0</v>
      </c>
      <c r="K185" s="202"/>
      <c r="L185" s="207"/>
      <c r="M185" s="208"/>
      <c r="N185" s="209"/>
      <c r="O185" s="209"/>
      <c r="P185" s="210">
        <f>SUM(P186:P285)</f>
        <v>0</v>
      </c>
      <c r="Q185" s="209"/>
      <c r="R185" s="210">
        <f>SUM(R186:R285)</f>
        <v>326.53665847000002</v>
      </c>
      <c r="S185" s="209"/>
      <c r="T185" s="211">
        <f>SUM(T186:T285)</f>
        <v>0</v>
      </c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R185" s="212" t="s">
        <v>77</v>
      </c>
      <c r="AT185" s="213" t="s">
        <v>72</v>
      </c>
      <c r="AU185" s="213" t="s">
        <v>77</v>
      </c>
      <c r="AY185" s="212" t="s">
        <v>193</v>
      </c>
      <c r="BK185" s="214">
        <f>SUM(BK186:BK285)</f>
        <v>0</v>
      </c>
    </row>
    <row r="186" s="2" customFormat="1" ht="37.8" customHeight="1">
      <c r="A186" s="41"/>
      <c r="B186" s="42"/>
      <c r="C186" s="217" t="s">
        <v>8</v>
      </c>
      <c r="D186" s="217" t="s">
        <v>195</v>
      </c>
      <c r="E186" s="218" t="s">
        <v>825</v>
      </c>
      <c r="F186" s="219" t="s">
        <v>826</v>
      </c>
      <c r="G186" s="220" t="s">
        <v>588</v>
      </c>
      <c r="H186" s="221">
        <v>3</v>
      </c>
      <c r="I186" s="222"/>
      <c r="J186" s="223">
        <f>ROUND(I186*H186,2)</f>
        <v>0</v>
      </c>
      <c r="K186" s="219" t="s">
        <v>199</v>
      </c>
      <c r="L186" s="47"/>
      <c r="M186" s="224" t="s">
        <v>21</v>
      </c>
      <c r="N186" s="225" t="s">
        <v>44</v>
      </c>
      <c r="O186" s="87"/>
      <c r="P186" s="226">
        <f>O186*H186</f>
        <v>0</v>
      </c>
      <c r="Q186" s="226">
        <v>0</v>
      </c>
      <c r="R186" s="226">
        <f>Q186*H186</f>
        <v>0</v>
      </c>
      <c r="S186" s="226">
        <v>0</v>
      </c>
      <c r="T186" s="227">
        <f>S186*H186</f>
        <v>0</v>
      </c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R186" s="228" t="s">
        <v>200</v>
      </c>
      <c r="AT186" s="228" t="s">
        <v>195</v>
      </c>
      <c r="AU186" s="228" t="s">
        <v>81</v>
      </c>
      <c r="AY186" s="20" t="s">
        <v>193</v>
      </c>
      <c r="BE186" s="229">
        <f>IF(N186="základní",J186,0)</f>
        <v>0</v>
      </c>
      <c r="BF186" s="229">
        <f>IF(N186="snížená",J186,0)</f>
        <v>0</v>
      </c>
      <c r="BG186" s="229">
        <f>IF(N186="zákl. přenesená",J186,0)</f>
        <v>0</v>
      </c>
      <c r="BH186" s="229">
        <f>IF(N186="sníž. přenesená",J186,0)</f>
        <v>0</v>
      </c>
      <c r="BI186" s="229">
        <f>IF(N186="nulová",J186,0)</f>
        <v>0</v>
      </c>
      <c r="BJ186" s="20" t="s">
        <v>77</v>
      </c>
      <c r="BK186" s="229">
        <f>ROUND(I186*H186,2)</f>
        <v>0</v>
      </c>
      <c r="BL186" s="20" t="s">
        <v>200</v>
      </c>
      <c r="BM186" s="228" t="s">
        <v>827</v>
      </c>
    </row>
    <row r="187" s="2" customFormat="1">
      <c r="A187" s="41"/>
      <c r="B187" s="42"/>
      <c r="C187" s="43"/>
      <c r="D187" s="230" t="s">
        <v>202</v>
      </c>
      <c r="E187" s="43"/>
      <c r="F187" s="231" t="s">
        <v>828</v>
      </c>
      <c r="G187" s="43"/>
      <c r="H187" s="43"/>
      <c r="I187" s="232"/>
      <c r="J187" s="43"/>
      <c r="K187" s="43"/>
      <c r="L187" s="47"/>
      <c r="M187" s="233"/>
      <c r="N187" s="234"/>
      <c r="O187" s="87"/>
      <c r="P187" s="87"/>
      <c r="Q187" s="87"/>
      <c r="R187" s="87"/>
      <c r="S187" s="87"/>
      <c r="T187" s="88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T187" s="20" t="s">
        <v>202</v>
      </c>
      <c r="AU187" s="20" t="s">
        <v>81</v>
      </c>
    </row>
    <row r="188" s="14" customFormat="1">
      <c r="A188" s="14"/>
      <c r="B188" s="246"/>
      <c r="C188" s="247"/>
      <c r="D188" s="237" t="s">
        <v>204</v>
      </c>
      <c r="E188" s="248" t="s">
        <v>21</v>
      </c>
      <c r="F188" s="249" t="s">
        <v>109</v>
      </c>
      <c r="G188" s="247"/>
      <c r="H188" s="250">
        <v>3</v>
      </c>
      <c r="I188" s="251"/>
      <c r="J188" s="247"/>
      <c r="K188" s="247"/>
      <c r="L188" s="252"/>
      <c r="M188" s="253"/>
      <c r="N188" s="254"/>
      <c r="O188" s="254"/>
      <c r="P188" s="254"/>
      <c r="Q188" s="254"/>
      <c r="R188" s="254"/>
      <c r="S188" s="254"/>
      <c r="T188" s="255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6" t="s">
        <v>204</v>
      </c>
      <c r="AU188" s="256" t="s">
        <v>81</v>
      </c>
      <c r="AV188" s="14" t="s">
        <v>81</v>
      </c>
      <c r="AW188" s="14" t="s">
        <v>34</v>
      </c>
      <c r="AX188" s="14" t="s">
        <v>73</v>
      </c>
      <c r="AY188" s="256" t="s">
        <v>193</v>
      </c>
    </row>
    <row r="189" s="15" customFormat="1">
      <c r="A189" s="15"/>
      <c r="B189" s="257"/>
      <c r="C189" s="258"/>
      <c r="D189" s="237" t="s">
        <v>204</v>
      </c>
      <c r="E189" s="259" t="s">
        <v>21</v>
      </c>
      <c r="F189" s="260" t="s">
        <v>208</v>
      </c>
      <c r="G189" s="258"/>
      <c r="H189" s="261">
        <v>3</v>
      </c>
      <c r="I189" s="262"/>
      <c r="J189" s="258"/>
      <c r="K189" s="258"/>
      <c r="L189" s="263"/>
      <c r="M189" s="264"/>
      <c r="N189" s="265"/>
      <c r="O189" s="265"/>
      <c r="P189" s="265"/>
      <c r="Q189" s="265"/>
      <c r="R189" s="265"/>
      <c r="S189" s="265"/>
      <c r="T189" s="266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T189" s="267" t="s">
        <v>204</v>
      </c>
      <c r="AU189" s="267" t="s">
        <v>81</v>
      </c>
      <c r="AV189" s="15" t="s">
        <v>200</v>
      </c>
      <c r="AW189" s="15" t="s">
        <v>34</v>
      </c>
      <c r="AX189" s="15" t="s">
        <v>77</v>
      </c>
      <c r="AY189" s="267" t="s">
        <v>193</v>
      </c>
    </row>
    <row r="190" s="2" customFormat="1" ht="16.5" customHeight="1">
      <c r="A190" s="41"/>
      <c r="B190" s="42"/>
      <c r="C190" s="282" t="s">
        <v>299</v>
      </c>
      <c r="D190" s="282" t="s">
        <v>811</v>
      </c>
      <c r="E190" s="283" t="s">
        <v>829</v>
      </c>
      <c r="F190" s="284" t="s">
        <v>830</v>
      </c>
      <c r="G190" s="285" t="s">
        <v>211</v>
      </c>
      <c r="H190" s="286">
        <v>2.3999999999999999</v>
      </c>
      <c r="I190" s="287"/>
      <c r="J190" s="288">
        <f>ROUND(I190*H190,2)</f>
        <v>0</v>
      </c>
      <c r="K190" s="284" t="s">
        <v>199</v>
      </c>
      <c r="L190" s="289"/>
      <c r="M190" s="290" t="s">
        <v>21</v>
      </c>
      <c r="N190" s="291" t="s">
        <v>44</v>
      </c>
      <c r="O190" s="87"/>
      <c r="P190" s="226">
        <f>O190*H190</f>
        <v>0</v>
      </c>
      <c r="Q190" s="226">
        <v>0.0036099999999999999</v>
      </c>
      <c r="R190" s="226">
        <f>Q190*H190</f>
        <v>0.0086639999999999998</v>
      </c>
      <c r="S190" s="226">
        <v>0</v>
      </c>
      <c r="T190" s="227">
        <f>S190*H190</f>
        <v>0</v>
      </c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R190" s="228" t="s">
        <v>254</v>
      </c>
      <c r="AT190" s="228" t="s">
        <v>811</v>
      </c>
      <c r="AU190" s="228" t="s">
        <v>81</v>
      </c>
      <c r="AY190" s="20" t="s">
        <v>193</v>
      </c>
      <c r="BE190" s="229">
        <f>IF(N190="základní",J190,0)</f>
        <v>0</v>
      </c>
      <c r="BF190" s="229">
        <f>IF(N190="snížená",J190,0)</f>
        <v>0</v>
      </c>
      <c r="BG190" s="229">
        <f>IF(N190="zákl. přenesená",J190,0)</f>
        <v>0</v>
      </c>
      <c r="BH190" s="229">
        <f>IF(N190="sníž. přenesená",J190,0)</f>
        <v>0</v>
      </c>
      <c r="BI190" s="229">
        <f>IF(N190="nulová",J190,0)</f>
        <v>0</v>
      </c>
      <c r="BJ190" s="20" t="s">
        <v>77</v>
      </c>
      <c r="BK190" s="229">
        <f>ROUND(I190*H190,2)</f>
        <v>0</v>
      </c>
      <c r="BL190" s="20" t="s">
        <v>200</v>
      </c>
      <c r="BM190" s="228" t="s">
        <v>831</v>
      </c>
    </row>
    <row r="191" s="14" customFormat="1">
      <c r="A191" s="14"/>
      <c r="B191" s="246"/>
      <c r="C191" s="247"/>
      <c r="D191" s="237" t="s">
        <v>204</v>
      </c>
      <c r="E191" s="248" t="s">
        <v>21</v>
      </c>
      <c r="F191" s="249" t="s">
        <v>832</v>
      </c>
      <c r="G191" s="247"/>
      <c r="H191" s="250">
        <v>2.3999999999999999</v>
      </c>
      <c r="I191" s="251"/>
      <c r="J191" s="247"/>
      <c r="K191" s="247"/>
      <c r="L191" s="252"/>
      <c r="M191" s="253"/>
      <c r="N191" s="254"/>
      <c r="O191" s="254"/>
      <c r="P191" s="254"/>
      <c r="Q191" s="254"/>
      <c r="R191" s="254"/>
      <c r="S191" s="254"/>
      <c r="T191" s="255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6" t="s">
        <v>204</v>
      </c>
      <c r="AU191" s="256" t="s">
        <v>81</v>
      </c>
      <c r="AV191" s="14" t="s">
        <v>81</v>
      </c>
      <c r="AW191" s="14" t="s">
        <v>34</v>
      </c>
      <c r="AX191" s="14" t="s">
        <v>73</v>
      </c>
      <c r="AY191" s="256" t="s">
        <v>193</v>
      </c>
    </row>
    <row r="192" s="15" customFormat="1">
      <c r="A192" s="15"/>
      <c r="B192" s="257"/>
      <c r="C192" s="258"/>
      <c r="D192" s="237" t="s">
        <v>204</v>
      </c>
      <c r="E192" s="259" t="s">
        <v>21</v>
      </c>
      <c r="F192" s="260" t="s">
        <v>208</v>
      </c>
      <c r="G192" s="258"/>
      <c r="H192" s="261">
        <v>2.3999999999999999</v>
      </c>
      <c r="I192" s="262"/>
      <c r="J192" s="258"/>
      <c r="K192" s="258"/>
      <c r="L192" s="263"/>
      <c r="M192" s="264"/>
      <c r="N192" s="265"/>
      <c r="O192" s="265"/>
      <c r="P192" s="265"/>
      <c r="Q192" s="265"/>
      <c r="R192" s="265"/>
      <c r="S192" s="265"/>
      <c r="T192" s="266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T192" s="267" t="s">
        <v>204</v>
      </c>
      <c r="AU192" s="267" t="s">
        <v>81</v>
      </c>
      <c r="AV192" s="15" t="s">
        <v>200</v>
      </c>
      <c r="AW192" s="15" t="s">
        <v>34</v>
      </c>
      <c r="AX192" s="15" t="s">
        <v>77</v>
      </c>
      <c r="AY192" s="267" t="s">
        <v>193</v>
      </c>
    </row>
    <row r="193" s="2" customFormat="1" ht="21.75" customHeight="1">
      <c r="A193" s="41"/>
      <c r="B193" s="42"/>
      <c r="C193" s="217" t="s">
        <v>312</v>
      </c>
      <c r="D193" s="217" t="s">
        <v>195</v>
      </c>
      <c r="E193" s="218" t="s">
        <v>833</v>
      </c>
      <c r="F193" s="219" t="s">
        <v>834</v>
      </c>
      <c r="G193" s="220" t="s">
        <v>224</v>
      </c>
      <c r="H193" s="221">
        <v>25.686</v>
      </c>
      <c r="I193" s="222"/>
      <c r="J193" s="223">
        <f>ROUND(I193*H193,2)</f>
        <v>0</v>
      </c>
      <c r="K193" s="219" t="s">
        <v>21</v>
      </c>
      <c r="L193" s="47"/>
      <c r="M193" s="224" t="s">
        <v>21</v>
      </c>
      <c r="N193" s="225" t="s">
        <v>44</v>
      </c>
      <c r="O193" s="87"/>
      <c r="P193" s="226">
        <f>O193*H193</f>
        <v>0</v>
      </c>
      <c r="Q193" s="226">
        <v>2.1600000000000001</v>
      </c>
      <c r="R193" s="226">
        <f>Q193*H193</f>
        <v>55.481760000000001</v>
      </c>
      <c r="S193" s="226">
        <v>0</v>
      </c>
      <c r="T193" s="227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28" t="s">
        <v>200</v>
      </c>
      <c r="AT193" s="228" t="s">
        <v>195</v>
      </c>
      <c r="AU193" s="228" t="s">
        <v>81</v>
      </c>
      <c r="AY193" s="20" t="s">
        <v>193</v>
      </c>
      <c r="BE193" s="229">
        <f>IF(N193="základní",J193,0)</f>
        <v>0</v>
      </c>
      <c r="BF193" s="229">
        <f>IF(N193="snížená",J193,0)</f>
        <v>0</v>
      </c>
      <c r="BG193" s="229">
        <f>IF(N193="zákl. přenesená",J193,0)</f>
        <v>0</v>
      </c>
      <c r="BH193" s="229">
        <f>IF(N193="sníž. přenesená",J193,0)</f>
        <v>0</v>
      </c>
      <c r="BI193" s="229">
        <f>IF(N193="nulová",J193,0)</f>
        <v>0</v>
      </c>
      <c r="BJ193" s="20" t="s">
        <v>77</v>
      </c>
      <c r="BK193" s="229">
        <f>ROUND(I193*H193,2)</f>
        <v>0</v>
      </c>
      <c r="BL193" s="20" t="s">
        <v>200</v>
      </c>
      <c r="BM193" s="228" t="s">
        <v>835</v>
      </c>
    </row>
    <row r="194" s="2" customFormat="1">
      <c r="A194" s="41"/>
      <c r="B194" s="42"/>
      <c r="C194" s="43"/>
      <c r="D194" s="237" t="s">
        <v>836</v>
      </c>
      <c r="E194" s="43"/>
      <c r="F194" s="292" t="s">
        <v>837</v>
      </c>
      <c r="G194" s="43"/>
      <c r="H194" s="43"/>
      <c r="I194" s="232"/>
      <c r="J194" s="43"/>
      <c r="K194" s="43"/>
      <c r="L194" s="47"/>
      <c r="M194" s="233"/>
      <c r="N194" s="234"/>
      <c r="O194" s="87"/>
      <c r="P194" s="87"/>
      <c r="Q194" s="87"/>
      <c r="R194" s="87"/>
      <c r="S194" s="87"/>
      <c r="T194" s="88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T194" s="20" t="s">
        <v>836</v>
      </c>
      <c r="AU194" s="20" t="s">
        <v>81</v>
      </c>
    </row>
    <row r="195" s="13" customFormat="1">
      <c r="A195" s="13"/>
      <c r="B195" s="235"/>
      <c r="C195" s="236"/>
      <c r="D195" s="237" t="s">
        <v>204</v>
      </c>
      <c r="E195" s="238" t="s">
        <v>21</v>
      </c>
      <c r="F195" s="239" t="s">
        <v>838</v>
      </c>
      <c r="G195" s="236"/>
      <c r="H195" s="238" t="s">
        <v>21</v>
      </c>
      <c r="I195" s="240"/>
      <c r="J195" s="236"/>
      <c r="K195" s="236"/>
      <c r="L195" s="241"/>
      <c r="M195" s="242"/>
      <c r="N195" s="243"/>
      <c r="O195" s="243"/>
      <c r="P195" s="243"/>
      <c r="Q195" s="243"/>
      <c r="R195" s="243"/>
      <c r="S195" s="243"/>
      <c r="T195" s="244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5" t="s">
        <v>204</v>
      </c>
      <c r="AU195" s="245" t="s">
        <v>81</v>
      </c>
      <c r="AV195" s="13" t="s">
        <v>77</v>
      </c>
      <c r="AW195" s="13" t="s">
        <v>34</v>
      </c>
      <c r="AX195" s="13" t="s">
        <v>73</v>
      </c>
      <c r="AY195" s="245" t="s">
        <v>193</v>
      </c>
    </row>
    <row r="196" s="14" customFormat="1">
      <c r="A196" s="14"/>
      <c r="B196" s="246"/>
      <c r="C196" s="247"/>
      <c r="D196" s="237" t="s">
        <v>204</v>
      </c>
      <c r="E196" s="248" t="s">
        <v>21</v>
      </c>
      <c r="F196" s="249" t="s">
        <v>839</v>
      </c>
      <c r="G196" s="247"/>
      <c r="H196" s="250">
        <v>6.5979999999999999</v>
      </c>
      <c r="I196" s="251"/>
      <c r="J196" s="247"/>
      <c r="K196" s="247"/>
      <c r="L196" s="252"/>
      <c r="M196" s="253"/>
      <c r="N196" s="254"/>
      <c r="O196" s="254"/>
      <c r="P196" s="254"/>
      <c r="Q196" s="254"/>
      <c r="R196" s="254"/>
      <c r="S196" s="254"/>
      <c r="T196" s="255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56" t="s">
        <v>204</v>
      </c>
      <c r="AU196" s="256" t="s">
        <v>81</v>
      </c>
      <c r="AV196" s="14" t="s">
        <v>81</v>
      </c>
      <c r="AW196" s="14" t="s">
        <v>34</v>
      </c>
      <c r="AX196" s="14" t="s">
        <v>73</v>
      </c>
      <c r="AY196" s="256" t="s">
        <v>193</v>
      </c>
    </row>
    <row r="197" s="14" customFormat="1">
      <c r="A197" s="14"/>
      <c r="B197" s="246"/>
      <c r="C197" s="247"/>
      <c r="D197" s="237" t="s">
        <v>204</v>
      </c>
      <c r="E197" s="248" t="s">
        <v>21</v>
      </c>
      <c r="F197" s="249" t="s">
        <v>840</v>
      </c>
      <c r="G197" s="247"/>
      <c r="H197" s="250">
        <v>0.46999999999999997</v>
      </c>
      <c r="I197" s="251"/>
      <c r="J197" s="247"/>
      <c r="K197" s="247"/>
      <c r="L197" s="252"/>
      <c r="M197" s="253"/>
      <c r="N197" s="254"/>
      <c r="O197" s="254"/>
      <c r="P197" s="254"/>
      <c r="Q197" s="254"/>
      <c r="R197" s="254"/>
      <c r="S197" s="254"/>
      <c r="T197" s="255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56" t="s">
        <v>204</v>
      </c>
      <c r="AU197" s="256" t="s">
        <v>81</v>
      </c>
      <c r="AV197" s="14" t="s">
        <v>81</v>
      </c>
      <c r="AW197" s="14" t="s">
        <v>34</v>
      </c>
      <c r="AX197" s="14" t="s">
        <v>73</v>
      </c>
      <c r="AY197" s="256" t="s">
        <v>193</v>
      </c>
    </row>
    <row r="198" s="14" customFormat="1">
      <c r="A198" s="14"/>
      <c r="B198" s="246"/>
      <c r="C198" s="247"/>
      <c r="D198" s="237" t="s">
        <v>204</v>
      </c>
      <c r="E198" s="248" t="s">
        <v>21</v>
      </c>
      <c r="F198" s="249" t="s">
        <v>841</v>
      </c>
      <c r="G198" s="247"/>
      <c r="H198" s="250">
        <v>9.1500000000000004</v>
      </c>
      <c r="I198" s="251"/>
      <c r="J198" s="247"/>
      <c r="K198" s="247"/>
      <c r="L198" s="252"/>
      <c r="M198" s="253"/>
      <c r="N198" s="254"/>
      <c r="O198" s="254"/>
      <c r="P198" s="254"/>
      <c r="Q198" s="254"/>
      <c r="R198" s="254"/>
      <c r="S198" s="254"/>
      <c r="T198" s="255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6" t="s">
        <v>204</v>
      </c>
      <c r="AU198" s="256" t="s">
        <v>81</v>
      </c>
      <c r="AV198" s="14" t="s">
        <v>81</v>
      </c>
      <c r="AW198" s="14" t="s">
        <v>34</v>
      </c>
      <c r="AX198" s="14" t="s">
        <v>73</v>
      </c>
      <c r="AY198" s="256" t="s">
        <v>193</v>
      </c>
    </row>
    <row r="199" s="14" customFormat="1">
      <c r="A199" s="14"/>
      <c r="B199" s="246"/>
      <c r="C199" s="247"/>
      <c r="D199" s="237" t="s">
        <v>204</v>
      </c>
      <c r="E199" s="248" t="s">
        <v>21</v>
      </c>
      <c r="F199" s="249" t="s">
        <v>842</v>
      </c>
      <c r="G199" s="247"/>
      <c r="H199" s="250">
        <v>9.468</v>
      </c>
      <c r="I199" s="251"/>
      <c r="J199" s="247"/>
      <c r="K199" s="247"/>
      <c r="L199" s="252"/>
      <c r="M199" s="253"/>
      <c r="N199" s="254"/>
      <c r="O199" s="254"/>
      <c r="P199" s="254"/>
      <c r="Q199" s="254"/>
      <c r="R199" s="254"/>
      <c r="S199" s="254"/>
      <c r="T199" s="255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6" t="s">
        <v>204</v>
      </c>
      <c r="AU199" s="256" t="s">
        <v>81</v>
      </c>
      <c r="AV199" s="14" t="s">
        <v>81</v>
      </c>
      <c r="AW199" s="14" t="s">
        <v>34</v>
      </c>
      <c r="AX199" s="14" t="s">
        <v>73</v>
      </c>
      <c r="AY199" s="256" t="s">
        <v>193</v>
      </c>
    </row>
    <row r="200" s="16" customFormat="1">
      <c r="A200" s="16"/>
      <c r="B200" s="268"/>
      <c r="C200" s="269"/>
      <c r="D200" s="237" t="s">
        <v>204</v>
      </c>
      <c r="E200" s="270" t="s">
        <v>731</v>
      </c>
      <c r="F200" s="271" t="s">
        <v>491</v>
      </c>
      <c r="G200" s="269"/>
      <c r="H200" s="272">
        <v>25.686</v>
      </c>
      <c r="I200" s="273"/>
      <c r="J200" s="269"/>
      <c r="K200" s="269"/>
      <c r="L200" s="274"/>
      <c r="M200" s="275"/>
      <c r="N200" s="276"/>
      <c r="O200" s="276"/>
      <c r="P200" s="276"/>
      <c r="Q200" s="276"/>
      <c r="R200" s="276"/>
      <c r="S200" s="276"/>
      <c r="T200" s="277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T200" s="278" t="s">
        <v>204</v>
      </c>
      <c r="AU200" s="278" t="s">
        <v>81</v>
      </c>
      <c r="AV200" s="16" t="s">
        <v>109</v>
      </c>
      <c r="AW200" s="16" t="s">
        <v>34</v>
      </c>
      <c r="AX200" s="16" t="s">
        <v>73</v>
      </c>
      <c r="AY200" s="278" t="s">
        <v>193</v>
      </c>
    </row>
    <row r="201" s="15" customFormat="1">
      <c r="A201" s="15"/>
      <c r="B201" s="257"/>
      <c r="C201" s="258"/>
      <c r="D201" s="237" t="s">
        <v>204</v>
      </c>
      <c r="E201" s="259" t="s">
        <v>21</v>
      </c>
      <c r="F201" s="260" t="s">
        <v>208</v>
      </c>
      <c r="G201" s="258"/>
      <c r="H201" s="261">
        <v>25.686</v>
      </c>
      <c r="I201" s="262"/>
      <c r="J201" s="258"/>
      <c r="K201" s="258"/>
      <c r="L201" s="263"/>
      <c r="M201" s="264"/>
      <c r="N201" s="265"/>
      <c r="O201" s="265"/>
      <c r="P201" s="265"/>
      <c r="Q201" s="265"/>
      <c r="R201" s="265"/>
      <c r="S201" s="265"/>
      <c r="T201" s="266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T201" s="267" t="s">
        <v>204</v>
      </c>
      <c r="AU201" s="267" t="s">
        <v>81</v>
      </c>
      <c r="AV201" s="15" t="s">
        <v>200</v>
      </c>
      <c r="AW201" s="15" t="s">
        <v>34</v>
      </c>
      <c r="AX201" s="15" t="s">
        <v>77</v>
      </c>
      <c r="AY201" s="267" t="s">
        <v>193</v>
      </c>
    </row>
    <row r="202" s="2" customFormat="1" ht="21.75" customHeight="1">
      <c r="A202" s="41"/>
      <c r="B202" s="42"/>
      <c r="C202" s="217" t="s">
        <v>333</v>
      </c>
      <c r="D202" s="217" t="s">
        <v>195</v>
      </c>
      <c r="E202" s="218" t="s">
        <v>843</v>
      </c>
      <c r="F202" s="219" t="s">
        <v>844</v>
      </c>
      <c r="G202" s="220" t="s">
        <v>224</v>
      </c>
      <c r="H202" s="221">
        <v>22.699999999999999</v>
      </c>
      <c r="I202" s="222"/>
      <c r="J202" s="223">
        <f>ROUND(I202*H202,2)</f>
        <v>0</v>
      </c>
      <c r="K202" s="219" t="s">
        <v>199</v>
      </c>
      <c r="L202" s="47"/>
      <c r="M202" s="224" t="s">
        <v>21</v>
      </c>
      <c r="N202" s="225" t="s">
        <v>44</v>
      </c>
      <c r="O202" s="87"/>
      <c r="P202" s="226">
        <f>O202*H202</f>
        <v>0</v>
      </c>
      <c r="Q202" s="226">
        <v>2.5018699999999998</v>
      </c>
      <c r="R202" s="226">
        <f>Q202*H202</f>
        <v>56.792448999999991</v>
      </c>
      <c r="S202" s="226">
        <v>0</v>
      </c>
      <c r="T202" s="227">
        <f>S202*H202</f>
        <v>0</v>
      </c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R202" s="228" t="s">
        <v>200</v>
      </c>
      <c r="AT202" s="228" t="s">
        <v>195</v>
      </c>
      <c r="AU202" s="228" t="s">
        <v>81</v>
      </c>
      <c r="AY202" s="20" t="s">
        <v>193</v>
      </c>
      <c r="BE202" s="229">
        <f>IF(N202="základní",J202,0)</f>
        <v>0</v>
      </c>
      <c r="BF202" s="229">
        <f>IF(N202="snížená",J202,0)</f>
        <v>0</v>
      </c>
      <c r="BG202" s="229">
        <f>IF(N202="zákl. přenesená",J202,0)</f>
        <v>0</v>
      </c>
      <c r="BH202" s="229">
        <f>IF(N202="sníž. přenesená",J202,0)</f>
        <v>0</v>
      </c>
      <c r="BI202" s="229">
        <f>IF(N202="nulová",J202,0)</f>
        <v>0</v>
      </c>
      <c r="BJ202" s="20" t="s">
        <v>77</v>
      </c>
      <c r="BK202" s="229">
        <f>ROUND(I202*H202,2)</f>
        <v>0</v>
      </c>
      <c r="BL202" s="20" t="s">
        <v>200</v>
      </c>
      <c r="BM202" s="228" t="s">
        <v>845</v>
      </c>
    </row>
    <row r="203" s="2" customFormat="1">
      <c r="A203" s="41"/>
      <c r="B203" s="42"/>
      <c r="C203" s="43"/>
      <c r="D203" s="230" t="s">
        <v>202</v>
      </c>
      <c r="E203" s="43"/>
      <c r="F203" s="231" t="s">
        <v>846</v>
      </c>
      <c r="G203" s="43"/>
      <c r="H203" s="43"/>
      <c r="I203" s="232"/>
      <c r="J203" s="43"/>
      <c r="K203" s="43"/>
      <c r="L203" s="47"/>
      <c r="M203" s="233"/>
      <c r="N203" s="234"/>
      <c r="O203" s="87"/>
      <c r="P203" s="87"/>
      <c r="Q203" s="87"/>
      <c r="R203" s="87"/>
      <c r="S203" s="87"/>
      <c r="T203" s="88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T203" s="20" t="s">
        <v>202</v>
      </c>
      <c r="AU203" s="20" t="s">
        <v>81</v>
      </c>
    </row>
    <row r="204" s="14" customFormat="1">
      <c r="A204" s="14"/>
      <c r="B204" s="246"/>
      <c r="C204" s="247"/>
      <c r="D204" s="237" t="s">
        <v>204</v>
      </c>
      <c r="E204" s="248" t="s">
        <v>21</v>
      </c>
      <c r="F204" s="249" t="s">
        <v>847</v>
      </c>
      <c r="G204" s="247"/>
      <c r="H204" s="250">
        <v>22.699999999999999</v>
      </c>
      <c r="I204" s="251"/>
      <c r="J204" s="247"/>
      <c r="K204" s="247"/>
      <c r="L204" s="252"/>
      <c r="M204" s="253"/>
      <c r="N204" s="254"/>
      <c r="O204" s="254"/>
      <c r="P204" s="254"/>
      <c r="Q204" s="254"/>
      <c r="R204" s="254"/>
      <c r="S204" s="254"/>
      <c r="T204" s="255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56" t="s">
        <v>204</v>
      </c>
      <c r="AU204" s="256" t="s">
        <v>81</v>
      </c>
      <c r="AV204" s="14" t="s">
        <v>81</v>
      </c>
      <c r="AW204" s="14" t="s">
        <v>34</v>
      </c>
      <c r="AX204" s="14" t="s">
        <v>73</v>
      </c>
      <c r="AY204" s="256" t="s">
        <v>193</v>
      </c>
    </row>
    <row r="205" s="15" customFormat="1">
      <c r="A205" s="15"/>
      <c r="B205" s="257"/>
      <c r="C205" s="258"/>
      <c r="D205" s="237" t="s">
        <v>204</v>
      </c>
      <c r="E205" s="259" t="s">
        <v>21</v>
      </c>
      <c r="F205" s="260" t="s">
        <v>208</v>
      </c>
      <c r="G205" s="258"/>
      <c r="H205" s="261">
        <v>22.699999999999999</v>
      </c>
      <c r="I205" s="262"/>
      <c r="J205" s="258"/>
      <c r="K205" s="258"/>
      <c r="L205" s="263"/>
      <c r="M205" s="264"/>
      <c r="N205" s="265"/>
      <c r="O205" s="265"/>
      <c r="P205" s="265"/>
      <c r="Q205" s="265"/>
      <c r="R205" s="265"/>
      <c r="S205" s="265"/>
      <c r="T205" s="266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T205" s="267" t="s">
        <v>204</v>
      </c>
      <c r="AU205" s="267" t="s">
        <v>81</v>
      </c>
      <c r="AV205" s="15" t="s">
        <v>200</v>
      </c>
      <c r="AW205" s="15" t="s">
        <v>34</v>
      </c>
      <c r="AX205" s="15" t="s">
        <v>77</v>
      </c>
      <c r="AY205" s="267" t="s">
        <v>193</v>
      </c>
    </row>
    <row r="206" s="2" customFormat="1" ht="16.5" customHeight="1">
      <c r="A206" s="41"/>
      <c r="B206" s="42"/>
      <c r="C206" s="217" t="s">
        <v>352</v>
      </c>
      <c r="D206" s="217" t="s">
        <v>195</v>
      </c>
      <c r="E206" s="218" t="s">
        <v>848</v>
      </c>
      <c r="F206" s="219" t="s">
        <v>849</v>
      </c>
      <c r="G206" s="220" t="s">
        <v>198</v>
      </c>
      <c r="H206" s="221">
        <v>8.5500000000000007</v>
      </c>
      <c r="I206" s="222"/>
      <c r="J206" s="223">
        <f>ROUND(I206*H206,2)</f>
        <v>0</v>
      </c>
      <c r="K206" s="219" t="s">
        <v>199</v>
      </c>
      <c r="L206" s="47"/>
      <c r="M206" s="224" t="s">
        <v>21</v>
      </c>
      <c r="N206" s="225" t="s">
        <v>44</v>
      </c>
      <c r="O206" s="87"/>
      <c r="P206" s="226">
        <f>O206*H206</f>
        <v>0</v>
      </c>
      <c r="Q206" s="226">
        <v>0.0029399999999999999</v>
      </c>
      <c r="R206" s="226">
        <f>Q206*H206</f>
        <v>0.025137</v>
      </c>
      <c r="S206" s="226">
        <v>0</v>
      </c>
      <c r="T206" s="227">
        <f>S206*H206</f>
        <v>0</v>
      </c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R206" s="228" t="s">
        <v>200</v>
      </c>
      <c r="AT206" s="228" t="s">
        <v>195</v>
      </c>
      <c r="AU206" s="228" t="s">
        <v>81</v>
      </c>
      <c r="AY206" s="20" t="s">
        <v>193</v>
      </c>
      <c r="BE206" s="229">
        <f>IF(N206="základní",J206,0)</f>
        <v>0</v>
      </c>
      <c r="BF206" s="229">
        <f>IF(N206="snížená",J206,0)</f>
        <v>0</v>
      </c>
      <c r="BG206" s="229">
        <f>IF(N206="zákl. přenesená",J206,0)</f>
        <v>0</v>
      </c>
      <c r="BH206" s="229">
        <f>IF(N206="sníž. přenesená",J206,0)</f>
        <v>0</v>
      </c>
      <c r="BI206" s="229">
        <f>IF(N206="nulová",J206,0)</f>
        <v>0</v>
      </c>
      <c r="BJ206" s="20" t="s">
        <v>77</v>
      </c>
      <c r="BK206" s="229">
        <f>ROUND(I206*H206,2)</f>
        <v>0</v>
      </c>
      <c r="BL206" s="20" t="s">
        <v>200</v>
      </c>
      <c r="BM206" s="228" t="s">
        <v>850</v>
      </c>
    </row>
    <row r="207" s="2" customFormat="1">
      <c r="A207" s="41"/>
      <c r="B207" s="42"/>
      <c r="C207" s="43"/>
      <c r="D207" s="230" t="s">
        <v>202</v>
      </c>
      <c r="E207" s="43"/>
      <c r="F207" s="231" t="s">
        <v>851</v>
      </c>
      <c r="G207" s="43"/>
      <c r="H207" s="43"/>
      <c r="I207" s="232"/>
      <c r="J207" s="43"/>
      <c r="K207" s="43"/>
      <c r="L207" s="47"/>
      <c r="M207" s="233"/>
      <c r="N207" s="234"/>
      <c r="O207" s="87"/>
      <c r="P207" s="87"/>
      <c r="Q207" s="87"/>
      <c r="R207" s="87"/>
      <c r="S207" s="87"/>
      <c r="T207" s="88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T207" s="20" t="s">
        <v>202</v>
      </c>
      <c r="AU207" s="20" t="s">
        <v>81</v>
      </c>
    </row>
    <row r="208" s="14" customFormat="1">
      <c r="A208" s="14"/>
      <c r="B208" s="246"/>
      <c r="C208" s="247"/>
      <c r="D208" s="237" t="s">
        <v>204</v>
      </c>
      <c r="E208" s="248" t="s">
        <v>21</v>
      </c>
      <c r="F208" s="249" t="s">
        <v>852</v>
      </c>
      <c r="G208" s="247"/>
      <c r="H208" s="250">
        <v>8.5500000000000007</v>
      </c>
      <c r="I208" s="251"/>
      <c r="J208" s="247"/>
      <c r="K208" s="247"/>
      <c r="L208" s="252"/>
      <c r="M208" s="253"/>
      <c r="N208" s="254"/>
      <c r="O208" s="254"/>
      <c r="P208" s="254"/>
      <c r="Q208" s="254"/>
      <c r="R208" s="254"/>
      <c r="S208" s="254"/>
      <c r="T208" s="255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6" t="s">
        <v>204</v>
      </c>
      <c r="AU208" s="256" t="s">
        <v>81</v>
      </c>
      <c r="AV208" s="14" t="s">
        <v>81</v>
      </c>
      <c r="AW208" s="14" t="s">
        <v>34</v>
      </c>
      <c r="AX208" s="14" t="s">
        <v>73</v>
      </c>
      <c r="AY208" s="256" t="s">
        <v>193</v>
      </c>
    </row>
    <row r="209" s="15" customFormat="1">
      <c r="A209" s="15"/>
      <c r="B209" s="257"/>
      <c r="C209" s="258"/>
      <c r="D209" s="237" t="s">
        <v>204</v>
      </c>
      <c r="E209" s="259" t="s">
        <v>21</v>
      </c>
      <c r="F209" s="260" t="s">
        <v>208</v>
      </c>
      <c r="G209" s="258"/>
      <c r="H209" s="261">
        <v>8.5500000000000007</v>
      </c>
      <c r="I209" s="262"/>
      <c r="J209" s="258"/>
      <c r="K209" s="258"/>
      <c r="L209" s="263"/>
      <c r="M209" s="264"/>
      <c r="N209" s="265"/>
      <c r="O209" s="265"/>
      <c r="P209" s="265"/>
      <c r="Q209" s="265"/>
      <c r="R209" s="265"/>
      <c r="S209" s="265"/>
      <c r="T209" s="266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T209" s="267" t="s">
        <v>204</v>
      </c>
      <c r="AU209" s="267" t="s">
        <v>81</v>
      </c>
      <c r="AV209" s="15" t="s">
        <v>200</v>
      </c>
      <c r="AW209" s="15" t="s">
        <v>34</v>
      </c>
      <c r="AX209" s="15" t="s">
        <v>77</v>
      </c>
      <c r="AY209" s="267" t="s">
        <v>193</v>
      </c>
    </row>
    <row r="210" s="2" customFormat="1" ht="16.5" customHeight="1">
      <c r="A210" s="41"/>
      <c r="B210" s="42"/>
      <c r="C210" s="217" t="s">
        <v>360</v>
      </c>
      <c r="D210" s="217" t="s">
        <v>195</v>
      </c>
      <c r="E210" s="218" t="s">
        <v>853</v>
      </c>
      <c r="F210" s="219" t="s">
        <v>854</v>
      </c>
      <c r="G210" s="220" t="s">
        <v>198</v>
      </c>
      <c r="H210" s="221">
        <v>8.5500000000000007</v>
      </c>
      <c r="I210" s="222"/>
      <c r="J210" s="223">
        <f>ROUND(I210*H210,2)</f>
        <v>0</v>
      </c>
      <c r="K210" s="219" t="s">
        <v>199</v>
      </c>
      <c r="L210" s="47"/>
      <c r="M210" s="224" t="s">
        <v>21</v>
      </c>
      <c r="N210" s="225" t="s">
        <v>44</v>
      </c>
      <c r="O210" s="87"/>
      <c r="P210" s="226">
        <f>O210*H210</f>
        <v>0</v>
      </c>
      <c r="Q210" s="226">
        <v>0</v>
      </c>
      <c r="R210" s="226">
        <f>Q210*H210</f>
        <v>0</v>
      </c>
      <c r="S210" s="226">
        <v>0</v>
      </c>
      <c r="T210" s="227">
        <f>S210*H210</f>
        <v>0</v>
      </c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R210" s="228" t="s">
        <v>200</v>
      </c>
      <c r="AT210" s="228" t="s">
        <v>195</v>
      </c>
      <c r="AU210" s="228" t="s">
        <v>81</v>
      </c>
      <c r="AY210" s="20" t="s">
        <v>193</v>
      </c>
      <c r="BE210" s="229">
        <f>IF(N210="základní",J210,0)</f>
        <v>0</v>
      </c>
      <c r="BF210" s="229">
        <f>IF(N210="snížená",J210,0)</f>
        <v>0</v>
      </c>
      <c r="BG210" s="229">
        <f>IF(N210="zákl. přenesená",J210,0)</f>
        <v>0</v>
      </c>
      <c r="BH210" s="229">
        <f>IF(N210="sníž. přenesená",J210,0)</f>
        <v>0</v>
      </c>
      <c r="BI210" s="229">
        <f>IF(N210="nulová",J210,0)</f>
        <v>0</v>
      </c>
      <c r="BJ210" s="20" t="s">
        <v>77</v>
      </c>
      <c r="BK210" s="229">
        <f>ROUND(I210*H210,2)</f>
        <v>0</v>
      </c>
      <c r="BL210" s="20" t="s">
        <v>200</v>
      </c>
      <c r="BM210" s="228" t="s">
        <v>855</v>
      </c>
    </row>
    <row r="211" s="2" customFormat="1">
      <c r="A211" s="41"/>
      <c r="B211" s="42"/>
      <c r="C211" s="43"/>
      <c r="D211" s="230" t="s">
        <v>202</v>
      </c>
      <c r="E211" s="43"/>
      <c r="F211" s="231" t="s">
        <v>856</v>
      </c>
      <c r="G211" s="43"/>
      <c r="H211" s="43"/>
      <c r="I211" s="232"/>
      <c r="J211" s="43"/>
      <c r="K211" s="43"/>
      <c r="L211" s="47"/>
      <c r="M211" s="233"/>
      <c r="N211" s="234"/>
      <c r="O211" s="87"/>
      <c r="P211" s="87"/>
      <c r="Q211" s="87"/>
      <c r="R211" s="87"/>
      <c r="S211" s="87"/>
      <c r="T211" s="88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T211" s="20" t="s">
        <v>202</v>
      </c>
      <c r="AU211" s="20" t="s">
        <v>81</v>
      </c>
    </row>
    <row r="212" s="2" customFormat="1" ht="16.5" customHeight="1">
      <c r="A212" s="41"/>
      <c r="B212" s="42"/>
      <c r="C212" s="217" t="s">
        <v>368</v>
      </c>
      <c r="D212" s="217" t="s">
        <v>195</v>
      </c>
      <c r="E212" s="218" t="s">
        <v>857</v>
      </c>
      <c r="F212" s="219" t="s">
        <v>858</v>
      </c>
      <c r="G212" s="220" t="s">
        <v>250</v>
      </c>
      <c r="H212" s="221">
        <v>1.248</v>
      </c>
      <c r="I212" s="222"/>
      <c r="J212" s="223">
        <f>ROUND(I212*H212,2)</f>
        <v>0</v>
      </c>
      <c r="K212" s="219" t="s">
        <v>199</v>
      </c>
      <c r="L212" s="47"/>
      <c r="M212" s="224" t="s">
        <v>21</v>
      </c>
      <c r="N212" s="225" t="s">
        <v>44</v>
      </c>
      <c r="O212" s="87"/>
      <c r="P212" s="226">
        <f>O212*H212</f>
        <v>0</v>
      </c>
      <c r="Q212" s="226">
        <v>1.0606199999999999</v>
      </c>
      <c r="R212" s="226">
        <f>Q212*H212</f>
        <v>1.3236537599999998</v>
      </c>
      <c r="S212" s="226">
        <v>0</v>
      </c>
      <c r="T212" s="227">
        <f>S212*H212</f>
        <v>0</v>
      </c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R212" s="228" t="s">
        <v>200</v>
      </c>
      <c r="AT212" s="228" t="s">
        <v>195</v>
      </c>
      <c r="AU212" s="228" t="s">
        <v>81</v>
      </c>
      <c r="AY212" s="20" t="s">
        <v>193</v>
      </c>
      <c r="BE212" s="229">
        <f>IF(N212="základní",J212,0)</f>
        <v>0</v>
      </c>
      <c r="BF212" s="229">
        <f>IF(N212="snížená",J212,0)</f>
        <v>0</v>
      </c>
      <c r="BG212" s="229">
        <f>IF(N212="zákl. přenesená",J212,0)</f>
        <v>0</v>
      </c>
      <c r="BH212" s="229">
        <f>IF(N212="sníž. přenesená",J212,0)</f>
        <v>0</v>
      </c>
      <c r="BI212" s="229">
        <f>IF(N212="nulová",J212,0)</f>
        <v>0</v>
      </c>
      <c r="BJ212" s="20" t="s">
        <v>77</v>
      </c>
      <c r="BK212" s="229">
        <f>ROUND(I212*H212,2)</f>
        <v>0</v>
      </c>
      <c r="BL212" s="20" t="s">
        <v>200</v>
      </c>
      <c r="BM212" s="228" t="s">
        <v>859</v>
      </c>
    </row>
    <row r="213" s="2" customFormat="1">
      <c r="A213" s="41"/>
      <c r="B213" s="42"/>
      <c r="C213" s="43"/>
      <c r="D213" s="230" t="s">
        <v>202</v>
      </c>
      <c r="E213" s="43"/>
      <c r="F213" s="231" t="s">
        <v>860</v>
      </c>
      <c r="G213" s="43"/>
      <c r="H213" s="43"/>
      <c r="I213" s="232"/>
      <c r="J213" s="43"/>
      <c r="K213" s="43"/>
      <c r="L213" s="47"/>
      <c r="M213" s="233"/>
      <c r="N213" s="234"/>
      <c r="O213" s="87"/>
      <c r="P213" s="87"/>
      <c r="Q213" s="87"/>
      <c r="R213" s="87"/>
      <c r="S213" s="87"/>
      <c r="T213" s="88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T213" s="20" t="s">
        <v>202</v>
      </c>
      <c r="AU213" s="20" t="s">
        <v>81</v>
      </c>
    </row>
    <row r="214" s="14" customFormat="1">
      <c r="A214" s="14"/>
      <c r="B214" s="246"/>
      <c r="C214" s="247"/>
      <c r="D214" s="237" t="s">
        <v>204</v>
      </c>
      <c r="E214" s="248" t="s">
        <v>21</v>
      </c>
      <c r="F214" s="249" t="s">
        <v>861</v>
      </c>
      <c r="G214" s="247"/>
      <c r="H214" s="250">
        <v>1.248</v>
      </c>
      <c r="I214" s="251"/>
      <c r="J214" s="247"/>
      <c r="K214" s="247"/>
      <c r="L214" s="252"/>
      <c r="M214" s="253"/>
      <c r="N214" s="254"/>
      <c r="O214" s="254"/>
      <c r="P214" s="254"/>
      <c r="Q214" s="254"/>
      <c r="R214" s="254"/>
      <c r="S214" s="254"/>
      <c r="T214" s="255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56" t="s">
        <v>204</v>
      </c>
      <c r="AU214" s="256" t="s">
        <v>81</v>
      </c>
      <c r="AV214" s="14" t="s">
        <v>81</v>
      </c>
      <c r="AW214" s="14" t="s">
        <v>34</v>
      </c>
      <c r="AX214" s="14" t="s">
        <v>73</v>
      </c>
      <c r="AY214" s="256" t="s">
        <v>193</v>
      </c>
    </row>
    <row r="215" s="15" customFormat="1">
      <c r="A215" s="15"/>
      <c r="B215" s="257"/>
      <c r="C215" s="258"/>
      <c r="D215" s="237" t="s">
        <v>204</v>
      </c>
      <c r="E215" s="259" t="s">
        <v>21</v>
      </c>
      <c r="F215" s="260" t="s">
        <v>208</v>
      </c>
      <c r="G215" s="258"/>
      <c r="H215" s="261">
        <v>1.248</v>
      </c>
      <c r="I215" s="262"/>
      <c r="J215" s="258"/>
      <c r="K215" s="258"/>
      <c r="L215" s="263"/>
      <c r="M215" s="264"/>
      <c r="N215" s="265"/>
      <c r="O215" s="265"/>
      <c r="P215" s="265"/>
      <c r="Q215" s="265"/>
      <c r="R215" s="265"/>
      <c r="S215" s="265"/>
      <c r="T215" s="266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T215" s="267" t="s">
        <v>204</v>
      </c>
      <c r="AU215" s="267" t="s">
        <v>81</v>
      </c>
      <c r="AV215" s="15" t="s">
        <v>200</v>
      </c>
      <c r="AW215" s="15" t="s">
        <v>34</v>
      </c>
      <c r="AX215" s="15" t="s">
        <v>77</v>
      </c>
      <c r="AY215" s="267" t="s">
        <v>193</v>
      </c>
    </row>
    <row r="216" s="2" customFormat="1" ht="21.75" customHeight="1">
      <c r="A216" s="41"/>
      <c r="B216" s="42"/>
      <c r="C216" s="217" t="s">
        <v>376</v>
      </c>
      <c r="D216" s="217" t="s">
        <v>195</v>
      </c>
      <c r="E216" s="218" t="s">
        <v>862</v>
      </c>
      <c r="F216" s="219" t="s">
        <v>863</v>
      </c>
      <c r="G216" s="220" t="s">
        <v>224</v>
      </c>
      <c r="H216" s="221">
        <v>45.621000000000002</v>
      </c>
      <c r="I216" s="222"/>
      <c r="J216" s="223">
        <f>ROUND(I216*H216,2)</f>
        <v>0</v>
      </c>
      <c r="K216" s="219" t="s">
        <v>199</v>
      </c>
      <c r="L216" s="47"/>
      <c r="M216" s="224" t="s">
        <v>21</v>
      </c>
      <c r="N216" s="225" t="s">
        <v>44</v>
      </c>
      <c r="O216" s="87"/>
      <c r="P216" s="226">
        <f>O216*H216</f>
        <v>0</v>
      </c>
      <c r="Q216" s="226">
        <v>2.5018699999999998</v>
      </c>
      <c r="R216" s="226">
        <f>Q216*H216</f>
        <v>114.13781127</v>
      </c>
      <c r="S216" s="226">
        <v>0</v>
      </c>
      <c r="T216" s="227">
        <f>S216*H216</f>
        <v>0</v>
      </c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R216" s="228" t="s">
        <v>200</v>
      </c>
      <c r="AT216" s="228" t="s">
        <v>195</v>
      </c>
      <c r="AU216" s="228" t="s">
        <v>81</v>
      </c>
      <c r="AY216" s="20" t="s">
        <v>193</v>
      </c>
      <c r="BE216" s="229">
        <f>IF(N216="základní",J216,0)</f>
        <v>0</v>
      </c>
      <c r="BF216" s="229">
        <f>IF(N216="snížená",J216,0)</f>
        <v>0</v>
      </c>
      <c r="BG216" s="229">
        <f>IF(N216="zákl. přenesená",J216,0)</f>
        <v>0</v>
      </c>
      <c r="BH216" s="229">
        <f>IF(N216="sníž. přenesená",J216,0)</f>
        <v>0</v>
      </c>
      <c r="BI216" s="229">
        <f>IF(N216="nulová",J216,0)</f>
        <v>0</v>
      </c>
      <c r="BJ216" s="20" t="s">
        <v>77</v>
      </c>
      <c r="BK216" s="229">
        <f>ROUND(I216*H216,2)</f>
        <v>0</v>
      </c>
      <c r="BL216" s="20" t="s">
        <v>200</v>
      </c>
      <c r="BM216" s="228" t="s">
        <v>864</v>
      </c>
    </row>
    <row r="217" s="2" customFormat="1">
      <c r="A217" s="41"/>
      <c r="B217" s="42"/>
      <c r="C217" s="43"/>
      <c r="D217" s="230" t="s">
        <v>202</v>
      </c>
      <c r="E217" s="43"/>
      <c r="F217" s="231" t="s">
        <v>865</v>
      </c>
      <c r="G217" s="43"/>
      <c r="H217" s="43"/>
      <c r="I217" s="232"/>
      <c r="J217" s="43"/>
      <c r="K217" s="43"/>
      <c r="L217" s="47"/>
      <c r="M217" s="233"/>
      <c r="N217" s="234"/>
      <c r="O217" s="87"/>
      <c r="P217" s="87"/>
      <c r="Q217" s="87"/>
      <c r="R217" s="87"/>
      <c r="S217" s="87"/>
      <c r="T217" s="88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T217" s="20" t="s">
        <v>202</v>
      </c>
      <c r="AU217" s="20" t="s">
        <v>81</v>
      </c>
    </row>
    <row r="218" s="2" customFormat="1">
      <c r="A218" s="41"/>
      <c r="B218" s="42"/>
      <c r="C218" s="43"/>
      <c r="D218" s="237" t="s">
        <v>836</v>
      </c>
      <c r="E218" s="43"/>
      <c r="F218" s="292" t="s">
        <v>866</v>
      </c>
      <c r="G218" s="43"/>
      <c r="H218" s="43"/>
      <c r="I218" s="232"/>
      <c r="J218" s="43"/>
      <c r="K218" s="43"/>
      <c r="L218" s="47"/>
      <c r="M218" s="233"/>
      <c r="N218" s="234"/>
      <c r="O218" s="87"/>
      <c r="P218" s="87"/>
      <c r="Q218" s="87"/>
      <c r="R218" s="87"/>
      <c r="S218" s="87"/>
      <c r="T218" s="88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T218" s="20" t="s">
        <v>836</v>
      </c>
      <c r="AU218" s="20" t="s">
        <v>81</v>
      </c>
    </row>
    <row r="219" s="13" customFormat="1">
      <c r="A219" s="13"/>
      <c r="B219" s="235"/>
      <c r="C219" s="236"/>
      <c r="D219" s="237" t="s">
        <v>204</v>
      </c>
      <c r="E219" s="238" t="s">
        <v>21</v>
      </c>
      <c r="F219" s="239" t="s">
        <v>773</v>
      </c>
      <c r="G219" s="236"/>
      <c r="H219" s="238" t="s">
        <v>21</v>
      </c>
      <c r="I219" s="240"/>
      <c r="J219" s="236"/>
      <c r="K219" s="236"/>
      <c r="L219" s="241"/>
      <c r="M219" s="242"/>
      <c r="N219" s="243"/>
      <c r="O219" s="243"/>
      <c r="P219" s="243"/>
      <c r="Q219" s="243"/>
      <c r="R219" s="243"/>
      <c r="S219" s="243"/>
      <c r="T219" s="244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5" t="s">
        <v>204</v>
      </c>
      <c r="AU219" s="245" t="s">
        <v>81</v>
      </c>
      <c r="AV219" s="13" t="s">
        <v>77</v>
      </c>
      <c r="AW219" s="13" t="s">
        <v>34</v>
      </c>
      <c r="AX219" s="13" t="s">
        <v>73</v>
      </c>
      <c r="AY219" s="245" t="s">
        <v>193</v>
      </c>
    </row>
    <row r="220" s="14" customFormat="1">
      <c r="A220" s="14"/>
      <c r="B220" s="246"/>
      <c r="C220" s="247"/>
      <c r="D220" s="237" t="s">
        <v>204</v>
      </c>
      <c r="E220" s="248" t="s">
        <v>21</v>
      </c>
      <c r="F220" s="249" t="s">
        <v>774</v>
      </c>
      <c r="G220" s="247"/>
      <c r="H220" s="250">
        <v>18.992000000000001</v>
      </c>
      <c r="I220" s="251"/>
      <c r="J220" s="247"/>
      <c r="K220" s="247"/>
      <c r="L220" s="252"/>
      <c r="M220" s="253"/>
      <c r="N220" s="254"/>
      <c r="O220" s="254"/>
      <c r="P220" s="254"/>
      <c r="Q220" s="254"/>
      <c r="R220" s="254"/>
      <c r="S220" s="254"/>
      <c r="T220" s="255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56" t="s">
        <v>204</v>
      </c>
      <c r="AU220" s="256" t="s">
        <v>81</v>
      </c>
      <c r="AV220" s="14" t="s">
        <v>81</v>
      </c>
      <c r="AW220" s="14" t="s">
        <v>34</v>
      </c>
      <c r="AX220" s="14" t="s">
        <v>73</v>
      </c>
      <c r="AY220" s="256" t="s">
        <v>193</v>
      </c>
    </row>
    <row r="221" s="14" customFormat="1">
      <c r="A221" s="14"/>
      <c r="B221" s="246"/>
      <c r="C221" s="247"/>
      <c r="D221" s="237" t="s">
        <v>204</v>
      </c>
      <c r="E221" s="248" t="s">
        <v>21</v>
      </c>
      <c r="F221" s="249" t="s">
        <v>786</v>
      </c>
      <c r="G221" s="247"/>
      <c r="H221" s="250">
        <v>4.7969999999999997</v>
      </c>
      <c r="I221" s="251"/>
      <c r="J221" s="247"/>
      <c r="K221" s="247"/>
      <c r="L221" s="252"/>
      <c r="M221" s="253"/>
      <c r="N221" s="254"/>
      <c r="O221" s="254"/>
      <c r="P221" s="254"/>
      <c r="Q221" s="254"/>
      <c r="R221" s="254"/>
      <c r="S221" s="254"/>
      <c r="T221" s="255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6" t="s">
        <v>204</v>
      </c>
      <c r="AU221" s="256" t="s">
        <v>81</v>
      </c>
      <c r="AV221" s="14" t="s">
        <v>81</v>
      </c>
      <c r="AW221" s="14" t="s">
        <v>34</v>
      </c>
      <c r="AX221" s="14" t="s">
        <v>73</v>
      </c>
      <c r="AY221" s="256" t="s">
        <v>193</v>
      </c>
    </row>
    <row r="222" s="14" customFormat="1">
      <c r="A222" s="14"/>
      <c r="B222" s="246"/>
      <c r="C222" s="247"/>
      <c r="D222" s="237" t="s">
        <v>204</v>
      </c>
      <c r="E222" s="248" t="s">
        <v>21</v>
      </c>
      <c r="F222" s="249" t="s">
        <v>775</v>
      </c>
      <c r="G222" s="247"/>
      <c r="H222" s="250">
        <v>1.492</v>
      </c>
      <c r="I222" s="251"/>
      <c r="J222" s="247"/>
      <c r="K222" s="247"/>
      <c r="L222" s="252"/>
      <c r="M222" s="253"/>
      <c r="N222" s="254"/>
      <c r="O222" s="254"/>
      <c r="P222" s="254"/>
      <c r="Q222" s="254"/>
      <c r="R222" s="254"/>
      <c r="S222" s="254"/>
      <c r="T222" s="255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6" t="s">
        <v>204</v>
      </c>
      <c r="AU222" s="256" t="s">
        <v>81</v>
      </c>
      <c r="AV222" s="14" t="s">
        <v>81</v>
      </c>
      <c r="AW222" s="14" t="s">
        <v>34</v>
      </c>
      <c r="AX222" s="14" t="s">
        <v>73</v>
      </c>
      <c r="AY222" s="256" t="s">
        <v>193</v>
      </c>
    </row>
    <row r="223" s="14" customFormat="1">
      <c r="A223" s="14"/>
      <c r="B223" s="246"/>
      <c r="C223" s="247"/>
      <c r="D223" s="237" t="s">
        <v>204</v>
      </c>
      <c r="E223" s="248" t="s">
        <v>21</v>
      </c>
      <c r="F223" s="249" t="s">
        <v>776</v>
      </c>
      <c r="G223" s="247"/>
      <c r="H223" s="250">
        <v>13.648999999999999</v>
      </c>
      <c r="I223" s="251"/>
      <c r="J223" s="247"/>
      <c r="K223" s="247"/>
      <c r="L223" s="252"/>
      <c r="M223" s="253"/>
      <c r="N223" s="254"/>
      <c r="O223" s="254"/>
      <c r="P223" s="254"/>
      <c r="Q223" s="254"/>
      <c r="R223" s="254"/>
      <c r="S223" s="254"/>
      <c r="T223" s="255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6" t="s">
        <v>204</v>
      </c>
      <c r="AU223" s="256" t="s">
        <v>81</v>
      </c>
      <c r="AV223" s="14" t="s">
        <v>81</v>
      </c>
      <c r="AW223" s="14" t="s">
        <v>34</v>
      </c>
      <c r="AX223" s="14" t="s">
        <v>73</v>
      </c>
      <c r="AY223" s="256" t="s">
        <v>193</v>
      </c>
    </row>
    <row r="224" s="14" customFormat="1">
      <c r="A224" s="14"/>
      <c r="B224" s="246"/>
      <c r="C224" s="247"/>
      <c r="D224" s="237" t="s">
        <v>204</v>
      </c>
      <c r="E224" s="248" t="s">
        <v>21</v>
      </c>
      <c r="F224" s="249" t="s">
        <v>777</v>
      </c>
      <c r="G224" s="247"/>
      <c r="H224" s="250">
        <v>4.125</v>
      </c>
      <c r="I224" s="251"/>
      <c r="J224" s="247"/>
      <c r="K224" s="247"/>
      <c r="L224" s="252"/>
      <c r="M224" s="253"/>
      <c r="N224" s="254"/>
      <c r="O224" s="254"/>
      <c r="P224" s="254"/>
      <c r="Q224" s="254"/>
      <c r="R224" s="254"/>
      <c r="S224" s="254"/>
      <c r="T224" s="255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56" t="s">
        <v>204</v>
      </c>
      <c r="AU224" s="256" t="s">
        <v>81</v>
      </c>
      <c r="AV224" s="14" t="s">
        <v>81</v>
      </c>
      <c r="AW224" s="14" t="s">
        <v>34</v>
      </c>
      <c r="AX224" s="14" t="s">
        <v>73</v>
      </c>
      <c r="AY224" s="256" t="s">
        <v>193</v>
      </c>
    </row>
    <row r="225" s="13" customFormat="1">
      <c r="A225" s="13"/>
      <c r="B225" s="235"/>
      <c r="C225" s="236"/>
      <c r="D225" s="237" t="s">
        <v>204</v>
      </c>
      <c r="E225" s="238" t="s">
        <v>21</v>
      </c>
      <c r="F225" s="239" t="s">
        <v>778</v>
      </c>
      <c r="G225" s="236"/>
      <c r="H225" s="238" t="s">
        <v>21</v>
      </c>
      <c r="I225" s="240"/>
      <c r="J225" s="236"/>
      <c r="K225" s="236"/>
      <c r="L225" s="241"/>
      <c r="M225" s="242"/>
      <c r="N225" s="243"/>
      <c r="O225" s="243"/>
      <c r="P225" s="243"/>
      <c r="Q225" s="243"/>
      <c r="R225" s="243"/>
      <c r="S225" s="243"/>
      <c r="T225" s="244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45" t="s">
        <v>204</v>
      </c>
      <c r="AU225" s="245" t="s">
        <v>81</v>
      </c>
      <c r="AV225" s="13" t="s">
        <v>77</v>
      </c>
      <c r="AW225" s="13" t="s">
        <v>34</v>
      </c>
      <c r="AX225" s="13" t="s">
        <v>73</v>
      </c>
      <c r="AY225" s="245" t="s">
        <v>193</v>
      </c>
    </row>
    <row r="226" s="14" customFormat="1">
      <c r="A226" s="14"/>
      <c r="B226" s="246"/>
      <c r="C226" s="247"/>
      <c r="D226" s="237" t="s">
        <v>204</v>
      </c>
      <c r="E226" s="248" t="s">
        <v>21</v>
      </c>
      <c r="F226" s="249" t="s">
        <v>779</v>
      </c>
      <c r="G226" s="247"/>
      <c r="H226" s="250">
        <v>0.93200000000000005</v>
      </c>
      <c r="I226" s="251"/>
      <c r="J226" s="247"/>
      <c r="K226" s="247"/>
      <c r="L226" s="252"/>
      <c r="M226" s="253"/>
      <c r="N226" s="254"/>
      <c r="O226" s="254"/>
      <c r="P226" s="254"/>
      <c r="Q226" s="254"/>
      <c r="R226" s="254"/>
      <c r="S226" s="254"/>
      <c r="T226" s="255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56" t="s">
        <v>204</v>
      </c>
      <c r="AU226" s="256" t="s">
        <v>81</v>
      </c>
      <c r="AV226" s="14" t="s">
        <v>81</v>
      </c>
      <c r="AW226" s="14" t="s">
        <v>34</v>
      </c>
      <c r="AX226" s="14" t="s">
        <v>73</v>
      </c>
      <c r="AY226" s="256" t="s">
        <v>193</v>
      </c>
    </row>
    <row r="227" s="14" customFormat="1">
      <c r="A227" s="14"/>
      <c r="B227" s="246"/>
      <c r="C227" s="247"/>
      <c r="D227" s="237" t="s">
        <v>204</v>
      </c>
      <c r="E227" s="248" t="s">
        <v>21</v>
      </c>
      <c r="F227" s="249" t="s">
        <v>780</v>
      </c>
      <c r="G227" s="247"/>
      <c r="H227" s="250">
        <v>0.161</v>
      </c>
      <c r="I227" s="251"/>
      <c r="J227" s="247"/>
      <c r="K227" s="247"/>
      <c r="L227" s="252"/>
      <c r="M227" s="253"/>
      <c r="N227" s="254"/>
      <c r="O227" s="254"/>
      <c r="P227" s="254"/>
      <c r="Q227" s="254"/>
      <c r="R227" s="254"/>
      <c r="S227" s="254"/>
      <c r="T227" s="255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6" t="s">
        <v>204</v>
      </c>
      <c r="AU227" s="256" t="s">
        <v>81</v>
      </c>
      <c r="AV227" s="14" t="s">
        <v>81</v>
      </c>
      <c r="AW227" s="14" t="s">
        <v>34</v>
      </c>
      <c r="AX227" s="14" t="s">
        <v>73</v>
      </c>
      <c r="AY227" s="256" t="s">
        <v>193</v>
      </c>
    </row>
    <row r="228" s="14" customFormat="1">
      <c r="A228" s="14"/>
      <c r="B228" s="246"/>
      <c r="C228" s="247"/>
      <c r="D228" s="237" t="s">
        <v>204</v>
      </c>
      <c r="E228" s="248" t="s">
        <v>21</v>
      </c>
      <c r="F228" s="249" t="s">
        <v>781</v>
      </c>
      <c r="G228" s="247"/>
      <c r="H228" s="250">
        <v>0.56999999999999995</v>
      </c>
      <c r="I228" s="251"/>
      <c r="J228" s="247"/>
      <c r="K228" s="247"/>
      <c r="L228" s="252"/>
      <c r="M228" s="253"/>
      <c r="N228" s="254"/>
      <c r="O228" s="254"/>
      <c r="P228" s="254"/>
      <c r="Q228" s="254"/>
      <c r="R228" s="254"/>
      <c r="S228" s="254"/>
      <c r="T228" s="255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56" t="s">
        <v>204</v>
      </c>
      <c r="AU228" s="256" t="s">
        <v>81</v>
      </c>
      <c r="AV228" s="14" t="s">
        <v>81</v>
      </c>
      <c r="AW228" s="14" t="s">
        <v>34</v>
      </c>
      <c r="AX228" s="14" t="s">
        <v>73</v>
      </c>
      <c r="AY228" s="256" t="s">
        <v>193</v>
      </c>
    </row>
    <row r="229" s="13" customFormat="1">
      <c r="A229" s="13"/>
      <c r="B229" s="235"/>
      <c r="C229" s="236"/>
      <c r="D229" s="237" t="s">
        <v>204</v>
      </c>
      <c r="E229" s="238" t="s">
        <v>21</v>
      </c>
      <c r="F229" s="239" t="s">
        <v>867</v>
      </c>
      <c r="G229" s="236"/>
      <c r="H229" s="238" t="s">
        <v>21</v>
      </c>
      <c r="I229" s="240"/>
      <c r="J229" s="236"/>
      <c r="K229" s="236"/>
      <c r="L229" s="241"/>
      <c r="M229" s="242"/>
      <c r="N229" s="243"/>
      <c r="O229" s="243"/>
      <c r="P229" s="243"/>
      <c r="Q229" s="243"/>
      <c r="R229" s="243"/>
      <c r="S229" s="243"/>
      <c r="T229" s="244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45" t="s">
        <v>204</v>
      </c>
      <c r="AU229" s="245" t="s">
        <v>81</v>
      </c>
      <c r="AV229" s="13" t="s">
        <v>77</v>
      </c>
      <c r="AW229" s="13" t="s">
        <v>34</v>
      </c>
      <c r="AX229" s="13" t="s">
        <v>73</v>
      </c>
      <c r="AY229" s="245" t="s">
        <v>193</v>
      </c>
    </row>
    <row r="230" s="14" customFormat="1">
      <c r="A230" s="14"/>
      <c r="B230" s="246"/>
      <c r="C230" s="247"/>
      <c r="D230" s="237" t="s">
        <v>204</v>
      </c>
      <c r="E230" s="248" t="s">
        <v>21</v>
      </c>
      <c r="F230" s="249" t="s">
        <v>868</v>
      </c>
      <c r="G230" s="247"/>
      <c r="H230" s="250">
        <v>0.90300000000000002</v>
      </c>
      <c r="I230" s="251"/>
      <c r="J230" s="247"/>
      <c r="K230" s="247"/>
      <c r="L230" s="252"/>
      <c r="M230" s="253"/>
      <c r="N230" s="254"/>
      <c r="O230" s="254"/>
      <c r="P230" s="254"/>
      <c r="Q230" s="254"/>
      <c r="R230" s="254"/>
      <c r="S230" s="254"/>
      <c r="T230" s="255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56" t="s">
        <v>204</v>
      </c>
      <c r="AU230" s="256" t="s">
        <v>81</v>
      </c>
      <c r="AV230" s="14" t="s">
        <v>81</v>
      </c>
      <c r="AW230" s="14" t="s">
        <v>34</v>
      </c>
      <c r="AX230" s="14" t="s">
        <v>73</v>
      </c>
      <c r="AY230" s="256" t="s">
        <v>193</v>
      </c>
    </row>
    <row r="231" s="15" customFormat="1">
      <c r="A231" s="15"/>
      <c r="B231" s="257"/>
      <c r="C231" s="258"/>
      <c r="D231" s="237" t="s">
        <v>204</v>
      </c>
      <c r="E231" s="259" t="s">
        <v>21</v>
      </c>
      <c r="F231" s="260" t="s">
        <v>208</v>
      </c>
      <c r="G231" s="258"/>
      <c r="H231" s="261">
        <v>45.621000000000002</v>
      </c>
      <c r="I231" s="262"/>
      <c r="J231" s="258"/>
      <c r="K231" s="258"/>
      <c r="L231" s="263"/>
      <c r="M231" s="264"/>
      <c r="N231" s="265"/>
      <c r="O231" s="265"/>
      <c r="P231" s="265"/>
      <c r="Q231" s="265"/>
      <c r="R231" s="265"/>
      <c r="S231" s="265"/>
      <c r="T231" s="266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T231" s="267" t="s">
        <v>204</v>
      </c>
      <c r="AU231" s="267" t="s">
        <v>81</v>
      </c>
      <c r="AV231" s="15" t="s">
        <v>200</v>
      </c>
      <c r="AW231" s="15" t="s">
        <v>34</v>
      </c>
      <c r="AX231" s="15" t="s">
        <v>77</v>
      </c>
      <c r="AY231" s="267" t="s">
        <v>193</v>
      </c>
    </row>
    <row r="232" s="2" customFormat="1" ht="16.5" customHeight="1">
      <c r="A232" s="41"/>
      <c r="B232" s="42"/>
      <c r="C232" s="217" t="s">
        <v>386</v>
      </c>
      <c r="D232" s="217" t="s">
        <v>195</v>
      </c>
      <c r="E232" s="218" t="s">
        <v>869</v>
      </c>
      <c r="F232" s="219" t="s">
        <v>870</v>
      </c>
      <c r="G232" s="220" t="s">
        <v>250</v>
      </c>
      <c r="H232" s="221">
        <v>2.5630000000000002</v>
      </c>
      <c r="I232" s="222"/>
      <c r="J232" s="223">
        <f>ROUND(I232*H232,2)</f>
        <v>0</v>
      </c>
      <c r="K232" s="219" t="s">
        <v>199</v>
      </c>
      <c r="L232" s="47"/>
      <c r="M232" s="224" t="s">
        <v>21</v>
      </c>
      <c r="N232" s="225" t="s">
        <v>44</v>
      </c>
      <c r="O232" s="87"/>
      <c r="P232" s="226">
        <f>O232*H232</f>
        <v>0</v>
      </c>
      <c r="Q232" s="226">
        <v>1.0606199999999999</v>
      </c>
      <c r="R232" s="226">
        <f>Q232*H232</f>
        <v>2.7183690600000001</v>
      </c>
      <c r="S232" s="226">
        <v>0</v>
      </c>
      <c r="T232" s="227">
        <f>S232*H232</f>
        <v>0</v>
      </c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R232" s="228" t="s">
        <v>200</v>
      </c>
      <c r="AT232" s="228" t="s">
        <v>195</v>
      </c>
      <c r="AU232" s="228" t="s">
        <v>81</v>
      </c>
      <c r="AY232" s="20" t="s">
        <v>193</v>
      </c>
      <c r="BE232" s="229">
        <f>IF(N232="základní",J232,0)</f>
        <v>0</v>
      </c>
      <c r="BF232" s="229">
        <f>IF(N232="snížená",J232,0)</f>
        <v>0</v>
      </c>
      <c r="BG232" s="229">
        <f>IF(N232="zákl. přenesená",J232,0)</f>
        <v>0</v>
      </c>
      <c r="BH232" s="229">
        <f>IF(N232="sníž. přenesená",J232,0)</f>
        <v>0</v>
      </c>
      <c r="BI232" s="229">
        <f>IF(N232="nulová",J232,0)</f>
        <v>0</v>
      </c>
      <c r="BJ232" s="20" t="s">
        <v>77</v>
      </c>
      <c r="BK232" s="229">
        <f>ROUND(I232*H232,2)</f>
        <v>0</v>
      </c>
      <c r="BL232" s="20" t="s">
        <v>200</v>
      </c>
      <c r="BM232" s="228" t="s">
        <v>871</v>
      </c>
    </row>
    <row r="233" s="2" customFormat="1">
      <c r="A233" s="41"/>
      <c r="B233" s="42"/>
      <c r="C233" s="43"/>
      <c r="D233" s="230" t="s">
        <v>202</v>
      </c>
      <c r="E233" s="43"/>
      <c r="F233" s="231" t="s">
        <v>872</v>
      </c>
      <c r="G233" s="43"/>
      <c r="H233" s="43"/>
      <c r="I233" s="232"/>
      <c r="J233" s="43"/>
      <c r="K233" s="43"/>
      <c r="L233" s="47"/>
      <c r="M233" s="233"/>
      <c r="N233" s="234"/>
      <c r="O233" s="87"/>
      <c r="P233" s="87"/>
      <c r="Q233" s="87"/>
      <c r="R233" s="87"/>
      <c r="S233" s="87"/>
      <c r="T233" s="88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T233" s="20" t="s">
        <v>202</v>
      </c>
      <c r="AU233" s="20" t="s">
        <v>81</v>
      </c>
    </row>
    <row r="234" s="13" customFormat="1">
      <c r="A234" s="13"/>
      <c r="B234" s="235"/>
      <c r="C234" s="236"/>
      <c r="D234" s="237" t="s">
        <v>204</v>
      </c>
      <c r="E234" s="238" t="s">
        <v>21</v>
      </c>
      <c r="F234" s="239" t="s">
        <v>773</v>
      </c>
      <c r="G234" s="236"/>
      <c r="H234" s="238" t="s">
        <v>21</v>
      </c>
      <c r="I234" s="240"/>
      <c r="J234" s="236"/>
      <c r="K234" s="236"/>
      <c r="L234" s="241"/>
      <c r="M234" s="242"/>
      <c r="N234" s="243"/>
      <c r="O234" s="243"/>
      <c r="P234" s="243"/>
      <c r="Q234" s="243"/>
      <c r="R234" s="243"/>
      <c r="S234" s="243"/>
      <c r="T234" s="244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45" t="s">
        <v>204</v>
      </c>
      <c r="AU234" s="245" t="s">
        <v>81</v>
      </c>
      <c r="AV234" s="13" t="s">
        <v>77</v>
      </c>
      <c r="AW234" s="13" t="s">
        <v>34</v>
      </c>
      <c r="AX234" s="13" t="s">
        <v>73</v>
      </c>
      <c r="AY234" s="245" t="s">
        <v>193</v>
      </c>
    </row>
    <row r="235" s="14" customFormat="1">
      <c r="A235" s="14"/>
      <c r="B235" s="246"/>
      <c r="C235" s="247"/>
      <c r="D235" s="237" t="s">
        <v>204</v>
      </c>
      <c r="E235" s="248" t="s">
        <v>21</v>
      </c>
      <c r="F235" s="249" t="s">
        <v>873</v>
      </c>
      <c r="G235" s="247"/>
      <c r="H235" s="250">
        <v>0.94999999999999996</v>
      </c>
      <c r="I235" s="251"/>
      <c r="J235" s="247"/>
      <c r="K235" s="247"/>
      <c r="L235" s="252"/>
      <c r="M235" s="253"/>
      <c r="N235" s="254"/>
      <c r="O235" s="254"/>
      <c r="P235" s="254"/>
      <c r="Q235" s="254"/>
      <c r="R235" s="254"/>
      <c r="S235" s="254"/>
      <c r="T235" s="255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6" t="s">
        <v>204</v>
      </c>
      <c r="AU235" s="256" t="s">
        <v>81</v>
      </c>
      <c r="AV235" s="14" t="s">
        <v>81</v>
      </c>
      <c r="AW235" s="14" t="s">
        <v>34</v>
      </c>
      <c r="AX235" s="14" t="s">
        <v>73</v>
      </c>
      <c r="AY235" s="256" t="s">
        <v>193</v>
      </c>
    </row>
    <row r="236" s="14" customFormat="1">
      <c r="A236" s="14"/>
      <c r="B236" s="246"/>
      <c r="C236" s="247"/>
      <c r="D236" s="237" t="s">
        <v>204</v>
      </c>
      <c r="E236" s="248" t="s">
        <v>21</v>
      </c>
      <c r="F236" s="249" t="s">
        <v>874</v>
      </c>
      <c r="G236" s="247"/>
      <c r="H236" s="250">
        <v>0.23999999999999999</v>
      </c>
      <c r="I236" s="251"/>
      <c r="J236" s="247"/>
      <c r="K236" s="247"/>
      <c r="L236" s="252"/>
      <c r="M236" s="253"/>
      <c r="N236" s="254"/>
      <c r="O236" s="254"/>
      <c r="P236" s="254"/>
      <c r="Q236" s="254"/>
      <c r="R236" s="254"/>
      <c r="S236" s="254"/>
      <c r="T236" s="255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56" t="s">
        <v>204</v>
      </c>
      <c r="AU236" s="256" t="s">
        <v>81</v>
      </c>
      <c r="AV236" s="14" t="s">
        <v>81</v>
      </c>
      <c r="AW236" s="14" t="s">
        <v>34</v>
      </c>
      <c r="AX236" s="14" t="s">
        <v>73</v>
      </c>
      <c r="AY236" s="256" t="s">
        <v>193</v>
      </c>
    </row>
    <row r="237" s="14" customFormat="1">
      <c r="A237" s="14"/>
      <c r="B237" s="246"/>
      <c r="C237" s="247"/>
      <c r="D237" s="237" t="s">
        <v>204</v>
      </c>
      <c r="E237" s="248" t="s">
        <v>21</v>
      </c>
      <c r="F237" s="249" t="s">
        <v>875</v>
      </c>
      <c r="G237" s="247"/>
      <c r="H237" s="250">
        <v>0.104</v>
      </c>
      <c r="I237" s="251"/>
      <c r="J237" s="247"/>
      <c r="K237" s="247"/>
      <c r="L237" s="252"/>
      <c r="M237" s="253"/>
      <c r="N237" s="254"/>
      <c r="O237" s="254"/>
      <c r="P237" s="254"/>
      <c r="Q237" s="254"/>
      <c r="R237" s="254"/>
      <c r="S237" s="254"/>
      <c r="T237" s="255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56" t="s">
        <v>204</v>
      </c>
      <c r="AU237" s="256" t="s">
        <v>81</v>
      </c>
      <c r="AV237" s="14" t="s">
        <v>81</v>
      </c>
      <c r="AW237" s="14" t="s">
        <v>34</v>
      </c>
      <c r="AX237" s="14" t="s">
        <v>73</v>
      </c>
      <c r="AY237" s="256" t="s">
        <v>193</v>
      </c>
    </row>
    <row r="238" s="14" customFormat="1">
      <c r="A238" s="14"/>
      <c r="B238" s="246"/>
      <c r="C238" s="247"/>
      <c r="D238" s="237" t="s">
        <v>204</v>
      </c>
      <c r="E238" s="248" t="s">
        <v>21</v>
      </c>
      <c r="F238" s="249" t="s">
        <v>876</v>
      </c>
      <c r="G238" s="247"/>
      <c r="H238" s="250">
        <v>0.81899999999999995</v>
      </c>
      <c r="I238" s="251"/>
      <c r="J238" s="247"/>
      <c r="K238" s="247"/>
      <c r="L238" s="252"/>
      <c r="M238" s="253"/>
      <c r="N238" s="254"/>
      <c r="O238" s="254"/>
      <c r="P238" s="254"/>
      <c r="Q238" s="254"/>
      <c r="R238" s="254"/>
      <c r="S238" s="254"/>
      <c r="T238" s="255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56" t="s">
        <v>204</v>
      </c>
      <c r="AU238" s="256" t="s">
        <v>81</v>
      </c>
      <c r="AV238" s="14" t="s">
        <v>81</v>
      </c>
      <c r="AW238" s="14" t="s">
        <v>34</v>
      </c>
      <c r="AX238" s="14" t="s">
        <v>73</v>
      </c>
      <c r="AY238" s="256" t="s">
        <v>193</v>
      </c>
    </row>
    <row r="239" s="14" customFormat="1">
      <c r="A239" s="14"/>
      <c r="B239" s="246"/>
      <c r="C239" s="247"/>
      <c r="D239" s="237" t="s">
        <v>204</v>
      </c>
      <c r="E239" s="248" t="s">
        <v>21</v>
      </c>
      <c r="F239" s="249" t="s">
        <v>877</v>
      </c>
      <c r="G239" s="247"/>
      <c r="H239" s="250">
        <v>0.28899999999999998</v>
      </c>
      <c r="I239" s="251"/>
      <c r="J239" s="247"/>
      <c r="K239" s="247"/>
      <c r="L239" s="252"/>
      <c r="M239" s="253"/>
      <c r="N239" s="254"/>
      <c r="O239" s="254"/>
      <c r="P239" s="254"/>
      <c r="Q239" s="254"/>
      <c r="R239" s="254"/>
      <c r="S239" s="254"/>
      <c r="T239" s="255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6" t="s">
        <v>204</v>
      </c>
      <c r="AU239" s="256" t="s">
        <v>81</v>
      </c>
      <c r="AV239" s="14" t="s">
        <v>81</v>
      </c>
      <c r="AW239" s="14" t="s">
        <v>34</v>
      </c>
      <c r="AX239" s="14" t="s">
        <v>73</v>
      </c>
      <c r="AY239" s="256" t="s">
        <v>193</v>
      </c>
    </row>
    <row r="240" s="13" customFormat="1">
      <c r="A240" s="13"/>
      <c r="B240" s="235"/>
      <c r="C240" s="236"/>
      <c r="D240" s="237" t="s">
        <v>204</v>
      </c>
      <c r="E240" s="238" t="s">
        <v>21</v>
      </c>
      <c r="F240" s="239" t="s">
        <v>778</v>
      </c>
      <c r="G240" s="236"/>
      <c r="H240" s="238" t="s">
        <v>21</v>
      </c>
      <c r="I240" s="240"/>
      <c r="J240" s="236"/>
      <c r="K240" s="236"/>
      <c r="L240" s="241"/>
      <c r="M240" s="242"/>
      <c r="N240" s="243"/>
      <c r="O240" s="243"/>
      <c r="P240" s="243"/>
      <c r="Q240" s="243"/>
      <c r="R240" s="243"/>
      <c r="S240" s="243"/>
      <c r="T240" s="244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45" t="s">
        <v>204</v>
      </c>
      <c r="AU240" s="245" t="s">
        <v>81</v>
      </c>
      <c r="AV240" s="13" t="s">
        <v>77</v>
      </c>
      <c r="AW240" s="13" t="s">
        <v>34</v>
      </c>
      <c r="AX240" s="13" t="s">
        <v>73</v>
      </c>
      <c r="AY240" s="245" t="s">
        <v>193</v>
      </c>
    </row>
    <row r="241" s="14" customFormat="1">
      <c r="A241" s="14"/>
      <c r="B241" s="246"/>
      <c r="C241" s="247"/>
      <c r="D241" s="237" t="s">
        <v>204</v>
      </c>
      <c r="E241" s="248" t="s">
        <v>21</v>
      </c>
      <c r="F241" s="249" t="s">
        <v>878</v>
      </c>
      <c r="G241" s="247"/>
      <c r="H241" s="250">
        <v>0.065000000000000002</v>
      </c>
      <c r="I241" s="251"/>
      <c r="J241" s="247"/>
      <c r="K241" s="247"/>
      <c r="L241" s="252"/>
      <c r="M241" s="253"/>
      <c r="N241" s="254"/>
      <c r="O241" s="254"/>
      <c r="P241" s="254"/>
      <c r="Q241" s="254"/>
      <c r="R241" s="254"/>
      <c r="S241" s="254"/>
      <c r="T241" s="255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6" t="s">
        <v>204</v>
      </c>
      <c r="AU241" s="256" t="s">
        <v>81</v>
      </c>
      <c r="AV241" s="14" t="s">
        <v>81</v>
      </c>
      <c r="AW241" s="14" t="s">
        <v>34</v>
      </c>
      <c r="AX241" s="14" t="s">
        <v>73</v>
      </c>
      <c r="AY241" s="256" t="s">
        <v>193</v>
      </c>
    </row>
    <row r="242" s="14" customFormat="1">
      <c r="A242" s="14"/>
      <c r="B242" s="246"/>
      <c r="C242" s="247"/>
      <c r="D242" s="237" t="s">
        <v>204</v>
      </c>
      <c r="E242" s="248" t="s">
        <v>21</v>
      </c>
      <c r="F242" s="249" t="s">
        <v>879</v>
      </c>
      <c r="G242" s="247"/>
      <c r="H242" s="250">
        <v>0.010999999999999999</v>
      </c>
      <c r="I242" s="251"/>
      <c r="J242" s="247"/>
      <c r="K242" s="247"/>
      <c r="L242" s="252"/>
      <c r="M242" s="253"/>
      <c r="N242" s="254"/>
      <c r="O242" s="254"/>
      <c r="P242" s="254"/>
      <c r="Q242" s="254"/>
      <c r="R242" s="254"/>
      <c r="S242" s="254"/>
      <c r="T242" s="255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6" t="s">
        <v>204</v>
      </c>
      <c r="AU242" s="256" t="s">
        <v>81</v>
      </c>
      <c r="AV242" s="14" t="s">
        <v>81</v>
      </c>
      <c r="AW242" s="14" t="s">
        <v>34</v>
      </c>
      <c r="AX242" s="14" t="s">
        <v>73</v>
      </c>
      <c r="AY242" s="256" t="s">
        <v>193</v>
      </c>
    </row>
    <row r="243" s="14" customFormat="1">
      <c r="A243" s="14"/>
      <c r="B243" s="246"/>
      <c r="C243" s="247"/>
      <c r="D243" s="237" t="s">
        <v>204</v>
      </c>
      <c r="E243" s="248" t="s">
        <v>21</v>
      </c>
      <c r="F243" s="249" t="s">
        <v>880</v>
      </c>
      <c r="G243" s="247"/>
      <c r="H243" s="250">
        <v>0.040000000000000001</v>
      </c>
      <c r="I243" s="251"/>
      <c r="J243" s="247"/>
      <c r="K243" s="247"/>
      <c r="L243" s="252"/>
      <c r="M243" s="253"/>
      <c r="N243" s="254"/>
      <c r="O243" s="254"/>
      <c r="P243" s="254"/>
      <c r="Q243" s="254"/>
      <c r="R243" s="254"/>
      <c r="S243" s="254"/>
      <c r="T243" s="255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6" t="s">
        <v>204</v>
      </c>
      <c r="AU243" s="256" t="s">
        <v>81</v>
      </c>
      <c r="AV243" s="14" t="s">
        <v>81</v>
      </c>
      <c r="AW243" s="14" t="s">
        <v>34</v>
      </c>
      <c r="AX243" s="14" t="s">
        <v>73</v>
      </c>
      <c r="AY243" s="256" t="s">
        <v>193</v>
      </c>
    </row>
    <row r="244" s="13" customFormat="1">
      <c r="A244" s="13"/>
      <c r="B244" s="235"/>
      <c r="C244" s="236"/>
      <c r="D244" s="237" t="s">
        <v>204</v>
      </c>
      <c r="E244" s="238" t="s">
        <v>21</v>
      </c>
      <c r="F244" s="239" t="s">
        <v>867</v>
      </c>
      <c r="G244" s="236"/>
      <c r="H244" s="238" t="s">
        <v>21</v>
      </c>
      <c r="I244" s="240"/>
      <c r="J244" s="236"/>
      <c r="K244" s="236"/>
      <c r="L244" s="241"/>
      <c r="M244" s="242"/>
      <c r="N244" s="243"/>
      <c r="O244" s="243"/>
      <c r="P244" s="243"/>
      <c r="Q244" s="243"/>
      <c r="R244" s="243"/>
      <c r="S244" s="243"/>
      <c r="T244" s="244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45" t="s">
        <v>204</v>
      </c>
      <c r="AU244" s="245" t="s">
        <v>81</v>
      </c>
      <c r="AV244" s="13" t="s">
        <v>77</v>
      </c>
      <c r="AW244" s="13" t="s">
        <v>34</v>
      </c>
      <c r="AX244" s="13" t="s">
        <v>73</v>
      </c>
      <c r="AY244" s="245" t="s">
        <v>193</v>
      </c>
    </row>
    <row r="245" s="14" customFormat="1">
      <c r="A245" s="14"/>
      <c r="B245" s="246"/>
      <c r="C245" s="247"/>
      <c r="D245" s="237" t="s">
        <v>204</v>
      </c>
      <c r="E245" s="248" t="s">
        <v>21</v>
      </c>
      <c r="F245" s="249" t="s">
        <v>881</v>
      </c>
      <c r="G245" s="247"/>
      <c r="H245" s="250">
        <v>0.044999999999999998</v>
      </c>
      <c r="I245" s="251"/>
      <c r="J245" s="247"/>
      <c r="K245" s="247"/>
      <c r="L245" s="252"/>
      <c r="M245" s="253"/>
      <c r="N245" s="254"/>
      <c r="O245" s="254"/>
      <c r="P245" s="254"/>
      <c r="Q245" s="254"/>
      <c r="R245" s="254"/>
      <c r="S245" s="254"/>
      <c r="T245" s="255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56" t="s">
        <v>204</v>
      </c>
      <c r="AU245" s="256" t="s">
        <v>81</v>
      </c>
      <c r="AV245" s="14" t="s">
        <v>81</v>
      </c>
      <c r="AW245" s="14" t="s">
        <v>34</v>
      </c>
      <c r="AX245" s="14" t="s">
        <v>73</v>
      </c>
      <c r="AY245" s="256" t="s">
        <v>193</v>
      </c>
    </row>
    <row r="246" s="15" customFormat="1">
      <c r="A246" s="15"/>
      <c r="B246" s="257"/>
      <c r="C246" s="258"/>
      <c r="D246" s="237" t="s">
        <v>204</v>
      </c>
      <c r="E246" s="259" t="s">
        <v>21</v>
      </c>
      <c r="F246" s="260" t="s">
        <v>208</v>
      </c>
      <c r="G246" s="258"/>
      <c r="H246" s="261">
        <v>2.5630000000000002</v>
      </c>
      <c r="I246" s="262"/>
      <c r="J246" s="258"/>
      <c r="K246" s="258"/>
      <c r="L246" s="263"/>
      <c r="M246" s="264"/>
      <c r="N246" s="265"/>
      <c r="O246" s="265"/>
      <c r="P246" s="265"/>
      <c r="Q246" s="265"/>
      <c r="R246" s="265"/>
      <c r="S246" s="265"/>
      <c r="T246" s="266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T246" s="267" t="s">
        <v>204</v>
      </c>
      <c r="AU246" s="267" t="s">
        <v>81</v>
      </c>
      <c r="AV246" s="15" t="s">
        <v>200</v>
      </c>
      <c r="AW246" s="15" t="s">
        <v>34</v>
      </c>
      <c r="AX246" s="15" t="s">
        <v>77</v>
      </c>
      <c r="AY246" s="267" t="s">
        <v>193</v>
      </c>
    </row>
    <row r="247" s="2" customFormat="1" ht="24.15" customHeight="1">
      <c r="A247" s="41"/>
      <c r="B247" s="42"/>
      <c r="C247" s="217" t="s">
        <v>7</v>
      </c>
      <c r="D247" s="217" t="s">
        <v>195</v>
      </c>
      <c r="E247" s="218" t="s">
        <v>882</v>
      </c>
      <c r="F247" s="219" t="s">
        <v>883</v>
      </c>
      <c r="G247" s="220" t="s">
        <v>198</v>
      </c>
      <c r="H247" s="221">
        <v>3.0099999999999998</v>
      </c>
      <c r="I247" s="222"/>
      <c r="J247" s="223">
        <f>ROUND(I247*H247,2)</f>
        <v>0</v>
      </c>
      <c r="K247" s="219" t="s">
        <v>199</v>
      </c>
      <c r="L247" s="47"/>
      <c r="M247" s="224" t="s">
        <v>21</v>
      </c>
      <c r="N247" s="225" t="s">
        <v>44</v>
      </c>
      <c r="O247" s="87"/>
      <c r="P247" s="226">
        <f>O247*H247</f>
        <v>0</v>
      </c>
      <c r="Q247" s="226">
        <v>0.37678</v>
      </c>
      <c r="R247" s="226">
        <f>Q247*H247</f>
        <v>1.1341078</v>
      </c>
      <c r="S247" s="226">
        <v>0</v>
      </c>
      <c r="T247" s="227">
        <f>S247*H247</f>
        <v>0</v>
      </c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R247" s="228" t="s">
        <v>200</v>
      </c>
      <c r="AT247" s="228" t="s">
        <v>195</v>
      </c>
      <c r="AU247" s="228" t="s">
        <v>81</v>
      </c>
      <c r="AY247" s="20" t="s">
        <v>193</v>
      </c>
      <c r="BE247" s="229">
        <f>IF(N247="základní",J247,0)</f>
        <v>0</v>
      </c>
      <c r="BF247" s="229">
        <f>IF(N247="snížená",J247,0)</f>
        <v>0</v>
      </c>
      <c r="BG247" s="229">
        <f>IF(N247="zákl. přenesená",J247,0)</f>
        <v>0</v>
      </c>
      <c r="BH247" s="229">
        <f>IF(N247="sníž. přenesená",J247,0)</f>
        <v>0</v>
      </c>
      <c r="BI247" s="229">
        <f>IF(N247="nulová",J247,0)</f>
        <v>0</v>
      </c>
      <c r="BJ247" s="20" t="s">
        <v>77</v>
      </c>
      <c r="BK247" s="229">
        <f>ROUND(I247*H247,2)</f>
        <v>0</v>
      </c>
      <c r="BL247" s="20" t="s">
        <v>200</v>
      </c>
      <c r="BM247" s="228" t="s">
        <v>884</v>
      </c>
    </row>
    <row r="248" s="2" customFormat="1">
      <c r="A248" s="41"/>
      <c r="B248" s="42"/>
      <c r="C248" s="43"/>
      <c r="D248" s="230" t="s">
        <v>202</v>
      </c>
      <c r="E248" s="43"/>
      <c r="F248" s="231" t="s">
        <v>885</v>
      </c>
      <c r="G248" s="43"/>
      <c r="H248" s="43"/>
      <c r="I248" s="232"/>
      <c r="J248" s="43"/>
      <c r="K248" s="43"/>
      <c r="L248" s="47"/>
      <c r="M248" s="233"/>
      <c r="N248" s="234"/>
      <c r="O248" s="87"/>
      <c r="P248" s="87"/>
      <c r="Q248" s="87"/>
      <c r="R248" s="87"/>
      <c r="S248" s="87"/>
      <c r="T248" s="88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T248" s="20" t="s">
        <v>202</v>
      </c>
      <c r="AU248" s="20" t="s">
        <v>81</v>
      </c>
    </row>
    <row r="249" s="13" customFormat="1">
      <c r="A249" s="13"/>
      <c r="B249" s="235"/>
      <c r="C249" s="236"/>
      <c r="D249" s="237" t="s">
        <v>204</v>
      </c>
      <c r="E249" s="238" t="s">
        <v>21</v>
      </c>
      <c r="F249" s="239" t="s">
        <v>867</v>
      </c>
      <c r="G249" s="236"/>
      <c r="H249" s="238" t="s">
        <v>21</v>
      </c>
      <c r="I249" s="240"/>
      <c r="J249" s="236"/>
      <c r="K249" s="236"/>
      <c r="L249" s="241"/>
      <c r="M249" s="242"/>
      <c r="N249" s="243"/>
      <c r="O249" s="243"/>
      <c r="P249" s="243"/>
      <c r="Q249" s="243"/>
      <c r="R249" s="243"/>
      <c r="S249" s="243"/>
      <c r="T249" s="244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45" t="s">
        <v>204</v>
      </c>
      <c r="AU249" s="245" t="s">
        <v>81</v>
      </c>
      <c r="AV249" s="13" t="s">
        <v>77</v>
      </c>
      <c r="AW249" s="13" t="s">
        <v>34</v>
      </c>
      <c r="AX249" s="13" t="s">
        <v>73</v>
      </c>
      <c r="AY249" s="245" t="s">
        <v>193</v>
      </c>
    </row>
    <row r="250" s="14" customFormat="1">
      <c r="A250" s="14"/>
      <c r="B250" s="246"/>
      <c r="C250" s="247"/>
      <c r="D250" s="237" t="s">
        <v>204</v>
      </c>
      <c r="E250" s="248" t="s">
        <v>21</v>
      </c>
      <c r="F250" s="249" t="s">
        <v>886</v>
      </c>
      <c r="G250" s="247"/>
      <c r="H250" s="250">
        <v>3.0099999999999998</v>
      </c>
      <c r="I250" s="251"/>
      <c r="J250" s="247"/>
      <c r="K250" s="247"/>
      <c r="L250" s="252"/>
      <c r="M250" s="253"/>
      <c r="N250" s="254"/>
      <c r="O250" s="254"/>
      <c r="P250" s="254"/>
      <c r="Q250" s="254"/>
      <c r="R250" s="254"/>
      <c r="S250" s="254"/>
      <c r="T250" s="255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56" t="s">
        <v>204</v>
      </c>
      <c r="AU250" s="256" t="s">
        <v>81</v>
      </c>
      <c r="AV250" s="14" t="s">
        <v>81</v>
      </c>
      <c r="AW250" s="14" t="s">
        <v>34</v>
      </c>
      <c r="AX250" s="14" t="s">
        <v>73</v>
      </c>
      <c r="AY250" s="256" t="s">
        <v>193</v>
      </c>
    </row>
    <row r="251" s="15" customFormat="1">
      <c r="A251" s="15"/>
      <c r="B251" s="257"/>
      <c r="C251" s="258"/>
      <c r="D251" s="237" t="s">
        <v>204</v>
      </c>
      <c r="E251" s="259" t="s">
        <v>21</v>
      </c>
      <c r="F251" s="260" t="s">
        <v>208</v>
      </c>
      <c r="G251" s="258"/>
      <c r="H251" s="261">
        <v>3.0099999999999998</v>
      </c>
      <c r="I251" s="262"/>
      <c r="J251" s="258"/>
      <c r="K251" s="258"/>
      <c r="L251" s="263"/>
      <c r="M251" s="264"/>
      <c r="N251" s="265"/>
      <c r="O251" s="265"/>
      <c r="P251" s="265"/>
      <c r="Q251" s="265"/>
      <c r="R251" s="265"/>
      <c r="S251" s="265"/>
      <c r="T251" s="266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T251" s="267" t="s">
        <v>204</v>
      </c>
      <c r="AU251" s="267" t="s">
        <v>81</v>
      </c>
      <c r="AV251" s="15" t="s">
        <v>200</v>
      </c>
      <c r="AW251" s="15" t="s">
        <v>34</v>
      </c>
      <c r="AX251" s="15" t="s">
        <v>77</v>
      </c>
      <c r="AY251" s="267" t="s">
        <v>193</v>
      </c>
    </row>
    <row r="252" s="2" customFormat="1" ht="24.15" customHeight="1">
      <c r="A252" s="41"/>
      <c r="B252" s="42"/>
      <c r="C252" s="217" t="s">
        <v>400</v>
      </c>
      <c r="D252" s="217" t="s">
        <v>195</v>
      </c>
      <c r="E252" s="218" t="s">
        <v>887</v>
      </c>
      <c r="F252" s="219" t="s">
        <v>888</v>
      </c>
      <c r="G252" s="220" t="s">
        <v>198</v>
      </c>
      <c r="H252" s="221">
        <v>5.3300000000000001</v>
      </c>
      <c r="I252" s="222"/>
      <c r="J252" s="223">
        <f>ROUND(I252*H252,2)</f>
        <v>0</v>
      </c>
      <c r="K252" s="219" t="s">
        <v>199</v>
      </c>
      <c r="L252" s="47"/>
      <c r="M252" s="224" t="s">
        <v>21</v>
      </c>
      <c r="N252" s="225" t="s">
        <v>44</v>
      </c>
      <c r="O252" s="87"/>
      <c r="P252" s="226">
        <f>O252*H252</f>
        <v>0</v>
      </c>
      <c r="Q252" s="226">
        <v>0.61207999999999996</v>
      </c>
      <c r="R252" s="226">
        <f>Q252*H252</f>
        <v>3.2623864</v>
      </c>
      <c r="S252" s="226">
        <v>0</v>
      </c>
      <c r="T252" s="227">
        <f>S252*H252</f>
        <v>0</v>
      </c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R252" s="228" t="s">
        <v>200</v>
      </c>
      <c r="AT252" s="228" t="s">
        <v>195</v>
      </c>
      <c r="AU252" s="228" t="s">
        <v>81</v>
      </c>
      <c r="AY252" s="20" t="s">
        <v>193</v>
      </c>
      <c r="BE252" s="229">
        <f>IF(N252="základní",J252,0)</f>
        <v>0</v>
      </c>
      <c r="BF252" s="229">
        <f>IF(N252="snížená",J252,0)</f>
        <v>0</v>
      </c>
      <c r="BG252" s="229">
        <f>IF(N252="zákl. přenesená",J252,0)</f>
        <v>0</v>
      </c>
      <c r="BH252" s="229">
        <f>IF(N252="sníž. přenesená",J252,0)</f>
        <v>0</v>
      </c>
      <c r="BI252" s="229">
        <f>IF(N252="nulová",J252,0)</f>
        <v>0</v>
      </c>
      <c r="BJ252" s="20" t="s">
        <v>77</v>
      </c>
      <c r="BK252" s="229">
        <f>ROUND(I252*H252,2)</f>
        <v>0</v>
      </c>
      <c r="BL252" s="20" t="s">
        <v>200</v>
      </c>
      <c r="BM252" s="228" t="s">
        <v>889</v>
      </c>
    </row>
    <row r="253" s="2" customFormat="1">
      <c r="A253" s="41"/>
      <c r="B253" s="42"/>
      <c r="C253" s="43"/>
      <c r="D253" s="230" t="s">
        <v>202</v>
      </c>
      <c r="E253" s="43"/>
      <c r="F253" s="231" t="s">
        <v>890</v>
      </c>
      <c r="G253" s="43"/>
      <c r="H253" s="43"/>
      <c r="I253" s="232"/>
      <c r="J253" s="43"/>
      <c r="K253" s="43"/>
      <c r="L253" s="47"/>
      <c r="M253" s="233"/>
      <c r="N253" s="234"/>
      <c r="O253" s="87"/>
      <c r="P253" s="87"/>
      <c r="Q253" s="87"/>
      <c r="R253" s="87"/>
      <c r="S253" s="87"/>
      <c r="T253" s="88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T253" s="20" t="s">
        <v>202</v>
      </c>
      <c r="AU253" s="20" t="s">
        <v>81</v>
      </c>
    </row>
    <row r="254" s="13" customFormat="1">
      <c r="A254" s="13"/>
      <c r="B254" s="235"/>
      <c r="C254" s="236"/>
      <c r="D254" s="237" t="s">
        <v>204</v>
      </c>
      <c r="E254" s="238" t="s">
        <v>21</v>
      </c>
      <c r="F254" s="239" t="s">
        <v>891</v>
      </c>
      <c r="G254" s="236"/>
      <c r="H254" s="238" t="s">
        <v>21</v>
      </c>
      <c r="I254" s="240"/>
      <c r="J254" s="236"/>
      <c r="K254" s="236"/>
      <c r="L254" s="241"/>
      <c r="M254" s="242"/>
      <c r="N254" s="243"/>
      <c r="O254" s="243"/>
      <c r="P254" s="243"/>
      <c r="Q254" s="243"/>
      <c r="R254" s="243"/>
      <c r="S254" s="243"/>
      <c r="T254" s="244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45" t="s">
        <v>204</v>
      </c>
      <c r="AU254" s="245" t="s">
        <v>81</v>
      </c>
      <c r="AV254" s="13" t="s">
        <v>77</v>
      </c>
      <c r="AW254" s="13" t="s">
        <v>34</v>
      </c>
      <c r="AX254" s="13" t="s">
        <v>73</v>
      </c>
      <c r="AY254" s="245" t="s">
        <v>193</v>
      </c>
    </row>
    <row r="255" s="14" customFormat="1">
      <c r="A255" s="14"/>
      <c r="B255" s="246"/>
      <c r="C255" s="247"/>
      <c r="D255" s="237" t="s">
        <v>204</v>
      </c>
      <c r="E255" s="248" t="s">
        <v>21</v>
      </c>
      <c r="F255" s="249" t="s">
        <v>892</v>
      </c>
      <c r="G255" s="247"/>
      <c r="H255" s="250">
        <v>2.3300000000000001</v>
      </c>
      <c r="I255" s="251"/>
      <c r="J255" s="247"/>
      <c r="K255" s="247"/>
      <c r="L255" s="252"/>
      <c r="M255" s="253"/>
      <c r="N255" s="254"/>
      <c r="O255" s="254"/>
      <c r="P255" s="254"/>
      <c r="Q255" s="254"/>
      <c r="R255" s="254"/>
      <c r="S255" s="254"/>
      <c r="T255" s="255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56" t="s">
        <v>204</v>
      </c>
      <c r="AU255" s="256" t="s">
        <v>81</v>
      </c>
      <c r="AV255" s="14" t="s">
        <v>81</v>
      </c>
      <c r="AW255" s="14" t="s">
        <v>34</v>
      </c>
      <c r="AX255" s="14" t="s">
        <v>73</v>
      </c>
      <c r="AY255" s="256" t="s">
        <v>193</v>
      </c>
    </row>
    <row r="256" s="14" customFormat="1">
      <c r="A256" s="14"/>
      <c r="B256" s="246"/>
      <c r="C256" s="247"/>
      <c r="D256" s="237" t="s">
        <v>204</v>
      </c>
      <c r="E256" s="248" t="s">
        <v>21</v>
      </c>
      <c r="F256" s="249" t="s">
        <v>893</v>
      </c>
      <c r="G256" s="247"/>
      <c r="H256" s="250">
        <v>3</v>
      </c>
      <c r="I256" s="251"/>
      <c r="J256" s="247"/>
      <c r="K256" s="247"/>
      <c r="L256" s="252"/>
      <c r="M256" s="253"/>
      <c r="N256" s="254"/>
      <c r="O256" s="254"/>
      <c r="P256" s="254"/>
      <c r="Q256" s="254"/>
      <c r="R256" s="254"/>
      <c r="S256" s="254"/>
      <c r="T256" s="255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56" t="s">
        <v>204</v>
      </c>
      <c r="AU256" s="256" t="s">
        <v>81</v>
      </c>
      <c r="AV256" s="14" t="s">
        <v>81</v>
      </c>
      <c r="AW256" s="14" t="s">
        <v>34</v>
      </c>
      <c r="AX256" s="14" t="s">
        <v>73</v>
      </c>
      <c r="AY256" s="256" t="s">
        <v>193</v>
      </c>
    </row>
    <row r="257" s="15" customFormat="1">
      <c r="A257" s="15"/>
      <c r="B257" s="257"/>
      <c r="C257" s="258"/>
      <c r="D257" s="237" t="s">
        <v>204</v>
      </c>
      <c r="E257" s="259" t="s">
        <v>21</v>
      </c>
      <c r="F257" s="260" t="s">
        <v>208</v>
      </c>
      <c r="G257" s="258"/>
      <c r="H257" s="261">
        <v>5.3300000000000001</v>
      </c>
      <c r="I257" s="262"/>
      <c r="J257" s="258"/>
      <c r="K257" s="258"/>
      <c r="L257" s="263"/>
      <c r="M257" s="264"/>
      <c r="N257" s="265"/>
      <c r="O257" s="265"/>
      <c r="P257" s="265"/>
      <c r="Q257" s="265"/>
      <c r="R257" s="265"/>
      <c r="S257" s="265"/>
      <c r="T257" s="266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T257" s="267" t="s">
        <v>204</v>
      </c>
      <c r="AU257" s="267" t="s">
        <v>81</v>
      </c>
      <c r="AV257" s="15" t="s">
        <v>200</v>
      </c>
      <c r="AW257" s="15" t="s">
        <v>34</v>
      </c>
      <c r="AX257" s="15" t="s">
        <v>77</v>
      </c>
      <c r="AY257" s="267" t="s">
        <v>193</v>
      </c>
    </row>
    <row r="258" s="2" customFormat="1" ht="24.15" customHeight="1">
      <c r="A258" s="41"/>
      <c r="B258" s="42"/>
      <c r="C258" s="217" t="s">
        <v>407</v>
      </c>
      <c r="D258" s="217" t="s">
        <v>195</v>
      </c>
      <c r="E258" s="218" t="s">
        <v>894</v>
      </c>
      <c r="F258" s="219" t="s">
        <v>895</v>
      </c>
      <c r="G258" s="220" t="s">
        <v>198</v>
      </c>
      <c r="H258" s="221">
        <v>13.856</v>
      </c>
      <c r="I258" s="222"/>
      <c r="J258" s="223">
        <f>ROUND(I258*H258,2)</f>
        <v>0</v>
      </c>
      <c r="K258" s="219" t="s">
        <v>199</v>
      </c>
      <c r="L258" s="47"/>
      <c r="M258" s="224" t="s">
        <v>21</v>
      </c>
      <c r="N258" s="225" t="s">
        <v>44</v>
      </c>
      <c r="O258" s="87"/>
      <c r="P258" s="226">
        <f>O258*H258</f>
        <v>0</v>
      </c>
      <c r="Q258" s="226">
        <v>0.99007999999999996</v>
      </c>
      <c r="R258" s="226">
        <f>Q258*H258</f>
        <v>13.718548479999999</v>
      </c>
      <c r="S258" s="226">
        <v>0</v>
      </c>
      <c r="T258" s="227">
        <f>S258*H258</f>
        <v>0</v>
      </c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R258" s="228" t="s">
        <v>200</v>
      </c>
      <c r="AT258" s="228" t="s">
        <v>195</v>
      </c>
      <c r="AU258" s="228" t="s">
        <v>81</v>
      </c>
      <c r="AY258" s="20" t="s">
        <v>193</v>
      </c>
      <c r="BE258" s="229">
        <f>IF(N258="základní",J258,0)</f>
        <v>0</v>
      </c>
      <c r="BF258" s="229">
        <f>IF(N258="snížená",J258,0)</f>
        <v>0</v>
      </c>
      <c r="BG258" s="229">
        <f>IF(N258="zákl. přenesená",J258,0)</f>
        <v>0</v>
      </c>
      <c r="BH258" s="229">
        <f>IF(N258="sníž. přenesená",J258,0)</f>
        <v>0</v>
      </c>
      <c r="BI258" s="229">
        <f>IF(N258="nulová",J258,0)</f>
        <v>0</v>
      </c>
      <c r="BJ258" s="20" t="s">
        <v>77</v>
      </c>
      <c r="BK258" s="229">
        <f>ROUND(I258*H258,2)</f>
        <v>0</v>
      </c>
      <c r="BL258" s="20" t="s">
        <v>200</v>
      </c>
      <c r="BM258" s="228" t="s">
        <v>896</v>
      </c>
    </row>
    <row r="259" s="2" customFormat="1">
      <c r="A259" s="41"/>
      <c r="B259" s="42"/>
      <c r="C259" s="43"/>
      <c r="D259" s="230" t="s">
        <v>202</v>
      </c>
      <c r="E259" s="43"/>
      <c r="F259" s="231" t="s">
        <v>897</v>
      </c>
      <c r="G259" s="43"/>
      <c r="H259" s="43"/>
      <c r="I259" s="232"/>
      <c r="J259" s="43"/>
      <c r="K259" s="43"/>
      <c r="L259" s="47"/>
      <c r="M259" s="233"/>
      <c r="N259" s="234"/>
      <c r="O259" s="87"/>
      <c r="P259" s="87"/>
      <c r="Q259" s="87"/>
      <c r="R259" s="87"/>
      <c r="S259" s="87"/>
      <c r="T259" s="88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T259" s="20" t="s">
        <v>202</v>
      </c>
      <c r="AU259" s="20" t="s">
        <v>81</v>
      </c>
    </row>
    <row r="260" s="14" customFormat="1">
      <c r="A260" s="14"/>
      <c r="B260" s="246"/>
      <c r="C260" s="247"/>
      <c r="D260" s="237" t="s">
        <v>204</v>
      </c>
      <c r="E260" s="248" t="s">
        <v>21</v>
      </c>
      <c r="F260" s="249" t="s">
        <v>898</v>
      </c>
      <c r="G260" s="247"/>
      <c r="H260" s="250">
        <v>12.15</v>
      </c>
      <c r="I260" s="251"/>
      <c r="J260" s="247"/>
      <c r="K260" s="247"/>
      <c r="L260" s="252"/>
      <c r="M260" s="253"/>
      <c r="N260" s="254"/>
      <c r="O260" s="254"/>
      <c r="P260" s="254"/>
      <c r="Q260" s="254"/>
      <c r="R260" s="254"/>
      <c r="S260" s="254"/>
      <c r="T260" s="255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56" t="s">
        <v>204</v>
      </c>
      <c r="AU260" s="256" t="s">
        <v>81</v>
      </c>
      <c r="AV260" s="14" t="s">
        <v>81</v>
      </c>
      <c r="AW260" s="14" t="s">
        <v>34</v>
      </c>
      <c r="AX260" s="14" t="s">
        <v>73</v>
      </c>
      <c r="AY260" s="256" t="s">
        <v>193</v>
      </c>
    </row>
    <row r="261" s="14" customFormat="1">
      <c r="A261" s="14"/>
      <c r="B261" s="246"/>
      <c r="C261" s="247"/>
      <c r="D261" s="237" t="s">
        <v>204</v>
      </c>
      <c r="E261" s="248" t="s">
        <v>21</v>
      </c>
      <c r="F261" s="249" t="s">
        <v>899</v>
      </c>
      <c r="G261" s="247"/>
      <c r="H261" s="250">
        <v>1.706</v>
      </c>
      <c r="I261" s="251"/>
      <c r="J261" s="247"/>
      <c r="K261" s="247"/>
      <c r="L261" s="252"/>
      <c r="M261" s="253"/>
      <c r="N261" s="254"/>
      <c r="O261" s="254"/>
      <c r="P261" s="254"/>
      <c r="Q261" s="254"/>
      <c r="R261" s="254"/>
      <c r="S261" s="254"/>
      <c r="T261" s="255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56" t="s">
        <v>204</v>
      </c>
      <c r="AU261" s="256" t="s">
        <v>81</v>
      </c>
      <c r="AV261" s="14" t="s">
        <v>81</v>
      </c>
      <c r="AW261" s="14" t="s">
        <v>34</v>
      </c>
      <c r="AX261" s="14" t="s">
        <v>73</v>
      </c>
      <c r="AY261" s="256" t="s">
        <v>193</v>
      </c>
    </row>
    <row r="262" s="15" customFormat="1">
      <c r="A262" s="15"/>
      <c r="B262" s="257"/>
      <c r="C262" s="258"/>
      <c r="D262" s="237" t="s">
        <v>204</v>
      </c>
      <c r="E262" s="259" t="s">
        <v>21</v>
      </c>
      <c r="F262" s="260" t="s">
        <v>208</v>
      </c>
      <c r="G262" s="258"/>
      <c r="H262" s="261">
        <v>13.856</v>
      </c>
      <c r="I262" s="262"/>
      <c r="J262" s="258"/>
      <c r="K262" s="258"/>
      <c r="L262" s="263"/>
      <c r="M262" s="264"/>
      <c r="N262" s="265"/>
      <c r="O262" s="265"/>
      <c r="P262" s="265"/>
      <c r="Q262" s="265"/>
      <c r="R262" s="265"/>
      <c r="S262" s="265"/>
      <c r="T262" s="266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T262" s="267" t="s">
        <v>204</v>
      </c>
      <c r="AU262" s="267" t="s">
        <v>81</v>
      </c>
      <c r="AV262" s="15" t="s">
        <v>200</v>
      </c>
      <c r="AW262" s="15" t="s">
        <v>34</v>
      </c>
      <c r="AX262" s="15" t="s">
        <v>77</v>
      </c>
      <c r="AY262" s="267" t="s">
        <v>193</v>
      </c>
    </row>
    <row r="263" s="2" customFormat="1" ht="24.15" customHeight="1">
      <c r="A263" s="41"/>
      <c r="B263" s="42"/>
      <c r="C263" s="217" t="s">
        <v>417</v>
      </c>
      <c r="D263" s="217" t="s">
        <v>195</v>
      </c>
      <c r="E263" s="218" t="s">
        <v>900</v>
      </c>
      <c r="F263" s="219" t="s">
        <v>901</v>
      </c>
      <c r="G263" s="220" t="s">
        <v>198</v>
      </c>
      <c r="H263" s="221">
        <v>61.170000000000002</v>
      </c>
      <c r="I263" s="222"/>
      <c r="J263" s="223">
        <f>ROUND(I263*H263,2)</f>
        <v>0</v>
      </c>
      <c r="K263" s="219" t="s">
        <v>199</v>
      </c>
      <c r="L263" s="47"/>
      <c r="M263" s="224" t="s">
        <v>21</v>
      </c>
      <c r="N263" s="225" t="s">
        <v>44</v>
      </c>
      <c r="O263" s="87"/>
      <c r="P263" s="226">
        <f>O263*H263</f>
        <v>0</v>
      </c>
      <c r="Q263" s="226">
        <v>1.2381500000000001</v>
      </c>
      <c r="R263" s="226">
        <f>Q263*H263</f>
        <v>75.73763550000001</v>
      </c>
      <c r="S263" s="226">
        <v>0</v>
      </c>
      <c r="T263" s="227">
        <f>S263*H263</f>
        <v>0</v>
      </c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R263" s="228" t="s">
        <v>200</v>
      </c>
      <c r="AT263" s="228" t="s">
        <v>195</v>
      </c>
      <c r="AU263" s="228" t="s">
        <v>81</v>
      </c>
      <c r="AY263" s="20" t="s">
        <v>193</v>
      </c>
      <c r="BE263" s="229">
        <f>IF(N263="základní",J263,0)</f>
        <v>0</v>
      </c>
      <c r="BF263" s="229">
        <f>IF(N263="snížená",J263,0)</f>
        <v>0</v>
      </c>
      <c r="BG263" s="229">
        <f>IF(N263="zákl. přenesená",J263,0)</f>
        <v>0</v>
      </c>
      <c r="BH263" s="229">
        <f>IF(N263="sníž. přenesená",J263,0)</f>
        <v>0</v>
      </c>
      <c r="BI263" s="229">
        <f>IF(N263="nulová",J263,0)</f>
        <v>0</v>
      </c>
      <c r="BJ263" s="20" t="s">
        <v>77</v>
      </c>
      <c r="BK263" s="229">
        <f>ROUND(I263*H263,2)</f>
        <v>0</v>
      </c>
      <c r="BL263" s="20" t="s">
        <v>200</v>
      </c>
      <c r="BM263" s="228" t="s">
        <v>902</v>
      </c>
    </row>
    <row r="264" s="2" customFormat="1">
      <c r="A264" s="41"/>
      <c r="B264" s="42"/>
      <c r="C264" s="43"/>
      <c r="D264" s="230" t="s">
        <v>202</v>
      </c>
      <c r="E264" s="43"/>
      <c r="F264" s="231" t="s">
        <v>903</v>
      </c>
      <c r="G264" s="43"/>
      <c r="H264" s="43"/>
      <c r="I264" s="232"/>
      <c r="J264" s="43"/>
      <c r="K264" s="43"/>
      <c r="L264" s="47"/>
      <c r="M264" s="233"/>
      <c r="N264" s="234"/>
      <c r="O264" s="87"/>
      <c r="P264" s="87"/>
      <c r="Q264" s="87"/>
      <c r="R264" s="87"/>
      <c r="S264" s="87"/>
      <c r="T264" s="88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T264" s="20" t="s">
        <v>202</v>
      </c>
      <c r="AU264" s="20" t="s">
        <v>81</v>
      </c>
    </row>
    <row r="265" s="13" customFormat="1">
      <c r="A265" s="13"/>
      <c r="B265" s="235"/>
      <c r="C265" s="236"/>
      <c r="D265" s="237" t="s">
        <v>204</v>
      </c>
      <c r="E265" s="238" t="s">
        <v>21</v>
      </c>
      <c r="F265" s="239" t="s">
        <v>891</v>
      </c>
      <c r="G265" s="236"/>
      <c r="H265" s="238" t="s">
        <v>21</v>
      </c>
      <c r="I265" s="240"/>
      <c r="J265" s="236"/>
      <c r="K265" s="236"/>
      <c r="L265" s="241"/>
      <c r="M265" s="242"/>
      <c r="N265" s="243"/>
      <c r="O265" s="243"/>
      <c r="P265" s="243"/>
      <c r="Q265" s="243"/>
      <c r="R265" s="243"/>
      <c r="S265" s="243"/>
      <c r="T265" s="244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45" t="s">
        <v>204</v>
      </c>
      <c r="AU265" s="245" t="s">
        <v>81</v>
      </c>
      <c r="AV265" s="13" t="s">
        <v>77</v>
      </c>
      <c r="AW265" s="13" t="s">
        <v>34</v>
      </c>
      <c r="AX265" s="13" t="s">
        <v>73</v>
      </c>
      <c r="AY265" s="245" t="s">
        <v>193</v>
      </c>
    </row>
    <row r="266" s="14" customFormat="1">
      <c r="A266" s="14"/>
      <c r="B266" s="246"/>
      <c r="C266" s="247"/>
      <c r="D266" s="237" t="s">
        <v>204</v>
      </c>
      <c r="E266" s="248" t="s">
        <v>21</v>
      </c>
      <c r="F266" s="249" t="s">
        <v>892</v>
      </c>
      <c r="G266" s="247"/>
      <c r="H266" s="250">
        <v>2.3300000000000001</v>
      </c>
      <c r="I266" s="251"/>
      <c r="J266" s="247"/>
      <c r="K266" s="247"/>
      <c r="L266" s="252"/>
      <c r="M266" s="253"/>
      <c r="N266" s="254"/>
      <c r="O266" s="254"/>
      <c r="P266" s="254"/>
      <c r="Q266" s="254"/>
      <c r="R266" s="254"/>
      <c r="S266" s="254"/>
      <c r="T266" s="255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56" t="s">
        <v>204</v>
      </c>
      <c r="AU266" s="256" t="s">
        <v>81</v>
      </c>
      <c r="AV266" s="14" t="s">
        <v>81</v>
      </c>
      <c r="AW266" s="14" t="s">
        <v>34</v>
      </c>
      <c r="AX266" s="14" t="s">
        <v>73</v>
      </c>
      <c r="AY266" s="256" t="s">
        <v>193</v>
      </c>
    </row>
    <row r="267" s="13" customFormat="1">
      <c r="A267" s="13"/>
      <c r="B267" s="235"/>
      <c r="C267" s="236"/>
      <c r="D267" s="237" t="s">
        <v>204</v>
      </c>
      <c r="E267" s="238" t="s">
        <v>21</v>
      </c>
      <c r="F267" s="239" t="s">
        <v>904</v>
      </c>
      <c r="G267" s="236"/>
      <c r="H267" s="238" t="s">
        <v>21</v>
      </c>
      <c r="I267" s="240"/>
      <c r="J267" s="236"/>
      <c r="K267" s="236"/>
      <c r="L267" s="241"/>
      <c r="M267" s="242"/>
      <c r="N267" s="243"/>
      <c r="O267" s="243"/>
      <c r="P267" s="243"/>
      <c r="Q267" s="243"/>
      <c r="R267" s="243"/>
      <c r="S267" s="243"/>
      <c r="T267" s="244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45" t="s">
        <v>204</v>
      </c>
      <c r="AU267" s="245" t="s">
        <v>81</v>
      </c>
      <c r="AV267" s="13" t="s">
        <v>77</v>
      </c>
      <c r="AW267" s="13" t="s">
        <v>34</v>
      </c>
      <c r="AX267" s="13" t="s">
        <v>73</v>
      </c>
      <c r="AY267" s="245" t="s">
        <v>193</v>
      </c>
    </row>
    <row r="268" s="14" customFormat="1">
      <c r="A268" s="14"/>
      <c r="B268" s="246"/>
      <c r="C268" s="247"/>
      <c r="D268" s="237" t="s">
        <v>204</v>
      </c>
      <c r="E268" s="248" t="s">
        <v>21</v>
      </c>
      <c r="F268" s="249" t="s">
        <v>905</v>
      </c>
      <c r="G268" s="247"/>
      <c r="H268" s="250">
        <v>28.154</v>
      </c>
      <c r="I268" s="251"/>
      <c r="J268" s="247"/>
      <c r="K268" s="247"/>
      <c r="L268" s="252"/>
      <c r="M268" s="253"/>
      <c r="N268" s="254"/>
      <c r="O268" s="254"/>
      <c r="P268" s="254"/>
      <c r="Q268" s="254"/>
      <c r="R268" s="254"/>
      <c r="S268" s="254"/>
      <c r="T268" s="255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6" t="s">
        <v>204</v>
      </c>
      <c r="AU268" s="256" t="s">
        <v>81</v>
      </c>
      <c r="AV268" s="14" t="s">
        <v>81</v>
      </c>
      <c r="AW268" s="14" t="s">
        <v>34</v>
      </c>
      <c r="AX268" s="14" t="s">
        <v>73</v>
      </c>
      <c r="AY268" s="256" t="s">
        <v>193</v>
      </c>
    </row>
    <row r="269" s="14" customFormat="1">
      <c r="A269" s="14"/>
      <c r="B269" s="246"/>
      <c r="C269" s="247"/>
      <c r="D269" s="237" t="s">
        <v>204</v>
      </c>
      <c r="E269" s="248" t="s">
        <v>21</v>
      </c>
      <c r="F269" s="249" t="s">
        <v>906</v>
      </c>
      <c r="G269" s="247"/>
      <c r="H269" s="250">
        <v>8.7629999999999999</v>
      </c>
      <c r="I269" s="251"/>
      <c r="J269" s="247"/>
      <c r="K269" s="247"/>
      <c r="L269" s="252"/>
      <c r="M269" s="253"/>
      <c r="N269" s="254"/>
      <c r="O269" s="254"/>
      <c r="P269" s="254"/>
      <c r="Q269" s="254"/>
      <c r="R269" s="254"/>
      <c r="S269" s="254"/>
      <c r="T269" s="255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56" t="s">
        <v>204</v>
      </c>
      <c r="AU269" s="256" t="s">
        <v>81</v>
      </c>
      <c r="AV269" s="14" t="s">
        <v>81</v>
      </c>
      <c r="AW269" s="14" t="s">
        <v>34</v>
      </c>
      <c r="AX269" s="14" t="s">
        <v>73</v>
      </c>
      <c r="AY269" s="256" t="s">
        <v>193</v>
      </c>
    </row>
    <row r="270" s="14" customFormat="1">
      <c r="A270" s="14"/>
      <c r="B270" s="246"/>
      <c r="C270" s="247"/>
      <c r="D270" s="237" t="s">
        <v>204</v>
      </c>
      <c r="E270" s="248" t="s">
        <v>21</v>
      </c>
      <c r="F270" s="249" t="s">
        <v>907</v>
      </c>
      <c r="G270" s="247"/>
      <c r="H270" s="250">
        <v>13.035</v>
      </c>
      <c r="I270" s="251"/>
      <c r="J270" s="247"/>
      <c r="K270" s="247"/>
      <c r="L270" s="252"/>
      <c r="M270" s="253"/>
      <c r="N270" s="254"/>
      <c r="O270" s="254"/>
      <c r="P270" s="254"/>
      <c r="Q270" s="254"/>
      <c r="R270" s="254"/>
      <c r="S270" s="254"/>
      <c r="T270" s="255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56" t="s">
        <v>204</v>
      </c>
      <c r="AU270" s="256" t="s">
        <v>81</v>
      </c>
      <c r="AV270" s="14" t="s">
        <v>81</v>
      </c>
      <c r="AW270" s="14" t="s">
        <v>34</v>
      </c>
      <c r="AX270" s="14" t="s">
        <v>73</v>
      </c>
      <c r="AY270" s="256" t="s">
        <v>193</v>
      </c>
    </row>
    <row r="271" s="14" customFormat="1">
      <c r="A271" s="14"/>
      <c r="B271" s="246"/>
      <c r="C271" s="247"/>
      <c r="D271" s="237" t="s">
        <v>204</v>
      </c>
      <c r="E271" s="248" t="s">
        <v>21</v>
      </c>
      <c r="F271" s="249" t="s">
        <v>908</v>
      </c>
      <c r="G271" s="247"/>
      <c r="H271" s="250">
        <v>7.3129999999999997</v>
      </c>
      <c r="I271" s="251"/>
      <c r="J271" s="247"/>
      <c r="K271" s="247"/>
      <c r="L271" s="252"/>
      <c r="M271" s="253"/>
      <c r="N271" s="254"/>
      <c r="O271" s="254"/>
      <c r="P271" s="254"/>
      <c r="Q271" s="254"/>
      <c r="R271" s="254"/>
      <c r="S271" s="254"/>
      <c r="T271" s="255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56" t="s">
        <v>204</v>
      </c>
      <c r="AU271" s="256" t="s">
        <v>81</v>
      </c>
      <c r="AV271" s="14" t="s">
        <v>81</v>
      </c>
      <c r="AW271" s="14" t="s">
        <v>34</v>
      </c>
      <c r="AX271" s="14" t="s">
        <v>73</v>
      </c>
      <c r="AY271" s="256" t="s">
        <v>193</v>
      </c>
    </row>
    <row r="272" s="14" customFormat="1">
      <c r="A272" s="14"/>
      <c r="B272" s="246"/>
      <c r="C272" s="247"/>
      <c r="D272" s="237" t="s">
        <v>204</v>
      </c>
      <c r="E272" s="248" t="s">
        <v>21</v>
      </c>
      <c r="F272" s="249" t="s">
        <v>909</v>
      </c>
      <c r="G272" s="247"/>
      <c r="H272" s="250">
        <v>1.575</v>
      </c>
      <c r="I272" s="251"/>
      <c r="J272" s="247"/>
      <c r="K272" s="247"/>
      <c r="L272" s="252"/>
      <c r="M272" s="253"/>
      <c r="N272" s="254"/>
      <c r="O272" s="254"/>
      <c r="P272" s="254"/>
      <c r="Q272" s="254"/>
      <c r="R272" s="254"/>
      <c r="S272" s="254"/>
      <c r="T272" s="255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56" t="s">
        <v>204</v>
      </c>
      <c r="AU272" s="256" t="s">
        <v>81</v>
      </c>
      <c r="AV272" s="14" t="s">
        <v>81</v>
      </c>
      <c r="AW272" s="14" t="s">
        <v>34</v>
      </c>
      <c r="AX272" s="14" t="s">
        <v>73</v>
      </c>
      <c r="AY272" s="256" t="s">
        <v>193</v>
      </c>
    </row>
    <row r="273" s="15" customFormat="1">
      <c r="A273" s="15"/>
      <c r="B273" s="257"/>
      <c r="C273" s="258"/>
      <c r="D273" s="237" t="s">
        <v>204</v>
      </c>
      <c r="E273" s="259" t="s">
        <v>21</v>
      </c>
      <c r="F273" s="260" t="s">
        <v>208</v>
      </c>
      <c r="G273" s="258"/>
      <c r="H273" s="261">
        <v>61.170000000000002</v>
      </c>
      <c r="I273" s="262"/>
      <c r="J273" s="258"/>
      <c r="K273" s="258"/>
      <c r="L273" s="263"/>
      <c r="M273" s="264"/>
      <c r="N273" s="265"/>
      <c r="O273" s="265"/>
      <c r="P273" s="265"/>
      <c r="Q273" s="265"/>
      <c r="R273" s="265"/>
      <c r="S273" s="265"/>
      <c r="T273" s="266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T273" s="267" t="s">
        <v>204</v>
      </c>
      <c r="AU273" s="267" t="s">
        <v>81</v>
      </c>
      <c r="AV273" s="15" t="s">
        <v>200</v>
      </c>
      <c r="AW273" s="15" t="s">
        <v>34</v>
      </c>
      <c r="AX273" s="15" t="s">
        <v>77</v>
      </c>
      <c r="AY273" s="267" t="s">
        <v>193</v>
      </c>
    </row>
    <row r="274" s="2" customFormat="1" ht="33" customHeight="1">
      <c r="A274" s="41"/>
      <c r="B274" s="42"/>
      <c r="C274" s="217" t="s">
        <v>424</v>
      </c>
      <c r="D274" s="217" t="s">
        <v>195</v>
      </c>
      <c r="E274" s="218" t="s">
        <v>910</v>
      </c>
      <c r="F274" s="219" t="s">
        <v>911</v>
      </c>
      <c r="G274" s="220" t="s">
        <v>250</v>
      </c>
      <c r="H274" s="221">
        <v>2.073</v>
      </c>
      <c r="I274" s="222"/>
      <c r="J274" s="223">
        <f>ROUND(I274*H274,2)</f>
        <v>0</v>
      </c>
      <c r="K274" s="219" t="s">
        <v>199</v>
      </c>
      <c r="L274" s="47"/>
      <c r="M274" s="224" t="s">
        <v>21</v>
      </c>
      <c r="N274" s="225" t="s">
        <v>44</v>
      </c>
      <c r="O274" s="87"/>
      <c r="P274" s="226">
        <f>O274*H274</f>
        <v>0</v>
      </c>
      <c r="Q274" s="226">
        <v>1.0593999999999999</v>
      </c>
      <c r="R274" s="226">
        <f>Q274*H274</f>
        <v>2.1961361999999998</v>
      </c>
      <c r="S274" s="226">
        <v>0</v>
      </c>
      <c r="T274" s="227">
        <f>S274*H274</f>
        <v>0</v>
      </c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R274" s="228" t="s">
        <v>200</v>
      </c>
      <c r="AT274" s="228" t="s">
        <v>195</v>
      </c>
      <c r="AU274" s="228" t="s">
        <v>81</v>
      </c>
      <c r="AY274" s="20" t="s">
        <v>193</v>
      </c>
      <c r="BE274" s="229">
        <f>IF(N274="základní",J274,0)</f>
        <v>0</v>
      </c>
      <c r="BF274" s="229">
        <f>IF(N274="snížená",J274,0)</f>
        <v>0</v>
      </c>
      <c r="BG274" s="229">
        <f>IF(N274="zákl. přenesená",J274,0)</f>
        <v>0</v>
      </c>
      <c r="BH274" s="229">
        <f>IF(N274="sníž. přenesená",J274,0)</f>
        <v>0</v>
      </c>
      <c r="BI274" s="229">
        <f>IF(N274="nulová",J274,0)</f>
        <v>0</v>
      </c>
      <c r="BJ274" s="20" t="s">
        <v>77</v>
      </c>
      <c r="BK274" s="229">
        <f>ROUND(I274*H274,2)</f>
        <v>0</v>
      </c>
      <c r="BL274" s="20" t="s">
        <v>200</v>
      </c>
      <c r="BM274" s="228" t="s">
        <v>912</v>
      </c>
    </row>
    <row r="275" s="2" customFormat="1">
      <c r="A275" s="41"/>
      <c r="B275" s="42"/>
      <c r="C275" s="43"/>
      <c r="D275" s="230" t="s">
        <v>202</v>
      </c>
      <c r="E275" s="43"/>
      <c r="F275" s="231" t="s">
        <v>913</v>
      </c>
      <c r="G275" s="43"/>
      <c r="H275" s="43"/>
      <c r="I275" s="232"/>
      <c r="J275" s="43"/>
      <c r="K275" s="43"/>
      <c r="L275" s="47"/>
      <c r="M275" s="233"/>
      <c r="N275" s="234"/>
      <c r="O275" s="87"/>
      <c r="P275" s="87"/>
      <c r="Q275" s="87"/>
      <c r="R275" s="87"/>
      <c r="S275" s="87"/>
      <c r="T275" s="88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T275" s="20" t="s">
        <v>202</v>
      </c>
      <c r="AU275" s="20" t="s">
        <v>81</v>
      </c>
    </row>
    <row r="276" s="13" customFormat="1">
      <c r="A276" s="13"/>
      <c r="B276" s="235"/>
      <c r="C276" s="236"/>
      <c r="D276" s="237" t="s">
        <v>204</v>
      </c>
      <c r="E276" s="238" t="s">
        <v>21</v>
      </c>
      <c r="F276" s="239" t="s">
        <v>914</v>
      </c>
      <c r="G276" s="236"/>
      <c r="H276" s="238" t="s">
        <v>21</v>
      </c>
      <c r="I276" s="240"/>
      <c r="J276" s="236"/>
      <c r="K276" s="236"/>
      <c r="L276" s="241"/>
      <c r="M276" s="242"/>
      <c r="N276" s="243"/>
      <c r="O276" s="243"/>
      <c r="P276" s="243"/>
      <c r="Q276" s="243"/>
      <c r="R276" s="243"/>
      <c r="S276" s="243"/>
      <c r="T276" s="244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45" t="s">
        <v>204</v>
      </c>
      <c r="AU276" s="245" t="s">
        <v>81</v>
      </c>
      <c r="AV276" s="13" t="s">
        <v>77</v>
      </c>
      <c r="AW276" s="13" t="s">
        <v>34</v>
      </c>
      <c r="AX276" s="13" t="s">
        <v>73</v>
      </c>
      <c r="AY276" s="245" t="s">
        <v>193</v>
      </c>
    </row>
    <row r="277" s="14" customFormat="1">
      <c r="A277" s="14"/>
      <c r="B277" s="246"/>
      <c r="C277" s="247"/>
      <c r="D277" s="237" t="s">
        <v>204</v>
      </c>
      <c r="E277" s="248" t="s">
        <v>21</v>
      </c>
      <c r="F277" s="249" t="s">
        <v>915</v>
      </c>
      <c r="G277" s="247"/>
      <c r="H277" s="250">
        <v>0.13300000000000001</v>
      </c>
      <c r="I277" s="251"/>
      <c r="J277" s="247"/>
      <c r="K277" s="247"/>
      <c r="L277" s="252"/>
      <c r="M277" s="253"/>
      <c r="N277" s="254"/>
      <c r="O277" s="254"/>
      <c r="P277" s="254"/>
      <c r="Q277" s="254"/>
      <c r="R277" s="254"/>
      <c r="S277" s="254"/>
      <c r="T277" s="255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56" t="s">
        <v>204</v>
      </c>
      <c r="AU277" s="256" t="s">
        <v>81</v>
      </c>
      <c r="AV277" s="14" t="s">
        <v>81</v>
      </c>
      <c r="AW277" s="14" t="s">
        <v>34</v>
      </c>
      <c r="AX277" s="14" t="s">
        <v>73</v>
      </c>
      <c r="AY277" s="256" t="s">
        <v>193</v>
      </c>
    </row>
    <row r="278" s="13" customFormat="1">
      <c r="A278" s="13"/>
      <c r="B278" s="235"/>
      <c r="C278" s="236"/>
      <c r="D278" s="237" t="s">
        <v>204</v>
      </c>
      <c r="E278" s="238" t="s">
        <v>21</v>
      </c>
      <c r="F278" s="239" t="s">
        <v>916</v>
      </c>
      <c r="G278" s="236"/>
      <c r="H278" s="238" t="s">
        <v>21</v>
      </c>
      <c r="I278" s="240"/>
      <c r="J278" s="236"/>
      <c r="K278" s="236"/>
      <c r="L278" s="241"/>
      <c r="M278" s="242"/>
      <c r="N278" s="243"/>
      <c r="O278" s="243"/>
      <c r="P278" s="243"/>
      <c r="Q278" s="243"/>
      <c r="R278" s="243"/>
      <c r="S278" s="243"/>
      <c r="T278" s="244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45" t="s">
        <v>204</v>
      </c>
      <c r="AU278" s="245" t="s">
        <v>81</v>
      </c>
      <c r="AV278" s="13" t="s">
        <v>77</v>
      </c>
      <c r="AW278" s="13" t="s">
        <v>34</v>
      </c>
      <c r="AX278" s="13" t="s">
        <v>73</v>
      </c>
      <c r="AY278" s="245" t="s">
        <v>193</v>
      </c>
    </row>
    <row r="279" s="14" customFormat="1">
      <c r="A279" s="14"/>
      <c r="B279" s="246"/>
      <c r="C279" s="247"/>
      <c r="D279" s="237" t="s">
        <v>204</v>
      </c>
      <c r="E279" s="248" t="s">
        <v>21</v>
      </c>
      <c r="F279" s="249" t="s">
        <v>917</v>
      </c>
      <c r="G279" s="247"/>
      <c r="H279" s="250">
        <v>0.38800000000000001</v>
      </c>
      <c r="I279" s="251"/>
      <c r="J279" s="247"/>
      <c r="K279" s="247"/>
      <c r="L279" s="252"/>
      <c r="M279" s="253"/>
      <c r="N279" s="254"/>
      <c r="O279" s="254"/>
      <c r="P279" s="254"/>
      <c r="Q279" s="254"/>
      <c r="R279" s="254"/>
      <c r="S279" s="254"/>
      <c r="T279" s="255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56" t="s">
        <v>204</v>
      </c>
      <c r="AU279" s="256" t="s">
        <v>81</v>
      </c>
      <c r="AV279" s="14" t="s">
        <v>81</v>
      </c>
      <c r="AW279" s="14" t="s">
        <v>34</v>
      </c>
      <c r="AX279" s="14" t="s">
        <v>73</v>
      </c>
      <c r="AY279" s="256" t="s">
        <v>193</v>
      </c>
    </row>
    <row r="280" s="13" customFormat="1">
      <c r="A280" s="13"/>
      <c r="B280" s="235"/>
      <c r="C280" s="236"/>
      <c r="D280" s="237" t="s">
        <v>204</v>
      </c>
      <c r="E280" s="238" t="s">
        <v>21</v>
      </c>
      <c r="F280" s="239" t="s">
        <v>918</v>
      </c>
      <c r="G280" s="236"/>
      <c r="H280" s="238" t="s">
        <v>21</v>
      </c>
      <c r="I280" s="240"/>
      <c r="J280" s="236"/>
      <c r="K280" s="236"/>
      <c r="L280" s="241"/>
      <c r="M280" s="242"/>
      <c r="N280" s="243"/>
      <c r="O280" s="243"/>
      <c r="P280" s="243"/>
      <c r="Q280" s="243"/>
      <c r="R280" s="243"/>
      <c r="S280" s="243"/>
      <c r="T280" s="244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45" t="s">
        <v>204</v>
      </c>
      <c r="AU280" s="245" t="s">
        <v>81</v>
      </c>
      <c r="AV280" s="13" t="s">
        <v>77</v>
      </c>
      <c r="AW280" s="13" t="s">
        <v>34</v>
      </c>
      <c r="AX280" s="13" t="s">
        <v>73</v>
      </c>
      <c r="AY280" s="245" t="s">
        <v>193</v>
      </c>
    </row>
    <row r="281" s="14" customFormat="1">
      <c r="A281" s="14"/>
      <c r="B281" s="246"/>
      <c r="C281" s="247"/>
      <c r="D281" s="237" t="s">
        <v>204</v>
      </c>
      <c r="E281" s="248" t="s">
        <v>21</v>
      </c>
      <c r="F281" s="249" t="s">
        <v>919</v>
      </c>
      <c r="G281" s="247"/>
      <c r="H281" s="250">
        <v>1.5289999999999999</v>
      </c>
      <c r="I281" s="251"/>
      <c r="J281" s="247"/>
      <c r="K281" s="247"/>
      <c r="L281" s="252"/>
      <c r="M281" s="253"/>
      <c r="N281" s="254"/>
      <c r="O281" s="254"/>
      <c r="P281" s="254"/>
      <c r="Q281" s="254"/>
      <c r="R281" s="254"/>
      <c r="S281" s="254"/>
      <c r="T281" s="255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56" t="s">
        <v>204</v>
      </c>
      <c r="AU281" s="256" t="s">
        <v>81</v>
      </c>
      <c r="AV281" s="14" t="s">
        <v>81</v>
      </c>
      <c r="AW281" s="14" t="s">
        <v>34</v>
      </c>
      <c r="AX281" s="14" t="s">
        <v>73</v>
      </c>
      <c r="AY281" s="256" t="s">
        <v>193</v>
      </c>
    </row>
    <row r="282" s="13" customFormat="1">
      <c r="A282" s="13"/>
      <c r="B282" s="235"/>
      <c r="C282" s="236"/>
      <c r="D282" s="237" t="s">
        <v>204</v>
      </c>
      <c r="E282" s="238" t="s">
        <v>21</v>
      </c>
      <c r="F282" s="239" t="s">
        <v>920</v>
      </c>
      <c r="G282" s="236"/>
      <c r="H282" s="238" t="s">
        <v>21</v>
      </c>
      <c r="I282" s="240"/>
      <c r="J282" s="236"/>
      <c r="K282" s="236"/>
      <c r="L282" s="241"/>
      <c r="M282" s="242"/>
      <c r="N282" s="243"/>
      <c r="O282" s="243"/>
      <c r="P282" s="243"/>
      <c r="Q282" s="243"/>
      <c r="R282" s="243"/>
      <c r="S282" s="243"/>
      <c r="T282" s="244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45" t="s">
        <v>204</v>
      </c>
      <c r="AU282" s="245" t="s">
        <v>81</v>
      </c>
      <c r="AV282" s="13" t="s">
        <v>77</v>
      </c>
      <c r="AW282" s="13" t="s">
        <v>34</v>
      </c>
      <c r="AX282" s="13" t="s">
        <v>73</v>
      </c>
      <c r="AY282" s="245" t="s">
        <v>193</v>
      </c>
    </row>
    <row r="283" s="13" customFormat="1">
      <c r="A283" s="13"/>
      <c r="B283" s="235"/>
      <c r="C283" s="236"/>
      <c r="D283" s="237" t="s">
        <v>204</v>
      </c>
      <c r="E283" s="238" t="s">
        <v>21</v>
      </c>
      <c r="F283" s="239" t="s">
        <v>867</v>
      </c>
      <c r="G283" s="236"/>
      <c r="H283" s="238" t="s">
        <v>21</v>
      </c>
      <c r="I283" s="240"/>
      <c r="J283" s="236"/>
      <c r="K283" s="236"/>
      <c r="L283" s="241"/>
      <c r="M283" s="242"/>
      <c r="N283" s="243"/>
      <c r="O283" s="243"/>
      <c r="P283" s="243"/>
      <c r="Q283" s="243"/>
      <c r="R283" s="243"/>
      <c r="S283" s="243"/>
      <c r="T283" s="244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45" t="s">
        <v>204</v>
      </c>
      <c r="AU283" s="245" t="s">
        <v>81</v>
      </c>
      <c r="AV283" s="13" t="s">
        <v>77</v>
      </c>
      <c r="AW283" s="13" t="s">
        <v>34</v>
      </c>
      <c r="AX283" s="13" t="s">
        <v>73</v>
      </c>
      <c r="AY283" s="245" t="s">
        <v>193</v>
      </c>
    </row>
    <row r="284" s="14" customFormat="1">
      <c r="A284" s="14"/>
      <c r="B284" s="246"/>
      <c r="C284" s="247"/>
      <c r="D284" s="237" t="s">
        <v>204</v>
      </c>
      <c r="E284" s="248" t="s">
        <v>21</v>
      </c>
      <c r="F284" s="249" t="s">
        <v>921</v>
      </c>
      <c r="G284" s="247"/>
      <c r="H284" s="250">
        <v>0.023</v>
      </c>
      <c r="I284" s="251"/>
      <c r="J284" s="247"/>
      <c r="K284" s="247"/>
      <c r="L284" s="252"/>
      <c r="M284" s="253"/>
      <c r="N284" s="254"/>
      <c r="O284" s="254"/>
      <c r="P284" s="254"/>
      <c r="Q284" s="254"/>
      <c r="R284" s="254"/>
      <c r="S284" s="254"/>
      <c r="T284" s="255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56" t="s">
        <v>204</v>
      </c>
      <c r="AU284" s="256" t="s">
        <v>81</v>
      </c>
      <c r="AV284" s="14" t="s">
        <v>81</v>
      </c>
      <c r="AW284" s="14" t="s">
        <v>34</v>
      </c>
      <c r="AX284" s="14" t="s">
        <v>73</v>
      </c>
      <c r="AY284" s="256" t="s">
        <v>193</v>
      </c>
    </row>
    <row r="285" s="15" customFormat="1">
      <c r="A285" s="15"/>
      <c r="B285" s="257"/>
      <c r="C285" s="258"/>
      <c r="D285" s="237" t="s">
        <v>204</v>
      </c>
      <c r="E285" s="259" t="s">
        <v>21</v>
      </c>
      <c r="F285" s="260" t="s">
        <v>208</v>
      </c>
      <c r="G285" s="258"/>
      <c r="H285" s="261">
        <v>2.073</v>
      </c>
      <c r="I285" s="262"/>
      <c r="J285" s="258"/>
      <c r="K285" s="258"/>
      <c r="L285" s="263"/>
      <c r="M285" s="264"/>
      <c r="N285" s="265"/>
      <c r="O285" s="265"/>
      <c r="P285" s="265"/>
      <c r="Q285" s="265"/>
      <c r="R285" s="265"/>
      <c r="S285" s="265"/>
      <c r="T285" s="266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T285" s="267" t="s">
        <v>204</v>
      </c>
      <c r="AU285" s="267" t="s">
        <v>81</v>
      </c>
      <c r="AV285" s="15" t="s">
        <v>200</v>
      </c>
      <c r="AW285" s="15" t="s">
        <v>34</v>
      </c>
      <c r="AX285" s="15" t="s">
        <v>77</v>
      </c>
      <c r="AY285" s="267" t="s">
        <v>193</v>
      </c>
    </row>
    <row r="286" s="12" customFormat="1" ht="22.8" customHeight="1">
      <c r="A286" s="12"/>
      <c r="B286" s="201"/>
      <c r="C286" s="202"/>
      <c r="D286" s="203" t="s">
        <v>72</v>
      </c>
      <c r="E286" s="215" t="s">
        <v>109</v>
      </c>
      <c r="F286" s="215" t="s">
        <v>922</v>
      </c>
      <c r="G286" s="202"/>
      <c r="H286" s="202"/>
      <c r="I286" s="205"/>
      <c r="J286" s="216">
        <f>BK286</f>
        <v>0</v>
      </c>
      <c r="K286" s="202"/>
      <c r="L286" s="207"/>
      <c r="M286" s="208"/>
      <c r="N286" s="209"/>
      <c r="O286" s="209"/>
      <c r="P286" s="210">
        <f>SUM(P287:P447)</f>
        <v>0</v>
      </c>
      <c r="Q286" s="209"/>
      <c r="R286" s="210">
        <f>SUM(R287:R447)</f>
        <v>58.288784640000017</v>
      </c>
      <c r="S286" s="209"/>
      <c r="T286" s="211">
        <f>SUM(T287:T447)</f>
        <v>0</v>
      </c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R286" s="212" t="s">
        <v>77</v>
      </c>
      <c r="AT286" s="213" t="s">
        <v>72</v>
      </c>
      <c r="AU286" s="213" t="s">
        <v>77</v>
      </c>
      <c r="AY286" s="212" t="s">
        <v>193</v>
      </c>
      <c r="BK286" s="214">
        <f>SUM(BK287:BK447)</f>
        <v>0</v>
      </c>
    </row>
    <row r="287" s="2" customFormat="1" ht="24.15" customHeight="1">
      <c r="A287" s="41"/>
      <c r="B287" s="42"/>
      <c r="C287" s="217" t="s">
        <v>434</v>
      </c>
      <c r="D287" s="217" t="s">
        <v>195</v>
      </c>
      <c r="E287" s="218" t="s">
        <v>923</v>
      </c>
      <c r="F287" s="219" t="s">
        <v>924</v>
      </c>
      <c r="G287" s="220" t="s">
        <v>198</v>
      </c>
      <c r="H287" s="221">
        <v>0.20399999999999999</v>
      </c>
      <c r="I287" s="222"/>
      <c r="J287" s="223">
        <f>ROUND(I287*H287,2)</f>
        <v>0</v>
      </c>
      <c r="K287" s="219" t="s">
        <v>199</v>
      </c>
      <c r="L287" s="47"/>
      <c r="M287" s="224" t="s">
        <v>21</v>
      </c>
      <c r="N287" s="225" t="s">
        <v>44</v>
      </c>
      <c r="O287" s="87"/>
      <c r="P287" s="226">
        <f>O287*H287</f>
        <v>0</v>
      </c>
      <c r="Q287" s="226">
        <v>0.19012000000000001</v>
      </c>
      <c r="R287" s="226">
        <f>Q287*H287</f>
        <v>0.038784480000000003</v>
      </c>
      <c r="S287" s="226">
        <v>0</v>
      </c>
      <c r="T287" s="227">
        <f>S287*H287</f>
        <v>0</v>
      </c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R287" s="228" t="s">
        <v>200</v>
      </c>
      <c r="AT287" s="228" t="s">
        <v>195</v>
      </c>
      <c r="AU287" s="228" t="s">
        <v>81</v>
      </c>
      <c r="AY287" s="20" t="s">
        <v>193</v>
      </c>
      <c r="BE287" s="229">
        <f>IF(N287="základní",J287,0)</f>
        <v>0</v>
      </c>
      <c r="BF287" s="229">
        <f>IF(N287="snížená",J287,0)</f>
        <v>0</v>
      </c>
      <c r="BG287" s="229">
        <f>IF(N287="zákl. přenesená",J287,0)</f>
        <v>0</v>
      </c>
      <c r="BH287" s="229">
        <f>IF(N287="sníž. přenesená",J287,0)</f>
        <v>0</v>
      </c>
      <c r="BI287" s="229">
        <f>IF(N287="nulová",J287,0)</f>
        <v>0</v>
      </c>
      <c r="BJ287" s="20" t="s">
        <v>77</v>
      </c>
      <c r="BK287" s="229">
        <f>ROUND(I287*H287,2)</f>
        <v>0</v>
      </c>
      <c r="BL287" s="20" t="s">
        <v>200</v>
      </c>
      <c r="BM287" s="228" t="s">
        <v>925</v>
      </c>
    </row>
    <row r="288" s="2" customFormat="1">
      <c r="A288" s="41"/>
      <c r="B288" s="42"/>
      <c r="C288" s="43"/>
      <c r="D288" s="230" t="s">
        <v>202</v>
      </c>
      <c r="E288" s="43"/>
      <c r="F288" s="231" t="s">
        <v>926</v>
      </c>
      <c r="G288" s="43"/>
      <c r="H288" s="43"/>
      <c r="I288" s="232"/>
      <c r="J288" s="43"/>
      <c r="K288" s="43"/>
      <c r="L288" s="47"/>
      <c r="M288" s="233"/>
      <c r="N288" s="234"/>
      <c r="O288" s="87"/>
      <c r="P288" s="87"/>
      <c r="Q288" s="87"/>
      <c r="R288" s="87"/>
      <c r="S288" s="87"/>
      <c r="T288" s="88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T288" s="20" t="s">
        <v>202</v>
      </c>
      <c r="AU288" s="20" t="s">
        <v>81</v>
      </c>
    </row>
    <row r="289" s="13" customFormat="1">
      <c r="A289" s="13"/>
      <c r="B289" s="235"/>
      <c r="C289" s="236"/>
      <c r="D289" s="237" t="s">
        <v>204</v>
      </c>
      <c r="E289" s="238" t="s">
        <v>21</v>
      </c>
      <c r="F289" s="239" t="s">
        <v>927</v>
      </c>
      <c r="G289" s="236"/>
      <c r="H289" s="238" t="s">
        <v>21</v>
      </c>
      <c r="I289" s="240"/>
      <c r="J289" s="236"/>
      <c r="K289" s="236"/>
      <c r="L289" s="241"/>
      <c r="M289" s="242"/>
      <c r="N289" s="243"/>
      <c r="O289" s="243"/>
      <c r="P289" s="243"/>
      <c r="Q289" s="243"/>
      <c r="R289" s="243"/>
      <c r="S289" s="243"/>
      <c r="T289" s="244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245" t="s">
        <v>204</v>
      </c>
      <c r="AU289" s="245" t="s">
        <v>81</v>
      </c>
      <c r="AV289" s="13" t="s">
        <v>77</v>
      </c>
      <c r="AW289" s="13" t="s">
        <v>34</v>
      </c>
      <c r="AX289" s="13" t="s">
        <v>73</v>
      </c>
      <c r="AY289" s="245" t="s">
        <v>193</v>
      </c>
    </row>
    <row r="290" s="14" customFormat="1">
      <c r="A290" s="14"/>
      <c r="B290" s="246"/>
      <c r="C290" s="247"/>
      <c r="D290" s="237" t="s">
        <v>204</v>
      </c>
      <c r="E290" s="248" t="s">
        <v>21</v>
      </c>
      <c r="F290" s="249" t="s">
        <v>928</v>
      </c>
      <c r="G290" s="247"/>
      <c r="H290" s="250">
        <v>0.20399999999999999</v>
      </c>
      <c r="I290" s="251"/>
      <c r="J290" s="247"/>
      <c r="K290" s="247"/>
      <c r="L290" s="252"/>
      <c r="M290" s="253"/>
      <c r="N290" s="254"/>
      <c r="O290" s="254"/>
      <c r="P290" s="254"/>
      <c r="Q290" s="254"/>
      <c r="R290" s="254"/>
      <c r="S290" s="254"/>
      <c r="T290" s="255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56" t="s">
        <v>204</v>
      </c>
      <c r="AU290" s="256" t="s">
        <v>81</v>
      </c>
      <c r="AV290" s="14" t="s">
        <v>81</v>
      </c>
      <c r="AW290" s="14" t="s">
        <v>34</v>
      </c>
      <c r="AX290" s="14" t="s">
        <v>73</v>
      </c>
      <c r="AY290" s="256" t="s">
        <v>193</v>
      </c>
    </row>
    <row r="291" s="15" customFormat="1">
      <c r="A291" s="15"/>
      <c r="B291" s="257"/>
      <c r="C291" s="258"/>
      <c r="D291" s="237" t="s">
        <v>204</v>
      </c>
      <c r="E291" s="259" t="s">
        <v>21</v>
      </c>
      <c r="F291" s="260" t="s">
        <v>208</v>
      </c>
      <c r="G291" s="258"/>
      <c r="H291" s="261">
        <v>0.20399999999999999</v>
      </c>
      <c r="I291" s="262"/>
      <c r="J291" s="258"/>
      <c r="K291" s="258"/>
      <c r="L291" s="263"/>
      <c r="M291" s="264"/>
      <c r="N291" s="265"/>
      <c r="O291" s="265"/>
      <c r="P291" s="265"/>
      <c r="Q291" s="265"/>
      <c r="R291" s="265"/>
      <c r="S291" s="265"/>
      <c r="T291" s="266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T291" s="267" t="s">
        <v>204</v>
      </c>
      <c r="AU291" s="267" t="s">
        <v>81</v>
      </c>
      <c r="AV291" s="15" t="s">
        <v>200</v>
      </c>
      <c r="AW291" s="15" t="s">
        <v>34</v>
      </c>
      <c r="AX291" s="15" t="s">
        <v>77</v>
      </c>
      <c r="AY291" s="267" t="s">
        <v>193</v>
      </c>
    </row>
    <row r="292" s="2" customFormat="1" ht="24.15" customHeight="1">
      <c r="A292" s="41"/>
      <c r="B292" s="42"/>
      <c r="C292" s="217" t="s">
        <v>444</v>
      </c>
      <c r="D292" s="217" t="s">
        <v>195</v>
      </c>
      <c r="E292" s="218" t="s">
        <v>929</v>
      </c>
      <c r="F292" s="219" t="s">
        <v>930</v>
      </c>
      <c r="G292" s="220" t="s">
        <v>198</v>
      </c>
      <c r="H292" s="221">
        <v>6.7880000000000003</v>
      </c>
      <c r="I292" s="222"/>
      <c r="J292" s="223">
        <f>ROUND(I292*H292,2)</f>
        <v>0</v>
      </c>
      <c r="K292" s="219" t="s">
        <v>199</v>
      </c>
      <c r="L292" s="47"/>
      <c r="M292" s="224" t="s">
        <v>21</v>
      </c>
      <c r="N292" s="225" t="s">
        <v>44</v>
      </c>
      <c r="O292" s="87"/>
      <c r="P292" s="226">
        <f>O292*H292</f>
        <v>0</v>
      </c>
      <c r="Q292" s="226">
        <v>0.17119999999999999</v>
      </c>
      <c r="R292" s="226">
        <f>Q292*H292</f>
        <v>1.1621056000000001</v>
      </c>
      <c r="S292" s="226">
        <v>0</v>
      </c>
      <c r="T292" s="227">
        <f>S292*H292</f>
        <v>0</v>
      </c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R292" s="228" t="s">
        <v>200</v>
      </c>
      <c r="AT292" s="228" t="s">
        <v>195</v>
      </c>
      <c r="AU292" s="228" t="s">
        <v>81</v>
      </c>
      <c r="AY292" s="20" t="s">
        <v>193</v>
      </c>
      <c r="BE292" s="229">
        <f>IF(N292="základní",J292,0)</f>
        <v>0</v>
      </c>
      <c r="BF292" s="229">
        <f>IF(N292="snížená",J292,0)</f>
        <v>0</v>
      </c>
      <c r="BG292" s="229">
        <f>IF(N292="zákl. přenesená",J292,0)</f>
        <v>0</v>
      </c>
      <c r="BH292" s="229">
        <f>IF(N292="sníž. přenesená",J292,0)</f>
        <v>0</v>
      </c>
      <c r="BI292" s="229">
        <f>IF(N292="nulová",J292,0)</f>
        <v>0</v>
      </c>
      <c r="BJ292" s="20" t="s">
        <v>77</v>
      </c>
      <c r="BK292" s="229">
        <f>ROUND(I292*H292,2)</f>
        <v>0</v>
      </c>
      <c r="BL292" s="20" t="s">
        <v>200</v>
      </c>
      <c r="BM292" s="228" t="s">
        <v>931</v>
      </c>
    </row>
    <row r="293" s="2" customFormat="1">
      <c r="A293" s="41"/>
      <c r="B293" s="42"/>
      <c r="C293" s="43"/>
      <c r="D293" s="230" t="s">
        <v>202</v>
      </c>
      <c r="E293" s="43"/>
      <c r="F293" s="231" t="s">
        <v>932</v>
      </c>
      <c r="G293" s="43"/>
      <c r="H293" s="43"/>
      <c r="I293" s="232"/>
      <c r="J293" s="43"/>
      <c r="K293" s="43"/>
      <c r="L293" s="47"/>
      <c r="M293" s="233"/>
      <c r="N293" s="234"/>
      <c r="O293" s="87"/>
      <c r="P293" s="87"/>
      <c r="Q293" s="87"/>
      <c r="R293" s="87"/>
      <c r="S293" s="87"/>
      <c r="T293" s="88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T293" s="20" t="s">
        <v>202</v>
      </c>
      <c r="AU293" s="20" t="s">
        <v>81</v>
      </c>
    </row>
    <row r="294" s="13" customFormat="1">
      <c r="A294" s="13"/>
      <c r="B294" s="235"/>
      <c r="C294" s="236"/>
      <c r="D294" s="237" t="s">
        <v>204</v>
      </c>
      <c r="E294" s="238" t="s">
        <v>21</v>
      </c>
      <c r="F294" s="239" t="s">
        <v>933</v>
      </c>
      <c r="G294" s="236"/>
      <c r="H294" s="238" t="s">
        <v>21</v>
      </c>
      <c r="I294" s="240"/>
      <c r="J294" s="236"/>
      <c r="K294" s="236"/>
      <c r="L294" s="241"/>
      <c r="M294" s="242"/>
      <c r="N294" s="243"/>
      <c r="O294" s="243"/>
      <c r="P294" s="243"/>
      <c r="Q294" s="243"/>
      <c r="R294" s="243"/>
      <c r="S294" s="243"/>
      <c r="T294" s="244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45" t="s">
        <v>204</v>
      </c>
      <c r="AU294" s="245" t="s">
        <v>81</v>
      </c>
      <c r="AV294" s="13" t="s">
        <v>77</v>
      </c>
      <c r="AW294" s="13" t="s">
        <v>34</v>
      </c>
      <c r="AX294" s="13" t="s">
        <v>73</v>
      </c>
      <c r="AY294" s="245" t="s">
        <v>193</v>
      </c>
    </row>
    <row r="295" s="14" customFormat="1">
      <c r="A295" s="14"/>
      <c r="B295" s="246"/>
      <c r="C295" s="247"/>
      <c r="D295" s="237" t="s">
        <v>204</v>
      </c>
      <c r="E295" s="248" t="s">
        <v>21</v>
      </c>
      <c r="F295" s="249" t="s">
        <v>934</v>
      </c>
      <c r="G295" s="247"/>
      <c r="H295" s="250">
        <v>2.25</v>
      </c>
      <c r="I295" s="251"/>
      <c r="J295" s="247"/>
      <c r="K295" s="247"/>
      <c r="L295" s="252"/>
      <c r="M295" s="253"/>
      <c r="N295" s="254"/>
      <c r="O295" s="254"/>
      <c r="P295" s="254"/>
      <c r="Q295" s="254"/>
      <c r="R295" s="254"/>
      <c r="S295" s="254"/>
      <c r="T295" s="255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56" t="s">
        <v>204</v>
      </c>
      <c r="AU295" s="256" t="s">
        <v>81</v>
      </c>
      <c r="AV295" s="14" t="s">
        <v>81</v>
      </c>
      <c r="AW295" s="14" t="s">
        <v>34</v>
      </c>
      <c r="AX295" s="14" t="s">
        <v>73</v>
      </c>
      <c r="AY295" s="256" t="s">
        <v>193</v>
      </c>
    </row>
    <row r="296" s="13" customFormat="1">
      <c r="A296" s="13"/>
      <c r="B296" s="235"/>
      <c r="C296" s="236"/>
      <c r="D296" s="237" t="s">
        <v>204</v>
      </c>
      <c r="E296" s="238" t="s">
        <v>21</v>
      </c>
      <c r="F296" s="239" t="s">
        <v>935</v>
      </c>
      <c r="G296" s="236"/>
      <c r="H296" s="238" t="s">
        <v>21</v>
      </c>
      <c r="I296" s="240"/>
      <c r="J296" s="236"/>
      <c r="K296" s="236"/>
      <c r="L296" s="241"/>
      <c r="M296" s="242"/>
      <c r="N296" s="243"/>
      <c r="O296" s="243"/>
      <c r="P296" s="243"/>
      <c r="Q296" s="243"/>
      <c r="R296" s="243"/>
      <c r="S296" s="243"/>
      <c r="T296" s="244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45" t="s">
        <v>204</v>
      </c>
      <c r="AU296" s="245" t="s">
        <v>81</v>
      </c>
      <c r="AV296" s="13" t="s">
        <v>77</v>
      </c>
      <c r="AW296" s="13" t="s">
        <v>34</v>
      </c>
      <c r="AX296" s="13" t="s">
        <v>73</v>
      </c>
      <c r="AY296" s="245" t="s">
        <v>193</v>
      </c>
    </row>
    <row r="297" s="14" customFormat="1">
      <c r="A297" s="14"/>
      <c r="B297" s="246"/>
      <c r="C297" s="247"/>
      <c r="D297" s="237" t="s">
        <v>204</v>
      </c>
      <c r="E297" s="248" t="s">
        <v>21</v>
      </c>
      <c r="F297" s="249" t="s">
        <v>936</v>
      </c>
      <c r="G297" s="247"/>
      <c r="H297" s="250">
        <v>4.5380000000000003</v>
      </c>
      <c r="I297" s="251"/>
      <c r="J297" s="247"/>
      <c r="K297" s="247"/>
      <c r="L297" s="252"/>
      <c r="M297" s="253"/>
      <c r="N297" s="254"/>
      <c r="O297" s="254"/>
      <c r="P297" s="254"/>
      <c r="Q297" s="254"/>
      <c r="R297" s="254"/>
      <c r="S297" s="254"/>
      <c r="T297" s="255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56" t="s">
        <v>204</v>
      </c>
      <c r="AU297" s="256" t="s">
        <v>81</v>
      </c>
      <c r="AV297" s="14" t="s">
        <v>81</v>
      </c>
      <c r="AW297" s="14" t="s">
        <v>34</v>
      </c>
      <c r="AX297" s="14" t="s">
        <v>73</v>
      </c>
      <c r="AY297" s="256" t="s">
        <v>193</v>
      </c>
    </row>
    <row r="298" s="15" customFormat="1">
      <c r="A298" s="15"/>
      <c r="B298" s="257"/>
      <c r="C298" s="258"/>
      <c r="D298" s="237" t="s">
        <v>204</v>
      </c>
      <c r="E298" s="259" t="s">
        <v>21</v>
      </c>
      <c r="F298" s="260" t="s">
        <v>208</v>
      </c>
      <c r="G298" s="258"/>
      <c r="H298" s="261">
        <v>6.7880000000000003</v>
      </c>
      <c r="I298" s="262"/>
      <c r="J298" s="258"/>
      <c r="K298" s="258"/>
      <c r="L298" s="263"/>
      <c r="M298" s="264"/>
      <c r="N298" s="265"/>
      <c r="O298" s="265"/>
      <c r="P298" s="265"/>
      <c r="Q298" s="265"/>
      <c r="R298" s="265"/>
      <c r="S298" s="265"/>
      <c r="T298" s="266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T298" s="267" t="s">
        <v>204</v>
      </c>
      <c r="AU298" s="267" t="s">
        <v>81</v>
      </c>
      <c r="AV298" s="15" t="s">
        <v>200</v>
      </c>
      <c r="AW298" s="15" t="s">
        <v>34</v>
      </c>
      <c r="AX298" s="15" t="s">
        <v>77</v>
      </c>
      <c r="AY298" s="267" t="s">
        <v>193</v>
      </c>
    </row>
    <row r="299" s="2" customFormat="1" ht="24.15" customHeight="1">
      <c r="A299" s="41"/>
      <c r="B299" s="42"/>
      <c r="C299" s="217" t="s">
        <v>449</v>
      </c>
      <c r="D299" s="217" t="s">
        <v>195</v>
      </c>
      <c r="E299" s="218" t="s">
        <v>937</v>
      </c>
      <c r="F299" s="219" t="s">
        <v>938</v>
      </c>
      <c r="G299" s="220" t="s">
        <v>198</v>
      </c>
      <c r="H299" s="221">
        <v>19.510000000000002</v>
      </c>
      <c r="I299" s="222"/>
      <c r="J299" s="223">
        <f>ROUND(I299*H299,2)</f>
        <v>0</v>
      </c>
      <c r="K299" s="219" t="s">
        <v>199</v>
      </c>
      <c r="L299" s="47"/>
      <c r="M299" s="224" t="s">
        <v>21</v>
      </c>
      <c r="N299" s="225" t="s">
        <v>44</v>
      </c>
      <c r="O299" s="87"/>
      <c r="P299" s="226">
        <f>O299*H299</f>
        <v>0</v>
      </c>
      <c r="Q299" s="226">
        <v>0.22897999999999999</v>
      </c>
      <c r="R299" s="226">
        <f>Q299*H299</f>
        <v>4.4673997999999999</v>
      </c>
      <c r="S299" s="226">
        <v>0</v>
      </c>
      <c r="T299" s="227">
        <f>S299*H299</f>
        <v>0</v>
      </c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R299" s="228" t="s">
        <v>200</v>
      </c>
      <c r="AT299" s="228" t="s">
        <v>195</v>
      </c>
      <c r="AU299" s="228" t="s">
        <v>81</v>
      </c>
      <c r="AY299" s="20" t="s">
        <v>193</v>
      </c>
      <c r="BE299" s="229">
        <f>IF(N299="základní",J299,0)</f>
        <v>0</v>
      </c>
      <c r="BF299" s="229">
        <f>IF(N299="snížená",J299,0)</f>
        <v>0</v>
      </c>
      <c r="BG299" s="229">
        <f>IF(N299="zákl. přenesená",J299,0)</f>
        <v>0</v>
      </c>
      <c r="BH299" s="229">
        <f>IF(N299="sníž. přenesená",J299,0)</f>
        <v>0</v>
      </c>
      <c r="BI299" s="229">
        <f>IF(N299="nulová",J299,0)</f>
        <v>0</v>
      </c>
      <c r="BJ299" s="20" t="s">
        <v>77</v>
      </c>
      <c r="BK299" s="229">
        <f>ROUND(I299*H299,2)</f>
        <v>0</v>
      </c>
      <c r="BL299" s="20" t="s">
        <v>200</v>
      </c>
      <c r="BM299" s="228" t="s">
        <v>939</v>
      </c>
    </row>
    <row r="300" s="2" customFormat="1">
      <c r="A300" s="41"/>
      <c r="B300" s="42"/>
      <c r="C300" s="43"/>
      <c r="D300" s="230" t="s">
        <v>202</v>
      </c>
      <c r="E300" s="43"/>
      <c r="F300" s="231" t="s">
        <v>940</v>
      </c>
      <c r="G300" s="43"/>
      <c r="H300" s="43"/>
      <c r="I300" s="232"/>
      <c r="J300" s="43"/>
      <c r="K300" s="43"/>
      <c r="L300" s="47"/>
      <c r="M300" s="233"/>
      <c r="N300" s="234"/>
      <c r="O300" s="87"/>
      <c r="P300" s="87"/>
      <c r="Q300" s="87"/>
      <c r="R300" s="87"/>
      <c r="S300" s="87"/>
      <c r="T300" s="88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T300" s="20" t="s">
        <v>202</v>
      </c>
      <c r="AU300" s="20" t="s">
        <v>81</v>
      </c>
    </row>
    <row r="301" s="13" customFormat="1">
      <c r="A301" s="13"/>
      <c r="B301" s="235"/>
      <c r="C301" s="236"/>
      <c r="D301" s="237" t="s">
        <v>204</v>
      </c>
      <c r="E301" s="238" t="s">
        <v>21</v>
      </c>
      <c r="F301" s="239" t="s">
        <v>941</v>
      </c>
      <c r="G301" s="236"/>
      <c r="H301" s="238" t="s">
        <v>21</v>
      </c>
      <c r="I301" s="240"/>
      <c r="J301" s="236"/>
      <c r="K301" s="236"/>
      <c r="L301" s="241"/>
      <c r="M301" s="242"/>
      <c r="N301" s="243"/>
      <c r="O301" s="243"/>
      <c r="P301" s="243"/>
      <c r="Q301" s="243"/>
      <c r="R301" s="243"/>
      <c r="S301" s="243"/>
      <c r="T301" s="244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45" t="s">
        <v>204</v>
      </c>
      <c r="AU301" s="245" t="s">
        <v>81</v>
      </c>
      <c r="AV301" s="13" t="s">
        <v>77</v>
      </c>
      <c r="AW301" s="13" t="s">
        <v>34</v>
      </c>
      <c r="AX301" s="13" t="s">
        <v>73</v>
      </c>
      <c r="AY301" s="245" t="s">
        <v>193</v>
      </c>
    </row>
    <row r="302" s="14" customFormat="1">
      <c r="A302" s="14"/>
      <c r="B302" s="246"/>
      <c r="C302" s="247"/>
      <c r="D302" s="237" t="s">
        <v>204</v>
      </c>
      <c r="E302" s="248" t="s">
        <v>21</v>
      </c>
      <c r="F302" s="249" t="s">
        <v>942</v>
      </c>
      <c r="G302" s="247"/>
      <c r="H302" s="250">
        <v>16.100000000000001</v>
      </c>
      <c r="I302" s="251"/>
      <c r="J302" s="247"/>
      <c r="K302" s="247"/>
      <c r="L302" s="252"/>
      <c r="M302" s="253"/>
      <c r="N302" s="254"/>
      <c r="O302" s="254"/>
      <c r="P302" s="254"/>
      <c r="Q302" s="254"/>
      <c r="R302" s="254"/>
      <c r="S302" s="254"/>
      <c r="T302" s="255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56" t="s">
        <v>204</v>
      </c>
      <c r="AU302" s="256" t="s">
        <v>81</v>
      </c>
      <c r="AV302" s="14" t="s">
        <v>81</v>
      </c>
      <c r="AW302" s="14" t="s">
        <v>34</v>
      </c>
      <c r="AX302" s="14" t="s">
        <v>73</v>
      </c>
      <c r="AY302" s="256" t="s">
        <v>193</v>
      </c>
    </row>
    <row r="303" s="14" customFormat="1">
      <c r="A303" s="14"/>
      <c r="B303" s="246"/>
      <c r="C303" s="247"/>
      <c r="D303" s="237" t="s">
        <v>204</v>
      </c>
      <c r="E303" s="248" t="s">
        <v>21</v>
      </c>
      <c r="F303" s="249" t="s">
        <v>943</v>
      </c>
      <c r="G303" s="247"/>
      <c r="H303" s="250">
        <v>-3.1000000000000001</v>
      </c>
      <c r="I303" s="251"/>
      <c r="J303" s="247"/>
      <c r="K303" s="247"/>
      <c r="L303" s="252"/>
      <c r="M303" s="253"/>
      <c r="N303" s="254"/>
      <c r="O303" s="254"/>
      <c r="P303" s="254"/>
      <c r="Q303" s="254"/>
      <c r="R303" s="254"/>
      <c r="S303" s="254"/>
      <c r="T303" s="255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56" t="s">
        <v>204</v>
      </c>
      <c r="AU303" s="256" t="s">
        <v>81</v>
      </c>
      <c r="AV303" s="14" t="s">
        <v>81</v>
      </c>
      <c r="AW303" s="14" t="s">
        <v>34</v>
      </c>
      <c r="AX303" s="14" t="s">
        <v>73</v>
      </c>
      <c r="AY303" s="256" t="s">
        <v>193</v>
      </c>
    </row>
    <row r="304" s="14" customFormat="1">
      <c r="A304" s="14"/>
      <c r="B304" s="246"/>
      <c r="C304" s="247"/>
      <c r="D304" s="237" t="s">
        <v>204</v>
      </c>
      <c r="E304" s="248" t="s">
        <v>21</v>
      </c>
      <c r="F304" s="249" t="s">
        <v>944</v>
      </c>
      <c r="G304" s="247"/>
      <c r="H304" s="250">
        <v>6.5099999999999998</v>
      </c>
      <c r="I304" s="251"/>
      <c r="J304" s="247"/>
      <c r="K304" s="247"/>
      <c r="L304" s="252"/>
      <c r="M304" s="253"/>
      <c r="N304" s="254"/>
      <c r="O304" s="254"/>
      <c r="P304" s="254"/>
      <c r="Q304" s="254"/>
      <c r="R304" s="254"/>
      <c r="S304" s="254"/>
      <c r="T304" s="255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56" t="s">
        <v>204</v>
      </c>
      <c r="AU304" s="256" t="s">
        <v>81</v>
      </c>
      <c r="AV304" s="14" t="s">
        <v>81</v>
      </c>
      <c r="AW304" s="14" t="s">
        <v>34</v>
      </c>
      <c r="AX304" s="14" t="s">
        <v>73</v>
      </c>
      <c r="AY304" s="256" t="s">
        <v>193</v>
      </c>
    </row>
    <row r="305" s="15" customFormat="1">
      <c r="A305" s="15"/>
      <c r="B305" s="257"/>
      <c r="C305" s="258"/>
      <c r="D305" s="237" t="s">
        <v>204</v>
      </c>
      <c r="E305" s="259" t="s">
        <v>21</v>
      </c>
      <c r="F305" s="260" t="s">
        <v>208</v>
      </c>
      <c r="G305" s="258"/>
      <c r="H305" s="261">
        <v>19.510000000000002</v>
      </c>
      <c r="I305" s="262"/>
      <c r="J305" s="258"/>
      <c r="K305" s="258"/>
      <c r="L305" s="263"/>
      <c r="M305" s="264"/>
      <c r="N305" s="265"/>
      <c r="O305" s="265"/>
      <c r="P305" s="265"/>
      <c r="Q305" s="265"/>
      <c r="R305" s="265"/>
      <c r="S305" s="265"/>
      <c r="T305" s="266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T305" s="267" t="s">
        <v>204</v>
      </c>
      <c r="AU305" s="267" t="s">
        <v>81</v>
      </c>
      <c r="AV305" s="15" t="s">
        <v>200</v>
      </c>
      <c r="AW305" s="15" t="s">
        <v>34</v>
      </c>
      <c r="AX305" s="15" t="s">
        <v>77</v>
      </c>
      <c r="AY305" s="267" t="s">
        <v>193</v>
      </c>
    </row>
    <row r="306" s="2" customFormat="1" ht="24.15" customHeight="1">
      <c r="A306" s="41"/>
      <c r="B306" s="42"/>
      <c r="C306" s="217" t="s">
        <v>455</v>
      </c>
      <c r="D306" s="217" t="s">
        <v>195</v>
      </c>
      <c r="E306" s="218" t="s">
        <v>945</v>
      </c>
      <c r="F306" s="219" t="s">
        <v>946</v>
      </c>
      <c r="G306" s="220" t="s">
        <v>198</v>
      </c>
      <c r="H306" s="221">
        <v>25.893000000000001</v>
      </c>
      <c r="I306" s="222"/>
      <c r="J306" s="223">
        <f>ROUND(I306*H306,2)</f>
        <v>0</v>
      </c>
      <c r="K306" s="219" t="s">
        <v>199</v>
      </c>
      <c r="L306" s="47"/>
      <c r="M306" s="224" t="s">
        <v>21</v>
      </c>
      <c r="N306" s="225" t="s">
        <v>44</v>
      </c>
      <c r="O306" s="87"/>
      <c r="P306" s="226">
        <f>O306*H306</f>
        <v>0</v>
      </c>
      <c r="Q306" s="226">
        <v>0.26905000000000001</v>
      </c>
      <c r="R306" s="226">
        <f>Q306*H306</f>
        <v>6.9665116500000002</v>
      </c>
      <c r="S306" s="226">
        <v>0</v>
      </c>
      <c r="T306" s="227">
        <f>S306*H306</f>
        <v>0</v>
      </c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R306" s="228" t="s">
        <v>200</v>
      </c>
      <c r="AT306" s="228" t="s">
        <v>195</v>
      </c>
      <c r="AU306" s="228" t="s">
        <v>81</v>
      </c>
      <c r="AY306" s="20" t="s">
        <v>193</v>
      </c>
      <c r="BE306" s="229">
        <f>IF(N306="základní",J306,0)</f>
        <v>0</v>
      </c>
      <c r="BF306" s="229">
        <f>IF(N306="snížená",J306,0)</f>
        <v>0</v>
      </c>
      <c r="BG306" s="229">
        <f>IF(N306="zákl. přenesená",J306,0)</f>
        <v>0</v>
      </c>
      <c r="BH306" s="229">
        <f>IF(N306="sníž. přenesená",J306,0)</f>
        <v>0</v>
      </c>
      <c r="BI306" s="229">
        <f>IF(N306="nulová",J306,0)</f>
        <v>0</v>
      </c>
      <c r="BJ306" s="20" t="s">
        <v>77</v>
      </c>
      <c r="BK306" s="229">
        <f>ROUND(I306*H306,2)</f>
        <v>0</v>
      </c>
      <c r="BL306" s="20" t="s">
        <v>200</v>
      </c>
      <c r="BM306" s="228" t="s">
        <v>947</v>
      </c>
    </row>
    <row r="307" s="2" customFormat="1">
      <c r="A307" s="41"/>
      <c r="B307" s="42"/>
      <c r="C307" s="43"/>
      <c r="D307" s="230" t="s">
        <v>202</v>
      </c>
      <c r="E307" s="43"/>
      <c r="F307" s="231" t="s">
        <v>948</v>
      </c>
      <c r="G307" s="43"/>
      <c r="H307" s="43"/>
      <c r="I307" s="232"/>
      <c r="J307" s="43"/>
      <c r="K307" s="43"/>
      <c r="L307" s="47"/>
      <c r="M307" s="233"/>
      <c r="N307" s="234"/>
      <c r="O307" s="87"/>
      <c r="P307" s="87"/>
      <c r="Q307" s="87"/>
      <c r="R307" s="87"/>
      <c r="S307" s="87"/>
      <c r="T307" s="88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T307" s="20" t="s">
        <v>202</v>
      </c>
      <c r="AU307" s="20" t="s">
        <v>81</v>
      </c>
    </row>
    <row r="308" s="13" customFormat="1">
      <c r="A308" s="13"/>
      <c r="B308" s="235"/>
      <c r="C308" s="236"/>
      <c r="D308" s="237" t="s">
        <v>204</v>
      </c>
      <c r="E308" s="238" t="s">
        <v>21</v>
      </c>
      <c r="F308" s="239" t="s">
        <v>949</v>
      </c>
      <c r="G308" s="236"/>
      <c r="H308" s="238" t="s">
        <v>21</v>
      </c>
      <c r="I308" s="240"/>
      <c r="J308" s="236"/>
      <c r="K308" s="236"/>
      <c r="L308" s="241"/>
      <c r="M308" s="242"/>
      <c r="N308" s="243"/>
      <c r="O308" s="243"/>
      <c r="P308" s="243"/>
      <c r="Q308" s="243"/>
      <c r="R308" s="243"/>
      <c r="S308" s="243"/>
      <c r="T308" s="244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45" t="s">
        <v>204</v>
      </c>
      <c r="AU308" s="245" t="s">
        <v>81</v>
      </c>
      <c r="AV308" s="13" t="s">
        <v>77</v>
      </c>
      <c r="AW308" s="13" t="s">
        <v>34</v>
      </c>
      <c r="AX308" s="13" t="s">
        <v>73</v>
      </c>
      <c r="AY308" s="245" t="s">
        <v>193</v>
      </c>
    </row>
    <row r="309" s="14" customFormat="1">
      <c r="A309" s="14"/>
      <c r="B309" s="246"/>
      <c r="C309" s="247"/>
      <c r="D309" s="237" t="s">
        <v>204</v>
      </c>
      <c r="E309" s="248" t="s">
        <v>21</v>
      </c>
      <c r="F309" s="249" t="s">
        <v>950</v>
      </c>
      <c r="G309" s="247"/>
      <c r="H309" s="250">
        <v>22.574999999999999</v>
      </c>
      <c r="I309" s="251"/>
      <c r="J309" s="247"/>
      <c r="K309" s="247"/>
      <c r="L309" s="252"/>
      <c r="M309" s="253"/>
      <c r="N309" s="254"/>
      <c r="O309" s="254"/>
      <c r="P309" s="254"/>
      <c r="Q309" s="254"/>
      <c r="R309" s="254"/>
      <c r="S309" s="254"/>
      <c r="T309" s="255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56" t="s">
        <v>204</v>
      </c>
      <c r="AU309" s="256" t="s">
        <v>81</v>
      </c>
      <c r="AV309" s="14" t="s">
        <v>81</v>
      </c>
      <c r="AW309" s="14" t="s">
        <v>34</v>
      </c>
      <c r="AX309" s="14" t="s">
        <v>73</v>
      </c>
      <c r="AY309" s="256" t="s">
        <v>193</v>
      </c>
    </row>
    <row r="310" s="14" customFormat="1">
      <c r="A310" s="14"/>
      <c r="B310" s="246"/>
      <c r="C310" s="247"/>
      <c r="D310" s="237" t="s">
        <v>204</v>
      </c>
      <c r="E310" s="248" t="s">
        <v>21</v>
      </c>
      <c r="F310" s="249" t="s">
        <v>951</v>
      </c>
      <c r="G310" s="247"/>
      <c r="H310" s="250">
        <v>3.3180000000000001</v>
      </c>
      <c r="I310" s="251"/>
      <c r="J310" s="247"/>
      <c r="K310" s="247"/>
      <c r="L310" s="252"/>
      <c r="M310" s="253"/>
      <c r="N310" s="254"/>
      <c r="O310" s="254"/>
      <c r="P310" s="254"/>
      <c r="Q310" s="254"/>
      <c r="R310" s="254"/>
      <c r="S310" s="254"/>
      <c r="T310" s="255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56" t="s">
        <v>204</v>
      </c>
      <c r="AU310" s="256" t="s">
        <v>81</v>
      </c>
      <c r="AV310" s="14" t="s">
        <v>81</v>
      </c>
      <c r="AW310" s="14" t="s">
        <v>34</v>
      </c>
      <c r="AX310" s="14" t="s">
        <v>73</v>
      </c>
      <c r="AY310" s="256" t="s">
        <v>193</v>
      </c>
    </row>
    <row r="311" s="15" customFormat="1">
      <c r="A311" s="15"/>
      <c r="B311" s="257"/>
      <c r="C311" s="258"/>
      <c r="D311" s="237" t="s">
        <v>204</v>
      </c>
      <c r="E311" s="259" t="s">
        <v>21</v>
      </c>
      <c r="F311" s="260" t="s">
        <v>208</v>
      </c>
      <c r="G311" s="258"/>
      <c r="H311" s="261">
        <v>25.893000000000001</v>
      </c>
      <c r="I311" s="262"/>
      <c r="J311" s="258"/>
      <c r="K311" s="258"/>
      <c r="L311" s="263"/>
      <c r="M311" s="264"/>
      <c r="N311" s="265"/>
      <c r="O311" s="265"/>
      <c r="P311" s="265"/>
      <c r="Q311" s="265"/>
      <c r="R311" s="265"/>
      <c r="S311" s="265"/>
      <c r="T311" s="266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T311" s="267" t="s">
        <v>204</v>
      </c>
      <c r="AU311" s="267" t="s">
        <v>81</v>
      </c>
      <c r="AV311" s="15" t="s">
        <v>200</v>
      </c>
      <c r="AW311" s="15" t="s">
        <v>34</v>
      </c>
      <c r="AX311" s="15" t="s">
        <v>77</v>
      </c>
      <c r="AY311" s="267" t="s">
        <v>193</v>
      </c>
    </row>
    <row r="312" s="2" customFormat="1" ht="24.15" customHeight="1">
      <c r="A312" s="41"/>
      <c r="B312" s="42"/>
      <c r="C312" s="217" t="s">
        <v>460</v>
      </c>
      <c r="D312" s="217" t="s">
        <v>195</v>
      </c>
      <c r="E312" s="218" t="s">
        <v>952</v>
      </c>
      <c r="F312" s="219" t="s">
        <v>953</v>
      </c>
      <c r="G312" s="220" t="s">
        <v>198</v>
      </c>
      <c r="H312" s="221">
        <v>134.41800000000001</v>
      </c>
      <c r="I312" s="222"/>
      <c r="J312" s="223">
        <f>ROUND(I312*H312,2)</f>
        <v>0</v>
      </c>
      <c r="K312" s="219" t="s">
        <v>199</v>
      </c>
      <c r="L312" s="47"/>
      <c r="M312" s="224" t="s">
        <v>21</v>
      </c>
      <c r="N312" s="225" t="s">
        <v>44</v>
      </c>
      <c r="O312" s="87"/>
      <c r="P312" s="226">
        <f>O312*H312</f>
        <v>0</v>
      </c>
      <c r="Q312" s="226">
        <v>0.26307999999999998</v>
      </c>
      <c r="R312" s="226">
        <f>Q312*H312</f>
        <v>35.362687440000002</v>
      </c>
      <c r="S312" s="226">
        <v>0</v>
      </c>
      <c r="T312" s="227">
        <f>S312*H312</f>
        <v>0</v>
      </c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R312" s="228" t="s">
        <v>200</v>
      </c>
      <c r="AT312" s="228" t="s">
        <v>195</v>
      </c>
      <c r="AU312" s="228" t="s">
        <v>81</v>
      </c>
      <c r="AY312" s="20" t="s">
        <v>193</v>
      </c>
      <c r="BE312" s="229">
        <f>IF(N312="základní",J312,0)</f>
        <v>0</v>
      </c>
      <c r="BF312" s="229">
        <f>IF(N312="snížená",J312,0)</f>
        <v>0</v>
      </c>
      <c r="BG312" s="229">
        <f>IF(N312="zákl. přenesená",J312,0)</f>
        <v>0</v>
      </c>
      <c r="BH312" s="229">
        <f>IF(N312="sníž. přenesená",J312,0)</f>
        <v>0</v>
      </c>
      <c r="BI312" s="229">
        <f>IF(N312="nulová",J312,0)</f>
        <v>0</v>
      </c>
      <c r="BJ312" s="20" t="s">
        <v>77</v>
      </c>
      <c r="BK312" s="229">
        <f>ROUND(I312*H312,2)</f>
        <v>0</v>
      </c>
      <c r="BL312" s="20" t="s">
        <v>200</v>
      </c>
      <c r="BM312" s="228" t="s">
        <v>954</v>
      </c>
    </row>
    <row r="313" s="2" customFormat="1">
      <c r="A313" s="41"/>
      <c r="B313" s="42"/>
      <c r="C313" s="43"/>
      <c r="D313" s="230" t="s">
        <v>202</v>
      </c>
      <c r="E313" s="43"/>
      <c r="F313" s="231" t="s">
        <v>955</v>
      </c>
      <c r="G313" s="43"/>
      <c r="H313" s="43"/>
      <c r="I313" s="232"/>
      <c r="J313" s="43"/>
      <c r="K313" s="43"/>
      <c r="L313" s="47"/>
      <c r="M313" s="233"/>
      <c r="N313" s="234"/>
      <c r="O313" s="87"/>
      <c r="P313" s="87"/>
      <c r="Q313" s="87"/>
      <c r="R313" s="87"/>
      <c r="S313" s="87"/>
      <c r="T313" s="88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T313" s="20" t="s">
        <v>202</v>
      </c>
      <c r="AU313" s="20" t="s">
        <v>81</v>
      </c>
    </row>
    <row r="314" s="13" customFormat="1">
      <c r="A314" s="13"/>
      <c r="B314" s="235"/>
      <c r="C314" s="236"/>
      <c r="D314" s="237" t="s">
        <v>204</v>
      </c>
      <c r="E314" s="238" t="s">
        <v>21</v>
      </c>
      <c r="F314" s="239" t="s">
        <v>956</v>
      </c>
      <c r="G314" s="236"/>
      <c r="H314" s="238" t="s">
        <v>21</v>
      </c>
      <c r="I314" s="240"/>
      <c r="J314" s="236"/>
      <c r="K314" s="236"/>
      <c r="L314" s="241"/>
      <c r="M314" s="242"/>
      <c r="N314" s="243"/>
      <c r="O314" s="243"/>
      <c r="P314" s="243"/>
      <c r="Q314" s="243"/>
      <c r="R314" s="243"/>
      <c r="S314" s="243"/>
      <c r="T314" s="244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45" t="s">
        <v>204</v>
      </c>
      <c r="AU314" s="245" t="s">
        <v>81</v>
      </c>
      <c r="AV314" s="13" t="s">
        <v>77</v>
      </c>
      <c r="AW314" s="13" t="s">
        <v>34</v>
      </c>
      <c r="AX314" s="13" t="s">
        <v>73</v>
      </c>
      <c r="AY314" s="245" t="s">
        <v>193</v>
      </c>
    </row>
    <row r="315" s="14" customFormat="1">
      <c r="A315" s="14"/>
      <c r="B315" s="246"/>
      <c r="C315" s="247"/>
      <c r="D315" s="237" t="s">
        <v>204</v>
      </c>
      <c r="E315" s="248" t="s">
        <v>21</v>
      </c>
      <c r="F315" s="249" t="s">
        <v>957</v>
      </c>
      <c r="G315" s="247"/>
      <c r="H315" s="250">
        <v>8.75</v>
      </c>
      <c r="I315" s="251"/>
      <c r="J315" s="247"/>
      <c r="K315" s="247"/>
      <c r="L315" s="252"/>
      <c r="M315" s="253"/>
      <c r="N315" s="254"/>
      <c r="O315" s="254"/>
      <c r="P315" s="254"/>
      <c r="Q315" s="254"/>
      <c r="R315" s="254"/>
      <c r="S315" s="254"/>
      <c r="T315" s="255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56" t="s">
        <v>204</v>
      </c>
      <c r="AU315" s="256" t="s">
        <v>81</v>
      </c>
      <c r="AV315" s="14" t="s">
        <v>81</v>
      </c>
      <c r="AW315" s="14" t="s">
        <v>34</v>
      </c>
      <c r="AX315" s="14" t="s">
        <v>73</v>
      </c>
      <c r="AY315" s="256" t="s">
        <v>193</v>
      </c>
    </row>
    <row r="316" s="14" customFormat="1">
      <c r="A316" s="14"/>
      <c r="B316" s="246"/>
      <c r="C316" s="247"/>
      <c r="D316" s="237" t="s">
        <v>204</v>
      </c>
      <c r="E316" s="248" t="s">
        <v>21</v>
      </c>
      <c r="F316" s="249" t="s">
        <v>958</v>
      </c>
      <c r="G316" s="247"/>
      <c r="H316" s="250">
        <v>-6.5099999999999998</v>
      </c>
      <c r="I316" s="251"/>
      <c r="J316" s="247"/>
      <c r="K316" s="247"/>
      <c r="L316" s="252"/>
      <c r="M316" s="253"/>
      <c r="N316" s="254"/>
      <c r="O316" s="254"/>
      <c r="P316" s="254"/>
      <c r="Q316" s="254"/>
      <c r="R316" s="254"/>
      <c r="S316" s="254"/>
      <c r="T316" s="255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56" t="s">
        <v>204</v>
      </c>
      <c r="AU316" s="256" t="s">
        <v>81</v>
      </c>
      <c r="AV316" s="14" t="s">
        <v>81</v>
      </c>
      <c r="AW316" s="14" t="s">
        <v>34</v>
      </c>
      <c r="AX316" s="14" t="s">
        <v>73</v>
      </c>
      <c r="AY316" s="256" t="s">
        <v>193</v>
      </c>
    </row>
    <row r="317" s="14" customFormat="1">
      <c r="A317" s="14"/>
      <c r="B317" s="246"/>
      <c r="C317" s="247"/>
      <c r="D317" s="237" t="s">
        <v>204</v>
      </c>
      <c r="E317" s="248" t="s">
        <v>21</v>
      </c>
      <c r="F317" s="249" t="s">
        <v>959</v>
      </c>
      <c r="G317" s="247"/>
      <c r="H317" s="250">
        <v>87.114999999999995</v>
      </c>
      <c r="I317" s="251"/>
      <c r="J317" s="247"/>
      <c r="K317" s="247"/>
      <c r="L317" s="252"/>
      <c r="M317" s="253"/>
      <c r="N317" s="254"/>
      <c r="O317" s="254"/>
      <c r="P317" s="254"/>
      <c r="Q317" s="254"/>
      <c r="R317" s="254"/>
      <c r="S317" s="254"/>
      <c r="T317" s="255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56" t="s">
        <v>204</v>
      </c>
      <c r="AU317" s="256" t="s">
        <v>81</v>
      </c>
      <c r="AV317" s="14" t="s">
        <v>81</v>
      </c>
      <c r="AW317" s="14" t="s">
        <v>34</v>
      </c>
      <c r="AX317" s="14" t="s">
        <v>73</v>
      </c>
      <c r="AY317" s="256" t="s">
        <v>193</v>
      </c>
    </row>
    <row r="318" s="14" customFormat="1">
      <c r="A318" s="14"/>
      <c r="B318" s="246"/>
      <c r="C318" s="247"/>
      <c r="D318" s="237" t="s">
        <v>204</v>
      </c>
      <c r="E318" s="248" t="s">
        <v>21</v>
      </c>
      <c r="F318" s="249" t="s">
        <v>960</v>
      </c>
      <c r="G318" s="247"/>
      <c r="H318" s="250">
        <v>-13.577999999999999</v>
      </c>
      <c r="I318" s="251"/>
      <c r="J318" s="247"/>
      <c r="K318" s="247"/>
      <c r="L318" s="252"/>
      <c r="M318" s="253"/>
      <c r="N318" s="254"/>
      <c r="O318" s="254"/>
      <c r="P318" s="254"/>
      <c r="Q318" s="254"/>
      <c r="R318" s="254"/>
      <c r="S318" s="254"/>
      <c r="T318" s="255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56" t="s">
        <v>204</v>
      </c>
      <c r="AU318" s="256" t="s">
        <v>81</v>
      </c>
      <c r="AV318" s="14" t="s">
        <v>81</v>
      </c>
      <c r="AW318" s="14" t="s">
        <v>34</v>
      </c>
      <c r="AX318" s="14" t="s">
        <v>73</v>
      </c>
      <c r="AY318" s="256" t="s">
        <v>193</v>
      </c>
    </row>
    <row r="319" s="14" customFormat="1">
      <c r="A319" s="14"/>
      <c r="B319" s="246"/>
      <c r="C319" s="247"/>
      <c r="D319" s="237" t="s">
        <v>204</v>
      </c>
      <c r="E319" s="248" t="s">
        <v>21</v>
      </c>
      <c r="F319" s="249" t="s">
        <v>961</v>
      </c>
      <c r="G319" s="247"/>
      <c r="H319" s="250">
        <v>39.899999999999999</v>
      </c>
      <c r="I319" s="251"/>
      <c r="J319" s="247"/>
      <c r="K319" s="247"/>
      <c r="L319" s="252"/>
      <c r="M319" s="253"/>
      <c r="N319" s="254"/>
      <c r="O319" s="254"/>
      <c r="P319" s="254"/>
      <c r="Q319" s="254"/>
      <c r="R319" s="254"/>
      <c r="S319" s="254"/>
      <c r="T319" s="255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56" t="s">
        <v>204</v>
      </c>
      <c r="AU319" s="256" t="s">
        <v>81</v>
      </c>
      <c r="AV319" s="14" t="s">
        <v>81</v>
      </c>
      <c r="AW319" s="14" t="s">
        <v>34</v>
      </c>
      <c r="AX319" s="14" t="s">
        <v>73</v>
      </c>
      <c r="AY319" s="256" t="s">
        <v>193</v>
      </c>
    </row>
    <row r="320" s="14" customFormat="1">
      <c r="A320" s="14"/>
      <c r="B320" s="246"/>
      <c r="C320" s="247"/>
      <c r="D320" s="237" t="s">
        <v>204</v>
      </c>
      <c r="E320" s="248" t="s">
        <v>21</v>
      </c>
      <c r="F320" s="249" t="s">
        <v>962</v>
      </c>
      <c r="G320" s="247"/>
      <c r="H320" s="250">
        <v>-23.338000000000001</v>
      </c>
      <c r="I320" s="251"/>
      <c r="J320" s="247"/>
      <c r="K320" s="247"/>
      <c r="L320" s="252"/>
      <c r="M320" s="253"/>
      <c r="N320" s="254"/>
      <c r="O320" s="254"/>
      <c r="P320" s="254"/>
      <c r="Q320" s="254"/>
      <c r="R320" s="254"/>
      <c r="S320" s="254"/>
      <c r="T320" s="255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56" t="s">
        <v>204</v>
      </c>
      <c r="AU320" s="256" t="s">
        <v>81</v>
      </c>
      <c r="AV320" s="14" t="s">
        <v>81</v>
      </c>
      <c r="AW320" s="14" t="s">
        <v>34</v>
      </c>
      <c r="AX320" s="14" t="s">
        <v>73</v>
      </c>
      <c r="AY320" s="256" t="s">
        <v>193</v>
      </c>
    </row>
    <row r="321" s="13" customFormat="1">
      <c r="A321" s="13"/>
      <c r="B321" s="235"/>
      <c r="C321" s="236"/>
      <c r="D321" s="237" t="s">
        <v>204</v>
      </c>
      <c r="E321" s="238" t="s">
        <v>21</v>
      </c>
      <c r="F321" s="239" t="s">
        <v>963</v>
      </c>
      <c r="G321" s="236"/>
      <c r="H321" s="238" t="s">
        <v>21</v>
      </c>
      <c r="I321" s="240"/>
      <c r="J321" s="236"/>
      <c r="K321" s="236"/>
      <c r="L321" s="241"/>
      <c r="M321" s="242"/>
      <c r="N321" s="243"/>
      <c r="O321" s="243"/>
      <c r="P321" s="243"/>
      <c r="Q321" s="243"/>
      <c r="R321" s="243"/>
      <c r="S321" s="243"/>
      <c r="T321" s="244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45" t="s">
        <v>204</v>
      </c>
      <c r="AU321" s="245" t="s">
        <v>81</v>
      </c>
      <c r="AV321" s="13" t="s">
        <v>77</v>
      </c>
      <c r="AW321" s="13" t="s">
        <v>34</v>
      </c>
      <c r="AX321" s="13" t="s">
        <v>73</v>
      </c>
      <c r="AY321" s="245" t="s">
        <v>193</v>
      </c>
    </row>
    <row r="322" s="14" customFormat="1">
      <c r="A322" s="14"/>
      <c r="B322" s="246"/>
      <c r="C322" s="247"/>
      <c r="D322" s="237" t="s">
        <v>204</v>
      </c>
      <c r="E322" s="248" t="s">
        <v>21</v>
      </c>
      <c r="F322" s="249" t="s">
        <v>964</v>
      </c>
      <c r="G322" s="247"/>
      <c r="H322" s="250">
        <v>52.125</v>
      </c>
      <c r="I322" s="251"/>
      <c r="J322" s="247"/>
      <c r="K322" s="247"/>
      <c r="L322" s="252"/>
      <c r="M322" s="253"/>
      <c r="N322" s="254"/>
      <c r="O322" s="254"/>
      <c r="P322" s="254"/>
      <c r="Q322" s="254"/>
      <c r="R322" s="254"/>
      <c r="S322" s="254"/>
      <c r="T322" s="255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56" t="s">
        <v>204</v>
      </c>
      <c r="AU322" s="256" t="s">
        <v>81</v>
      </c>
      <c r="AV322" s="14" t="s">
        <v>81</v>
      </c>
      <c r="AW322" s="14" t="s">
        <v>34</v>
      </c>
      <c r="AX322" s="14" t="s">
        <v>73</v>
      </c>
      <c r="AY322" s="256" t="s">
        <v>193</v>
      </c>
    </row>
    <row r="323" s="14" customFormat="1">
      <c r="A323" s="14"/>
      <c r="B323" s="246"/>
      <c r="C323" s="247"/>
      <c r="D323" s="237" t="s">
        <v>204</v>
      </c>
      <c r="E323" s="248" t="s">
        <v>21</v>
      </c>
      <c r="F323" s="249" t="s">
        <v>965</v>
      </c>
      <c r="G323" s="247"/>
      <c r="H323" s="250">
        <v>-14.390000000000001</v>
      </c>
      <c r="I323" s="251"/>
      <c r="J323" s="247"/>
      <c r="K323" s="247"/>
      <c r="L323" s="252"/>
      <c r="M323" s="253"/>
      <c r="N323" s="254"/>
      <c r="O323" s="254"/>
      <c r="P323" s="254"/>
      <c r="Q323" s="254"/>
      <c r="R323" s="254"/>
      <c r="S323" s="254"/>
      <c r="T323" s="255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56" t="s">
        <v>204</v>
      </c>
      <c r="AU323" s="256" t="s">
        <v>81</v>
      </c>
      <c r="AV323" s="14" t="s">
        <v>81</v>
      </c>
      <c r="AW323" s="14" t="s">
        <v>34</v>
      </c>
      <c r="AX323" s="14" t="s">
        <v>73</v>
      </c>
      <c r="AY323" s="256" t="s">
        <v>193</v>
      </c>
    </row>
    <row r="324" s="13" customFormat="1">
      <c r="A324" s="13"/>
      <c r="B324" s="235"/>
      <c r="C324" s="236"/>
      <c r="D324" s="237" t="s">
        <v>204</v>
      </c>
      <c r="E324" s="238" t="s">
        <v>21</v>
      </c>
      <c r="F324" s="239" t="s">
        <v>966</v>
      </c>
      <c r="G324" s="236"/>
      <c r="H324" s="238" t="s">
        <v>21</v>
      </c>
      <c r="I324" s="240"/>
      <c r="J324" s="236"/>
      <c r="K324" s="236"/>
      <c r="L324" s="241"/>
      <c r="M324" s="242"/>
      <c r="N324" s="243"/>
      <c r="O324" s="243"/>
      <c r="P324" s="243"/>
      <c r="Q324" s="243"/>
      <c r="R324" s="243"/>
      <c r="S324" s="243"/>
      <c r="T324" s="244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45" t="s">
        <v>204</v>
      </c>
      <c r="AU324" s="245" t="s">
        <v>81</v>
      </c>
      <c r="AV324" s="13" t="s">
        <v>77</v>
      </c>
      <c r="AW324" s="13" t="s">
        <v>34</v>
      </c>
      <c r="AX324" s="13" t="s">
        <v>73</v>
      </c>
      <c r="AY324" s="245" t="s">
        <v>193</v>
      </c>
    </row>
    <row r="325" s="14" customFormat="1">
      <c r="A325" s="14"/>
      <c r="B325" s="246"/>
      <c r="C325" s="247"/>
      <c r="D325" s="237" t="s">
        <v>204</v>
      </c>
      <c r="E325" s="248" t="s">
        <v>21</v>
      </c>
      <c r="F325" s="249" t="s">
        <v>967</v>
      </c>
      <c r="G325" s="247"/>
      <c r="H325" s="250">
        <v>4.3440000000000003</v>
      </c>
      <c r="I325" s="251"/>
      <c r="J325" s="247"/>
      <c r="K325" s="247"/>
      <c r="L325" s="252"/>
      <c r="M325" s="253"/>
      <c r="N325" s="254"/>
      <c r="O325" s="254"/>
      <c r="P325" s="254"/>
      <c r="Q325" s="254"/>
      <c r="R325" s="254"/>
      <c r="S325" s="254"/>
      <c r="T325" s="255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56" t="s">
        <v>204</v>
      </c>
      <c r="AU325" s="256" t="s">
        <v>81</v>
      </c>
      <c r="AV325" s="14" t="s">
        <v>81</v>
      </c>
      <c r="AW325" s="14" t="s">
        <v>34</v>
      </c>
      <c r="AX325" s="14" t="s">
        <v>73</v>
      </c>
      <c r="AY325" s="256" t="s">
        <v>193</v>
      </c>
    </row>
    <row r="326" s="15" customFormat="1">
      <c r="A326" s="15"/>
      <c r="B326" s="257"/>
      <c r="C326" s="258"/>
      <c r="D326" s="237" t="s">
        <v>204</v>
      </c>
      <c r="E326" s="259" t="s">
        <v>21</v>
      </c>
      <c r="F326" s="260" t="s">
        <v>208</v>
      </c>
      <c r="G326" s="258"/>
      <c r="H326" s="261">
        <v>134.41800000000001</v>
      </c>
      <c r="I326" s="262"/>
      <c r="J326" s="258"/>
      <c r="K326" s="258"/>
      <c r="L326" s="263"/>
      <c r="M326" s="264"/>
      <c r="N326" s="265"/>
      <c r="O326" s="265"/>
      <c r="P326" s="265"/>
      <c r="Q326" s="265"/>
      <c r="R326" s="265"/>
      <c r="S326" s="265"/>
      <c r="T326" s="266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T326" s="267" t="s">
        <v>204</v>
      </c>
      <c r="AU326" s="267" t="s">
        <v>81</v>
      </c>
      <c r="AV326" s="15" t="s">
        <v>200</v>
      </c>
      <c r="AW326" s="15" t="s">
        <v>34</v>
      </c>
      <c r="AX326" s="15" t="s">
        <v>77</v>
      </c>
      <c r="AY326" s="267" t="s">
        <v>193</v>
      </c>
    </row>
    <row r="327" s="2" customFormat="1" ht="21.75" customHeight="1">
      <c r="A327" s="41"/>
      <c r="B327" s="42"/>
      <c r="C327" s="217" t="s">
        <v>467</v>
      </c>
      <c r="D327" s="217" t="s">
        <v>195</v>
      </c>
      <c r="E327" s="218" t="s">
        <v>968</v>
      </c>
      <c r="F327" s="219" t="s">
        <v>969</v>
      </c>
      <c r="G327" s="220" t="s">
        <v>588</v>
      </c>
      <c r="H327" s="221">
        <v>7</v>
      </c>
      <c r="I327" s="222"/>
      <c r="J327" s="223">
        <f>ROUND(I327*H327,2)</f>
        <v>0</v>
      </c>
      <c r="K327" s="219" t="s">
        <v>199</v>
      </c>
      <c r="L327" s="47"/>
      <c r="M327" s="224" t="s">
        <v>21</v>
      </c>
      <c r="N327" s="225" t="s">
        <v>44</v>
      </c>
      <c r="O327" s="87"/>
      <c r="P327" s="226">
        <f>O327*H327</f>
        <v>0</v>
      </c>
      <c r="Q327" s="226">
        <v>0.027109999999999999</v>
      </c>
      <c r="R327" s="226">
        <f>Q327*H327</f>
        <v>0.18976999999999999</v>
      </c>
      <c r="S327" s="226">
        <v>0</v>
      </c>
      <c r="T327" s="227">
        <f>S327*H327</f>
        <v>0</v>
      </c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R327" s="228" t="s">
        <v>200</v>
      </c>
      <c r="AT327" s="228" t="s">
        <v>195</v>
      </c>
      <c r="AU327" s="228" t="s">
        <v>81</v>
      </c>
      <c r="AY327" s="20" t="s">
        <v>193</v>
      </c>
      <c r="BE327" s="229">
        <f>IF(N327="základní",J327,0)</f>
        <v>0</v>
      </c>
      <c r="BF327" s="229">
        <f>IF(N327="snížená",J327,0)</f>
        <v>0</v>
      </c>
      <c r="BG327" s="229">
        <f>IF(N327="zákl. přenesená",J327,0)</f>
        <v>0</v>
      </c>
      <c r="BH327" s="229">
        <f>IF(N327="sníž. přenesená",J327,0)</f>
        <v>0</v>
      </c>
      <c r="BI327" s="229">
        <f>IF(N327="nulová",J327,0)</f>
        <v>0</v>
      </c>
      <c r="BJ327" s="20" t="s">
        <v>77</v>
      </c>
      <c r="BK327" s="229">
        <f>ROUND(I327*H327,2)</f>
        <v>0</v>
      </c>
      <c r="BL327" s="20" t="s">
        <v>200</v>
      </c>
      <c r="BM327" s="228" t="s">
        <v>970</v>
      </c>
    </row>
    <row r="328" s="2" customFormat="1">
      <c r="A328" s="41"/>
      <c r="B328" s="42"/>
      <c r="C328" s="43"/>
      <c r="D328" s="230" t="s">
        <v>202</v>
      </c>
      <c r="E328" s="43"/>
      <c r="F328" s="231" t="s">
        <v>971</v>
      </c>
      <c r="G328" s="43"/>
      <c r="H328" s="43"/>
      <c r="I328" s="232"/>
      <c r="J328" s="43"/>
      <c r="K328" s="43"/>
      <c r="L328" s="47"/>
      <c r="M328" s="233"/>
      <c r="N328" s="234"/>
      <c r="O328" s="87"/>
      <c r="P328" s="87"/>
      <c r="Q328" s="87"/>
      <c r="R328" s="87"/>
      <c r="S328" s="87"/>
      <c r="T328" s="88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T328" s="20" t="s">
        <v>202</v>
      </c>
      <c r="AU328" s="20" t="s">
        <v>81</v>
      </c>
    </row>
    <row r="329" s="13" customFormat="1">
      <c r="A329" s="13"/>
      <c r="B329" s="235"/>
      <c r="C329" s="236"/>
      <c r="D329" s="237" t="s">
        <v>204</v>
      </c>
      <c r="E329" s="238" t="s">
        <v>21</v>
      </c>
      <c r="F329" s="239" t="s">
        <v>972</v>
      </c>
      <c r="G329" s="236"/>
      <c r="H329" s="238" t="s">
        <v>21</v>
      </c>
      <c r="I329" s="240"/>
      <c r="J329" s="236"/>
      <c r="K329" s="236"/>
      <c r="L329" s="241"/>
      <c r="M329" s="242"/>
      <c r="N329" s="243"/>
      <c r="O329" s="243"/>
      <c r="P329" s="243"/>
      <c r="Q329" s="243"/>
      <c r="R329" s="243"/>
      <c r="S329" s="243"/>
      <c r="T329" s="244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45" t="s">
        <v>204</v>
      </c>
      <c r="AU329" s="245" t="s">
        <v>81</v>
      </c>
      <c r="AV329" s="13" t="s">
        <v>77</v>
      </c>
      <c r="AW329" s="13" t="s">
        <v>34</v>
      </c>
      <c r="AX329" s="13" t="s">
        <v>73</v>
      </c>
      <c r="AY329" s="245" t="s">
        <v>193</v>
      </c>
    </row>
    <row r="330" s="13" customFormat="1">
      <c r="A330" s="13"/>
      <c r="B330" s="235"/>
      <c r="C330" s="236"/>
      <c r="D330" s="237" t="s">
        <v>204</v>
      </c>
      <c r="E330" s="238" t="s">
        <v>21</v>
      </c>
      <c r="F330" s="239" t="s">
        <v>973</v>
      </c>
      <c r="G330" s="236"/>
      <c r="H330" s="238" t="s">
        <v>21</v>
      </c>
      <c r="I330" s="240"/>
      <c r="J330" s="236"/>
      <c r="K330" s="236"/>
      <c r="L330" s="241"/>
      <c r="M330" s="242"/>
      <c r="N330" s="243"/>
      <c r="O330" s="243"/>
      <c r="P330" s="243"/>
      <c r="Q330" s="243"/>
      <c r="R330" s="243"/>
      <c r="S330" s="243"/>
      <c r="T330" s="244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245" t="s">
        <v>204</v>
      </c>
      <c r="AU330" s="245" t="s">
        <v>81</v>
      </c>
      <c r="AV330" s="13" t="s">
        <v>77</v>
      </c>
      <c r="AW330" s="13" t="s">
        <v>34</v>
      </c>
      <c r="AX330" s="13" t="s">
        <v>73</v>
      </c>
      <c r="AY330" s="245" t="s">
        <v>193</v>
      </c>
    </row>
    <row r="331" s="14" customFormat="1">
      <c r="A331" s="14"/>
      <c r="B331" s="246"/>
      <c r="C331" s="247"/>
      <c r="D331" s="237" t="s">
        <v>204</v>
      </c>
      <c r="E331" s="248" t="s">
        <v>21</v>
      </c>
      <c r="F331" s="249" t="s">
        <v>234</v>
      </c>
      <c r="G331" s="247"/>
      <c r="H331" s="250">
        <v>5</v>
      </c>
      <c r="I331" s="251"/>
      <c r="J331" s="247"/>
      <c r="K331" s="247"/>
      <c r="L331" s="252"/>
      <c r="M331" s="253"/>
      <c r="N331" s="254"/>
      <c r="O331" s="254"/>
      <c r="P331" s="254"/>
      <c r="Q331" s="254"/>
      <c r="R331" s="254"/>
      <c r="S331" s="254"/>
      <c r="T331" s="255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56" t="s">
        <v>204</v>
      </c>
      <c r="AU331" s="256" t="s">
        <v>81</v>
      </c>
      <c r="AV331" s="14" t="s">
        <v>81</v>
      </c>
      <c r="AW331" s="14" t="s">
        <v>34</v>
      </c>
      <c r="AX331" s="14" t="s">
        <v>73</v>
      </c>
      <c r="AY331" s="256" t="s">
        <v>193</v>
      </c>
    </row>
    <row r="332" s="13" customFormat="1">
      <c r="A332" s="13"/>
      <c r="B332" s="235"/>
      <c r="C332" s="236"/>
      <c r="D332" s="237" t="s">
        <v>204</v>
      </c>
      <c r="E332" s="238" t="s">
        <v>21</v>
      </c>
      <c r="F332" s="239" t="s">
        <v>974</v>
      </c>
      <c r="G332" s="236"/>
      <c r="H332" s="238" t="s">
        <v>21</v>
      </c>
      <c r="I332" s="240"/>
      <c r="J332" s="236"/>
      <c r="K332" s="236"/>
      <c r="L332" s="241"/>
      <c r="M332" s="242"/>
      <c r="N332" s="243"/>
      <c r="O332" s="243"/>
      <c r="P332" s="243"/>
      <c r="Q332" s="243"/>
      <c r="R332" s="243"/>
      <c r="S332" s="243"/>
      <c r="T332" s="244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45" t="s">
        <v>204</v>
      </c>
      <c r="AU332" s="245" t="s">
        <v>81</v>
      </c>
      <c r="AV332" s="13" t="s">
        <v>77</v>
      </c>
      <c r="AW332" s="13" t="s">
        <v>34</v>
      </c>
      <c r="AX332" s="13" t="s">
        <v>73</v>
      </c>
      <c r="AY332" s="245" t="s">
        <v>193</v>
      </c>
    </row>
    <row r="333" s="14" customFormat="1">
      <c r="A333" s="14"/>
      <c r="B333" s="246"/>
      <c r="C333" s="247"/>
      <c r="D333" s="237" t="s">
        <v>204</v>
      </c>
      <c r="E333" s="248" t="s">
        <v>21</v>
      </c>
      <c r="F333" s="249" t="s">
        <v>81</v>
      </c>
      <c r="G333" s="247"/>
      <c r="H333" s="250">
        <v>2</v>
      </c>
      <c r="I333" s="251"/>
      <c r="J333" s="247"/>
      <c r="K333" s="247"/>
      <c r="L333" s="252"/>
      <c r="M333" s="253"/>
      <c r="N333" s="254"/>
      <c r="O333" s="254"/>
      <c r="P333" s="254"/>
      <c r="Q333" s="254"/>
      <c r="R333" s="254"/>
      <c r="S333" s="254"/>
      <c r="T333" s="255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56" t="s">
        <v>204</v>
      </c>
      <c r="AU333" s="256" t="s">
        <v>81</v>
      </c>
      <c r="AV333" s="14" t="s">
        <v>81</v>
      </c>
      <c r="AW333" s="14" t="s">
        <v>34</v>
      </c>
      <c r="AX333" s="14" t="s">
        <v>73</v>
      </c>
      <c r="AY333" s="256" t="s">
        <v>193</v>
      </c>
    </row>
    <row r="334" s="15" customFormat="1">
      <c r="A334" s="15"/>
      <c r="B334" s="257"/>
      <c r="C334" s="258"/>
      <c r="D334" s="237" t="s">
        <v>204</v>
      </c>
      <c r="E334" s="259" t="s">
        <v>21</v>
      </c>
      <c r="F334" s="260" t="s">
        <v>208</v>
      </c>
      <c r="G334" s="258"/>
      <c r="H334" s="261">
        <v>7</v>
      </c>
      <c r="I334" s="262"/>
      <c r="J334" s="258"/>
      <c r="K334" s="258"/>
      <c r="L334" s="263"/>
      <c r="M334" s="264"/>
      <c r="N334" s="265"/>
      <c r="O334" s="265"/>
      <c r="P334" s="265"/>
      <c r="Q334" s="265"/>
      <c r="R334" s="265"/>
      <c r="S334" s="265"/>
      <c r="T334" s="266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T334" s="267" t="s">
        <v>204</v>
      </c>
      <c r="AU334" s="267" t="s">
        <v>81</v>
      </c>
      <c r="AV334" s="15" t="s">
        <v>200</v>
      </c>
      <c r="AW334" s="15" t="s">
        <v>34</v>
      </c>
      <c r="AX334" s="15" t="s">
        <v>77</v>
      </c>
      <c r="AY334" s="267" t="s">
        <v>193</v>
      </c>
    </row>
    <row r="335" s="2" customFormat="1" ht="21.75" customHeight="1">
      <c r="A335" s="41"/>
      <c r="B335" s="42"/>
      <c r="C335" s="217" t="s">
        <v>472</v>
      </c>
      <c r="D335" s="217" t="s">
        <v>195</v>
      </c>
      <c r="E335" s="218" t="s">
        <v>975</v>
      </c>
      <c r="F335" s="219" t="s">
        <v>976</v>
      </c>
      <c r="G335" s="220" t="s">
        <v>588</v>
      </c>
      <c r="H335" s="221">
        <v>1</v>
      </c>
      <c r="I335" s="222"/>
      <c r="J335" s="223">
        <f>ROUND(I335*H335,2)</f>
        <v>0</v>
      </c>
      <c r="K335" s="219" t="s">
        <v>199</v>
      </c>
      <c r="L335" s="47"/>
      <c r="M335" s="224" t="s">
        <v>21</v>
      </c>
      <c r="N335" s="225" t="s">
        <v>44</v>
      </c>
      <c r="O335" s="87"/>
      <c r="P335" s="226">
        <f>O335*H335</f>
        <v>0</v>
      </c>
      <c r="Q335" s="226">
        <v>0.026929999999999999</v>
      </c>
      <c r="R335" s="226">
        <f>Q335*H335</f>
        <v>0.026929999999999999</v>
      </c>
      <c r="S335" s="226">
        <v>0</v>
      </c>
      <c r="T335" s="227">
        <f>S335*H335</f>
        <v>0</v>
      </c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R335" s="228" t="s">
        <v>200</v>
      </c>
      <c r="AT335" s="228" t="s">
        <v>195</v>
      </c>
      <c r="AU335" s="228" t="s">
        <v>81</v>
      </c>
      <c r="AY335" s="20" t="s">
        <v>193</v>
      </c>
      <c r="BE335" s="229">
        <f>IF(N335="základní",J335,0)</f>
        <v>0</v>
      </c>
      <c r="BF335" s="229">
        <f>IF(N335="snížená",J335,0)</f>
        <v>0</v>
      </c>
      <c r="BG335" s="229">
        <f>IF(N335="zákl. přenesená",J335,0)</f>
        <v>0</v>
      </c>
      <c r="BH335" s="229">
        <f>IF(N335="sníž. přenesená",J335,0)</f>
        <v>0</v>
      </c>
      <c r="BI335" s="229">
        <f>IF(N335="nulová",J335,0)</f>
        <v>0</v>
      </c>
      <c r="BJ335" s="20" t="s">
        <v>77</v>
      </c>
      <c r="BK335" s="229">
        <f>ROUND(I335*H335,2)</f>
        <v>0</v>
      </c>
      <c r="BL335" s="20" t="s">
        <v>200</v>
      </c>
      <c r="BM335" s="228" t="s">
        <v>977</v>
      </c>
    </row>
    <row r="336" s="2" customFormat="1">
      <c r="A336" s="41"/>
      <c r="B336" s="42"/>
      <c r="C336" s="43"/>
      <c r="D336" s="230" t="s">
        <v>202</v>
      </c>
      <c r="E336" s="43"/>
      <c r="F336" s="231" t="s">
        <v>978</v>
      </c>
      <c r="G336" s="43"/>
      <c r="H336" s="43"/>
      <c r="I336" s="232"/>
      <c r="J336" s="43"/>
      <c r="K336" s="43"/>
      <c r="L336" s="47"/>
      <c r="M336" s="233"/>
      <c r="N336" s="234"/>
      <c r="O336" s="87"/>
      <c r="P336" s="87"/>
      <c r="Q336" s="87"/>
      <c r="R336" s="87"/>
      <c r="S336" s="87"/>
      <c r="T336" s="88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T336" s="20" t="s">
        <v>202</v>
      </c>
      <c r="AU336" s="20" t="s">
        <v>81</v>
      </c>
    </row>
    <row r="337" s="13" customFormat="1">
      <c r="A337" s="13"/>
      <c r="B337" s="235"/>
      <c r="C337" s="236"/>
      <c r="D337" s="237" t="s">
        <v>204</v>
      </c>
      <c r="E337" s="238" t="s">
        <v>21</v>
      </c>
      <c r="F337" s="239" t="s">
        <v>979</v>
      </c>
      <c r="G337" s="236"/>
      <c r="H337" s="238" t="s">
        <v>21</v>
      </c>
      <c r="I337" s="240"/>
      <c r="J337" s="236"/>
      <c r="K337" s="236"/>
      <c r="L337" s="241"/>
      <c r="M337" s="242"/>
      <c r="N337" s="243"/>
      <c r="O337" s="243"/>
      <c r="P337" s="243"/>
      <c r="Q337" s="243"/>
      <c r="R337" s="243"/>
      <c r="S337" s="243"/>
      <c r="T337" s="244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45" t="s">
        <v>204</v>
      </c>
      <c r="AU337" s="245" t="s">
        <v>81</v>
      </c>
      <c r="AV337" s="13" t="s">
        <v>77</v>
      </c>
      <c r="AW337" s="13" t="s">
        <v>34</v>
      </c>
      <c r="AX337" s="13" t="s">
        <v>73</v>
      </c>
      <c r="AY337" s="245" t="s">
        <v>193</v>
      </c>
    </row>
    <row r="338" s="14" customFormat="1">
      <c r="A338" s="14"/>
      <c r="B338" s="246"/>
      <c r="C338" s="247"/>
      <c r="D338" s="237" t="s">
        <v>204</v>
      </c>
      <c r="E338" s="248" t="s">
        <v>21</v>
      </c>
      <c r="F338" s="249" t="s">
        <v>77</v>
      </c>
      <c r="G338" s="247"/>
      <c r="H338" s="250">
        <v>1</v>
      </c>
      <c r="I338" s="251"/>
      <c r="J338" s="247"/>
      <c r="K338" s="247"/>
      <c r="L338" s="252"/>
      <c r="M338" s="253"/>
      <c r="N338" s="254"/>
      <c r="O338" s="254"/>
      <c r="P338" s="254"/>
      <c r="Q338" s="254"/>
      <c r="R338" s="254"/>
      <c r="S338" s="254"/>
      <c r="T338" s="255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56" t="s">
        <v>204</v>
      </c>
      <c r="AU338" s="256" t="s">
        <v>81</v>
      </c>
      <c r="AV338" s="14" t="s">
        <v>81</v>
      </c>
      <c r="AW338" s="14" t="s">
        <v>34</v>
      </c>
      <c r="AX338" s="14" t="s">
        <v>73</v>
      </c>
      <c r="AY338" s="256" t="s">
        <v>193</v>
      </c>
    </row>
    <row r="339" s="15" customFormat="1">
      <c r="A339" s="15"/>
      <c r="B339" s="257"/>
      <c r="C339" s="258"/>
      <c r="D339" s="237" t="s">
        <v>204</v>
      </c>
      <c r="E339" s="259" t="s">
        <v>21</v>
      </c>
      <c r="F339" s="260" t="s">
        <v>208</v>
      </c>
      <c r="G339" s="258"/>
      <c r="H339" s="261">
        <v>1</v>
      </c>
      <c r="I339" s="262"/>
      <c r="J339" s="258"/>
      <c r="K339" s="258"/>
      <c r="L339" s="263"/>
      <c r="M339" s="264"/>
      <c r="N339" s="265"/>
      <c r="O339" s="265"/>
      <c r="P339" s="265"/>
      <c r="Q339" s="265"/>
      <c r="R339" s="265"/>
      <c r="S339" s="265"/>
      <c r="T339" s="266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T339" s="267" t="s">
        <v>204</v>
      </c>
      <c r="AU339" s="267" t="s">
        <v>81</v>
      </c>
      <c r="AV339" s="15" t="s">
        <v>200</v>
      </c>
      <c r="AW339" s="15" t="s">
        <v>34</v>
      </c>
      <c r="AX339" s="15" t="s">
        <v>77</v>
      </c>
      <c r="AY339" s="267" t="s">
        <v>193</v>
      </c>
    </row>
    <row r="340" s="2" customFormat="1" ht="21.75" customHeight="1">
      <c r="A340" s="41"/>
      <c r="B340" s="42"/>
      <c r="C340" s="217" t="s">
        <v>477</v>
      </c>
      <c r="D340" s="217" t="s">
        <v>195</v>
      </c>
      <c r="E340" s="218" t="s">
        <v>980</v>
      </c>
      <c r="F340" s="219" t="s">
        <v>981</v>
      </c>
      <c r="G340" s="220" t="s">
        <v>588</v>
      </c>
      <c r="H340" s="221">
        <v>10</v>
      </c>
      <c r="I340" s="222"/>
      <c r="J340" s="223">
        <f>ROUND(I340*H340,2)</f>
        <v>0</v>
      </c>
      <c r="K340" s="219" t="s">
        <v>199</v>
      </c>
      <c r="L340" s="47"/>
      <c r="M340" s="224" t="s">
        <v>21</v>
      </c>
      <c r="N340" s="225" t="s">
        <v>44</v>
      </c>
      <c r="O340" s="87"/>
      <c r="P340" s="226">
        <f>O340*H340</f>
        <v>0</v>
      </c>
      <c r="Q340" s="226">
        <v>0.04555</v>
      </c>
      <c r="R340" s="226">
        <f>Q340*H340</f>
        <v>0.45550000000000002</v>
      </c>
      <c r="S340" s="226">
        <v>0</v>
      </c>
      <c r="T340" s="227">
        <f>S340*H340</f>
        <v>0</v>
      </c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R340" s="228" t="s">
        <v>200</v>
      </c>
      <c r="AT340" s="228" t="s">
        <v>195</v>
      </c>
      <c r="AU340" s="228" t="s">
        <v>81</v>
      </c>
      <c r="AY340" s="20" t="s">
        <v>193</v>
      </c>
      <c r="BE340" s="229">
        <f>IF(N340="základní",J340,0)</f>
        <v>0</v>
      </c>
      <c r="BF340" s="229">
        <f>IF(N340="snížená",J340,0)</f>
        <v>0</v>
      </c>
      <c r="BG340" s="229">
        <f>IF(N340="zákl. přenesená",J340,0)</f>
        <v>0</v>
      </c>
      <c r="BH340" s="229">
        <f>IF(N340="sníž. přenesená",J340,0)</f>
        <v>0</v>
      </c>
      <c r="BI340" s="229">
        <f>IF(N340="nulová",J340,0)</f>
        <v>0</v>
      </c>
      <c r="BJ340" s="20" t="s">
        <v>77</v>
      </c>
      <c r="BK340" s="229">
        <f>ROUND(I340*H340,2)</f>
        <v>0</v>
      </c>
      <c r="BL340" s="20" t="s">
        <v>200</v>
      </c>
      <c r="BM340" s="228" t="s">
        <v>982</v>
      </c>
    </row>
    <row r="341" s="2" customFormat="1">
      <c r="A341" s="41"/>
      <c r="B341" s="42"/>
      <c r="C341" s="43"/>
      <c r="D341" s="230" t="s">
        <v>202</v>
      </c>
      <c r="E341" s="43"/>
      <c r="F341" s="231" t="s">
        <v>983</v>
      </c>
      <c r="G341" s="43"/>
      <c r="H341" s="43"/>
      <c r="I341" s="232"/>
      <c r="J341" s="43"/>
      <c r="K341" s="43"/>
      <c r="L341" s="47"/>
      <c r="M341" s="233"/>
      <c r="N341" s="234"/>
      <c r="O341" s="87"/>
      <c r="P341" s="87"/>
      <c r="Q341" s="87"/>
      <c r="R341" s="87"/>
      <c r="S341" s="87"/>
      <c r="T341" s="88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T341" s="20" t="s">
        <v>202</v>
      </c>
      <c r="AU341" s="20" t="s">
        <v>81</v>
      </c>
    </row>
    <row r="342" s="13" customFormat="1">
      <c r="A342" s="13"/>
      <c r="B342" s="235"/>
      <c r="C342" s="236"/>
      <c r="D342" s="237" t="s">
        <v>204</v>
      </c>
      <c r="E342" s="238" t="s">
        <v>21</v>
      </c>
      <c r="F342" s="239" t="s">
        <v>984</v>
      </c>
      <c r="G342" s="236"/>
      <c r="H342" s="238" t="s">
        <v>21</v>
      </c>
      <c r="I342" s="240"/>
      <c r="J342" s="236"/>
      <c r="K342" s="236"/>
      <c r="L342" s="241"/>
      <c r="M342" s="242"/>
      <c r="N342" s="243"/>
      <c r="O342" s="243"/>
      <c r="P342" s="243"/>
      <c r="Q342" s="243"/>
      <c r="R342" s="243"/>
      <c r="S342" s="243"/>
      <c r="T342" s="244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45" t="s">
        <v>204</v>
      </c>
      <c r="AU342" s="245" t="s">
        <v>81</v>
      </c>
      <c r="AV342" s="13" t="s">
        <v>77</v>
      </c>
      <c r="AW342" s="13" t="s">
        <v>34</v>
      </c>
      <c r="AX342" s="13" t="s">
        <v>73</v>
      </c>
      <c r="AY342" s="245" t="s">
        <v>193</v>
      </c>
    </row>
    <row r="343" s="14" customFormat="1">
      <c r="A343" s="14"/>
      <c r="B343" s="246"/>
      <c r="C343" s="247"/>
      <c r="D343" s="237" t="s">
        <v>204</v>
      </c>
      <c r="E343" s="248" t="s">
        <v>21</v>
      </c>
      <c r="F343" s="249" t="s">
        <v>985</v>
      </c>
      <c r="G343" s="247"/>
      <c r="H343" s="250">
        <v>6</v>
      </c>
      <c r="I343" s="251"/>
      <c r="J343" s="247"/>
      <c r="K343" s="247"/>
      <c r="L343" s="252"/>
      <c r="M343" s="253"/>
      <c r="N343" s="254"/>
      <c r="O343" s="254"/>
      <c r="P343" s="254"/>
      <c r="Q343" s="254"/>
      <c r="R343" s="254"/>
      <c r="S343" s="254"/>
      <c r="T343" s="255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56" t="s">
        <v>204</v>
      </c>
      <c r="AU343" s="256" t="s">
        <v>81</v>
      </c>
      <c r="AV343" s="14" t="s">
        <v>81</v>
      </c>
      <c r="AW343" s="14" t="s">
        <v>34</v>
      </c>
      <c r="AX343" s="14" t="s">
        <v>73</v>
      </c>
      <c r="AY343" s="256" t="s">
        <v>193</v>
      </c>
    </row>
    <row r="344" s="13" customFormat="1">
      <c r="A344" s="13"/>
      <c r="B344" s="235"/>
      <c r="C344" s="236"/>
      <c r="D344" s="237" t="s">
        <v>204</v>
      </c>
      <c r="E344" s="238" t="s">
        <v>21</v>
      </c>
      <c r="F344" s="239" t="s">
        <v>986</v>
      </c>
      <c r="G344" s="236"/>
      <c r="H344" s="238" t="s">
        <v>21</v>
      </c>
      <c r="I344" s="240"/>
      <c r="J344" s="236"/>
      <c r="K344" s="236"/>
      <c r="L344" s="241"/>
      <c r="M344" s="242"/>
      <c r="N344" s="243"/>
      <c r="O344" s="243"/>
      <c r="P344" s="243"/>
      <c r="Q344" s="243"/>
      <c r="R344" s="243"/>
      <c r="S344" s="243"/>
      <c r="T344" s="244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45" t="s">
        <v>204</v>
      </c>
      <c r="AU344" s="245" t="s">
        <v>81</v>
      </c>
      <c r="AV344" s="13" t="s">
        <v>77</v>
      </c>
      <c r="AW344" s="13" t="s">
        <v>34</v>
      </c>
      <c r="AX344" s="13" t="s">
        <v>73</v>
      </c>
      <c r="AY344" s="245" t="s">
        <v>193</v>
      </c>
    </row>
    <row r="345" s="14" customFormat="1">
      <c r="A345" s="14"/>
      <c r="B345" s="246"/>
      <c r="C345" s="247"/>
      <c r="D345" s="237" t="s">
        <v>204</v>
      </c>
      <c r="E345" s="248" t="s">
        <v>21</v>
      </c>
      <c r="F345" s="249" t="s">
        <v>987</v>
      </c>
      <c r="G345" s="247"/>
      <c r="H345" s="250">
        <v>4</v>
      </c>
      <c r="I345" s="251"/>
      <c r="J345" s="247"/>
      <c r="K345" s="247"/>
      <c r="L345" s="252"/>
      <c r="M345" s="253"/>
      <c r="N345" s="254"/>
      <c r="O345" s="254"/>
      <c r="P345" s="254"/>
      <c r="Q345" s="254"/>
      <c r="R345" s="254"/>
      <c r="S345" s="254"/>
      <c r="T345" s="255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56" t="s">
        <v>204</v>
      </c>
      <c r="AU345" s="256" t="s">
        <v>81</v>
      </c>
      <c r="AV345" s="14" t="s">
        <v>81</v>
      </c>
      <c r="AW345" s="14" t="s">
        <v>34</v>
      </c>
      <c r="AX345" s="14" t="s">
        <v>73</v>
      </c>
      <c r="AY345" s="256" t="s">
        <v>193</v>
      </c>
    </row>
    <row r="346" s="15" customFormat="1">
      <c r="A346" s="15"/>
      <c r="B346" s="257"/>
      <c r="C346" s="258"/>
      <c r="D346" s="237" t="s">
        <v>204</v>
      </c>
      <c r="E346" s="259" t="s">
        <v>21</v>
      </c>
      <c r="F346" s="260" t="s">
        <v>208</v>
      </c>
      <c r="G346" s="258"/>
      <c r="H346" s="261">
        <v>10</v>
      </c>
      <c r="I346" s="262"/>
      <c r="J346" s="258"/>
      <c r="K346" s="258"/>
      <c r="L346" s="263"/>
      <c r="M346" s="264"/>
      <c r="N346" s="265"/>
      <c r="O346" s="265"/>
      <c r="P346" s="265"/>
      <c r="Q346" s="265"/>
      <c r="R346" s="265"/>
      <c r="S346" s="265"/>
      <c r="T346" s="266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T346" s="267" t="s">
        <v>204</v>
      </c>
      <c r="AU346" s="267" t="s">
        <v>81</v>
      </c>
      <c r="AV346" s="15" t="s">
        <v>200</v>
      </c>
      <c r="AW346" s="15" t="s">
        <v>34</v>
      </c>
      <c r="AX346" s="15" t="s">
        <v>77</v>
      </c>
      <c r="AY346" s="267" t="s">
        <v>193</v>
      </c>
    </row>
    <row r="347" s="2" customFormat="1" ht="21.75" customHeight="1">
      <c r="A347" s="41"/>
      <c r="B347" s="42"/>
      <c r="C347" s="217" t="s">
        <v>484</v>
      </c>
      <c r="D347" s="217" t="s">
        <v>195</v>
      </c>
      <c r="E347" s="218" t="s">
        <v>988</v>
      </c>
      <c r="F347" s="219" t="s">
        <v>989</v>
      </c>
      <c r="G347" s="220" t="s">
        <v>588</v>
      </c>
      <c r="H347" s="221">
        <v>18</v>
      </c>
      <c r="I347" s="222"/>
      <c r="J347" s="223">
        <f>ROUND(I347*H347,2)</f>
        <v>0</v>
      </c>
      <c r="K347" s="219" t="s">
        <v>199</v>
      </c>
      <c r="L347" s="47"/>
      <c r="M347" s="224" t="s">
        <v>21</v>
      </c>
      <c r="N347" s="225" t="s">
        <v>44</v>
      </c>
      <c r="O347" s="87"/>
      <c r="P347" s="226">
        <f>O347*H347</f>
        <v>0</v>
      </c>
      <c r="Q347" s="226">
        <v>0.054550000000000001</v>
      </c>
      <c r="R347" s="226">
        <f>Q347*H347</f>
        <v>0.9819</v>
      </c>
      <c r="S347" s="226">
        <v>0</v>
      </c>
      <c r="T347" s="227">
        <f>S347*H347</f>
        <v>0</v>
      </c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R347" s="228" t="s">
        <v>200</v>
      </c>
      <c r="AT347" s="228" t="s">
        <v>195</v>
      </c>
      <c r="AU347" s="228" t="s">
        <v>81</v>
      </c>
      <c r="AY347" s="20" t="s">
        <v>193</v>
      </c>
      <c r="BE347" s="229">
        <f>IF(N347="základní",J347,0)</f>
        <v>0</v>
      </c>
      <c r="BF347" s="229">
        <f>IF(N347="snížená",J347,0)</f>
        <v>0</v>
      </c>
      <c r="BG347" s="229">
        <f>IF(N347="zákl. přenesená",J347,0)</f>
        <v>0</v>
      </c>
      <c r="BH347" s="229">
        <f>IF(N347="sníž. přenesená",J347,0)</f>
        <v>0</v>
      </c>
      <c r="BI347" s="229">
        <f>IF(N347="nulová",J347,0)</f>
        <v>0</v>
      </c>
      <c r="BJ347" s="20" t="s">
        <v>77</v>
      </c>
      <c r="BK347" s="229">
        <f>ROUND(I347*H347,2)</f>
        <v>0</v>
      </c>
      <c r="BL347" s="20" t="s">
        <v>200</v>
      </c>
      <c r="BM347" s="228" t="s">
        <v>990</v>
      </c>
    </row>
    <row r="348" s="2" customFormat="1">
      <c r="A348" s="41"/>
      <c r="B348" s="42"/>
      <c r="C348" s="43"/>
      <c r="D348" s="230" t="s">
        <v>202</v>
      </c>
      <c r="E348" s="43"/>
      <c r="F348" s="231" t="s">
        <v>991</v>
      </c>
      <c r="G348" s="43"/>
      <c r="H348" s="43"/>
      <c r="I348" s="232"/>
      <c r="J348" s="43"/>
      <c r="K348" s="43"/>
      <c r="L348" s="47"/>
      <c r="M348" s="233"/>
      <c r="N348" s="234"/>
      <c r="O348" s="87"/>
      <c r="P348" s="87"/>
      <c r="Q348" s="87"/>
      <c r="R348" s="87"/>
      <c r="S348" s="87"/>
      <c r="T348" s="88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T348" s="20" t="s">
        <v>202</v>
      </c>
      <c r="AU348" s="20" t="s">
        <v>81</v>
      </c>
    </row>
    <row r="349" s="13" customFormat="1">
      <c r="A349" s="13"/>
      <c r="B349" s="235"/>
      <c r="C349" s="236"/>
      <c r="D349" s="237" t="s">
        <v>204</v>
      </c>
      <c r="E349" s="238" t="s">
        <v>21</v>
      </c>
      <c r="F349" s="239" t="s">
        <v>992</v>
      </c>
      <c r="G349" s="236"/>
      <c r="H349" s="238" t="s">
        <v>21</v>
      </c>
      <c r="I349" s="240"/>
      <c r="J349" s="236"/>
      <c r="K349" s="236"/>
      <c r="L349" s="241"/>
      <c r="M349" s="242"/>
      <c r="N349" s="243"/>
      <c r="O349" s="243"/>
      <c r="P349" s="243"/>
      <c r="Q349" s="243"/>
      <c r="R349" s="243"/>
      <c r="S349" s="243"/>
      <c r="T349" s="244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45" t="s">
        <v>204</v>
      </c>
      <c r="AU349" s="245" t="s">
        <v>81</v>
      </c>
      <c r="AV349" s="13" t="s">
        <v>77</v>
      </c>
      <c r="AW349" s="13" t="s">
        <v>34</v>
      </c>
      <c r="AX349" s="13" t="s">
        <v>73</v>
      </c>
      <c r="AY349" s="245" t="s">
        <v>193</v>
      </c>
    </row>
    <row r="350" s="14" customFormat="1">
      <c r="A350" s="14"/>
      <c r="B350" s="246"/>
      <c r="C350" s="247"/>
      <c r="D350" s="237" t="s">
        <v>204</v>
      </c>
      <c r="E350" s="248" t="s">
        <v>21</v>
      </c>
      <c r="F350" s="249" t="s">
        <v>993</v>
      </c>
      <c r="G350" s="247"/>
      <c r="H350" s="250">
        <v>8</v>
      </c>
      <c r="I350" s="251"/>
      <c r="J350" s="247"/>
      <c r="K350" s="247"/>
      <c r="L350" s="252"/>
      <c r="M350" s="253"/>
      <c r="N350" s="254"/>
      <c r="O350" s="254"/>
      <c r="P350" s="254"/>
      <c r="Q350" s="254"/>
      <c r="R350" s="254"/>
      <c r="S350" s="254"/>
      <c r="T350" s="255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56" t="s">
        <v>204</v>
      </c>
      <c r="AU350" s="256" t="s">
        <v>81</v>
      </c>
      <c r="AV350" s="14" t="s">
        <v>81</v>
      </c>
      <c r="AW350" s="14" t="s">
        <v>34</v>
      </c>
      <c r="AX350" s="14" t="s">
        <v>73</v>
      </c>
      <c r="AY350" s="256" t="s">
        <v>193</v>
      </c>
    </row>
    <row r="351" s="13" customFormat="1">
      <c r="A351" s="13"/>
      <c r="B351" s="235"/>
      <c r="C351" s="236"/>
      <c r="D351" s="237" t="s">
        <v>204</v>
      </c>
      <c r="E351" s="238" t="s">
        <v>21</v>
      </c>
      <c r="F351" s="239" t="s">
        <v>994</v>
      </c>
      <c r="G351" s="236"/>
      <c r="H351" s="238" t="s">
        <v>21</v>
      </c>
      <c r="I351" s="240"/>
      <c r="J351" s="236"/>
      <c r="K351" s="236"/>
      <c r="L351" s="241"/>
      <c r="M351" s="242"/>
      <c r="N351" s="243"/>
      <c r="O351" s="243"/>
      <c r="P351" s="243"/>
      <c r="Q351" s="243"/>
      <c r="R351" s="243"/>
      <c r="S351" s="243"/>
      <c r="T351" s="244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T351" s="245" t="s">
        <v>204</v>
      </c>
      <c r="AU351" s="245" t="s">
        <v>81</v>
      </c>
      <c r="AV351" s="13" t="s">
        <v>77</v>
      </c>
      <c r="AW351" s="13" t="s">
        <v>34</v>
      </c>
      <c r="AX351" s="13" t="s">
        <v>73</v>
      </c>
      <c r="AY351" s="245" t="s">
        <v>193</v>
      </c>
    </row>
    <row r="352" s="14" customFormat="1">
      <c r="A352" s="14"/>
      <c r="B352" s="246"/>
      <c r="C352" s="247"/>
      <c r="D352" s="237" t="s">
        <v>204</v>
      </c>
      <c r="E352" s="248" t="s">
        <v>21</v>
      </c>
      <c r="F352" s="249" t="s">
        <v>234</v>
      </c>
      <c r="G352" s="247"/>
      <c r="H352" s="250">
        <v>5</v>
      </c>
      <c r="I352" s="251"/>
      <c r="J352" s="247"/>
      <c r="K352" s="247"/>
      <c r="L352" s="252"/>
      <c r="M352" s="253"/>
      <c r="N352" s="254"/>
      <c r="O352" s="254"/>
      <c r="P352" s="254"/>
      <c r="Q352" s="254"/>
      <c r="R352" s="254"/>
      <c r="S352" s="254"/>
      <c r="T352" s="255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56" t="s">
        <v>204</v>
      </c>
      <c r="AU352" s="256" t="s">
        <v>81</v>
      </c>
      <c r="AV352" s="14" t="s">
        <v>81</v>
      </c>
      <c r="AW352" s="14" t="s">
        <v>34</v>
      </c>
      <c r="AX352" s="14" t="s">
        <v>73</v>
      </c>
      <c r="AY352" s="256" t="s">
        <v>193</v>
      </c>
    </row>
    <row r="353" s="13" customFormat="1">
      <c r="A353" s="13"/>
      <c r="B353" s="235"/>
      <c r="C353" s="236"/>
      <c r="D353" s="237" t="s">
        <v>204</v>
      </c>
      <c r="E353" s="238" t="s">
        <v>21</v>
      </c>
      <c r="F353" s="239" t="s">
        <v>995</v>
      </c>
      <c r="G353" s="236"/>
      <c r="H353" s="238" t="s">
        <v>21</v>
      </c>
      <c r="I353" s="240"/>
      <c r="J353" s="236"/>
      <c r="K353" s="236"/>
      <c r="L353" s="241"/>
      <c r="M353" s="242"/>
      <c r="N353" s="243"/>
      <c r="O353" s="243"/>
      <c r="P353" s="243"/>
      <c r="Q353" s="243"/>
      <c r="R353" s="243"/>
      <c r="S353" s="243"/>
      <c r="T353" s="244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45" t="s">
        <v>204</v>
      </c>
      <c r="AU353" s="245" t="s">
        <v>81</v>
      </c>
      <c r="AV353" s="13" t="s">
        <v>77</v>
      </c>
      <c r="AW353" s="13" t="s">
        <v>34</v>
      </c>
      <c r="AX353" s="13" t="s">
        <v>73</v>
      </c>
      <c r="AY353" s="245" t="s">
        <v>193</v>
      </c>
    </row>
    <row r="354" s="14" customFormat="1">
      <c r="A354" s="14"/>
      <c r="B354" s="246"/>
      <c r="C354" s="247"/>
      <c r="D354" s="237" t="s">
        <v>204</v>
      </c>
      <c r="E354" s="248" t="s">
        <v>21</v>
      </c>
      <c r="F354" s="249" t="s">
        <v>234</v>
      </c>
      <c r="G354" s="247"/>
      <c r="H354" s="250">
        <v>5</v>
      </c>
      <c r="I354" s="251"/>
      <c r="J354" s="247"/>
      <c r="K354" s="247"/>
      <c r="L354" s="252"/>
      <c r="M354" s="253"/>
      <c r="N354" s="254"/>
      <c r="O354" s="254"/>
      <c r="P354" s="254"/>
      <c r="Q354" s="254"/>
      <c r="R354" s="254"/>
      <c r="S354" s="254"/>
      <c r="T354" s="255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56" t="s">
        <v>204</v>
      </c>
      <c r="AU354" s="256" t="s">
        <v>81</v>
      </c>
      <c r="AV354" s="14" t="s">
        <v>81</v>
      </c>
      <c r="AW354" s="14" t="s">
        <v>34</v>
      </c>
      <c r="AX354" s="14" t="s">
        <v>73</v>
      </c>
      <c r="AY354" s="256" t="s">
        <v>193</v>
      </c>
    </row>
    <row r="355" s="15" customFormat="1">
      <c r="A355" s="15"/>
      <c r="B355" s="257"/>
      <c r="C355" s="258"/>
      <c r="D355" s="237" t="s">
        <v>204</v>
      </c>
      <c r="E355" s="259" t="s">
        <v>21</v>
      </c>
      <c r="F355" s="260" t="s">
        <v>208</v>
      </c>
      <c r="G355" s="258"/>
      <c r="H355" s="261">
        <v>18</v>
      </c>
      <c r="I355" s="262"/>
      <c r="J355" s="258"/>
      <c r="K355" s="258"/>
      <c r="L355" s="263"/>
      <c r="M355" s="264"/>
      <c r="N355" s="265"/>
      <c r="O355" s="265"/>
      <c r="P355" s="265"/>
      <c r="Q355" s="265"/>
      <c r="R355" s="265"/>
      <c r="S355" s="265"/>
      <c r="T355" s="266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T355" s="267" t="s">
        <v>204</v>
      </c>
      <c r="AU355" s="267" t="s">
        <v>81</v>
      </c>
      <c r="AV355" s="15" t="s">
        <v>200</v>
      </c>
      <c r="AW355" s="15" t="s">
        <v>34</v>
      </c>
      <c r="AX355" s="15" t="s">
        <v>77</v>
      </c>
      <c r="AY355" s="267" t="s">
        <v>193</v>
      </c>
    </row>
    <row r="356" s="2" customFormat="1" ht="21.75" customHeight="1">
      <c r="A356" s="41"/>
      <c r="B356" s="42"/>
      <c r="C356" s="217" t="s">
        <v>492</v>
      </c>
      <c r="D356" s="217" t="s">
        <v>195</v>
      </c>
      <c r="E356" s="218" t="s">
        <v>996</v>
      </c>
      <c r="F356" s="219" t="s">
        <v>997</v>
      </c>
      <c r="G356" s="220" t="s">
        <v>588</v>
      </c>
      <c r="H356" s="221">
        <v>5</v>
      </c>
      <c r="I356" s="222"/>
      <c r="J356" s="223">
        <f>ROUND(I356*H356,2)</f>
        <v>0</v>
      </c>
      <c r="K356" s="219" t="s">
        <v>199</v>
      </c>
      <c r="L356" s="47"/>
      <c r="M356" s="224" t="s">
        <v>21</v>
      </c>
      <c r="N356" s="225" t="s">
        <v>44</v>
      </c>
      <c r="O356" s="87"/>
      <c r="P356" s="226">
        <f>O356*H356</f>
        <v>0</v>
      </c>
      <c r="Q356" s="226">
        <v>0.063549999999999995</v>
      </c>
      <c r="R356" s="226">
        <f>Q356*H356</f>
        <v>0.31774999999999998</v>
      </c>
      <c r="S356" s="226">
        <v>0</v>
      </c>
      <c r="T356" s="227">
        <f>S356*H356</f>
        <v>0</v>
      </c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R356" s="228" t="s">
        <v>200</v>
      </c>
      <c r="AT356" s="228" t="s">
        <v>195</v>
      </c>
      <c r="AU356" s="228" t="s">
        <v>81</v>
      </c>
      <c r="AY356" s="20" t="s">
        <v>193</v>
      </c>
      <c r="BE356" s="229">
        <f>IF(N356="základní",J356,0)</f>
        <v>0</v>
      </c>
      <c r="BF356" s="229">
        <f>IF(N356="snížená",J356,0)</f>
        <v>0</v>
      </c>
      <c r="BG356" s="229">
        <f>IF(N356="zákl. přenesená",J356,0)</f>
        <v>0</v>
      </c>
      <c r="BH356" s="229">
        <f>IF(N356="sníž. přenesená",J356,0)</f>
        <v>0</v>
      </c>
      <c r="BI356" s="229">
        <f>IF(N356="nulová",J356,0)</f>
        <v>0</v>
      </c>
      <c r="BJ356" s="20" t="s">
        <v>77</v>
      </c>
      <c r="BK356" s="229">
        <f>ROUND(I356*H356,2)</f>
        <v>0</v>
      </c>
      <c r="BL356" s="20" t="s">
        <v>200</v>
      </c>
      <c r="BM356" s="228" t="s">
        <v>998</v>
      </c>
    </row>
    <row r="357" s="2" customFormat="1">
      <c r="A357" s="41"/>
      <c r="B357" s="42"/>
      <c r="C357" s="43"/>
      <c r="D357" s="230" t="s">
        <v>202</v>
      </c>
      <c r="E357" s="43"/>
      <c r="F357" s="231" t="s">
        <v>999</v>
      </c>
      <c r="G357" s="43"/>
      <c r="H357" s="43"/>
      <c r="I357" s="232"/>
      <c r="J357" s="43"/>
      <c r="K357" s="43"/>
      <c r="L357" s="47"/>
      <c r="M357" s="233"/>
      <c r="N357" s="234"/>
      <c r="O357" s="87"/>
      <c r="P357" s="87"/>
      <c r="Q357" s="87"/>
      <c r="R357" s="87"/>
      <c r="S357" s="87"/>
      <c r="T357" s="88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T357" s="20" t="s">
        <v>202</v>
      </c>
      <c r="AU357" s="20" t="s">
        <v>81</v>
      </c>
    </row>
    <row r="358" s="13" customFormat="1">
      <c r="A358" s="13"/>
      <c r="B358" s="235"/>
      <c r="C358" s="236"/>
      <c r="D358" s="237" t="s">
        <v>204</v>
      </c>
      <c r="E358" s="238" t="s">
        <v>21</v>
      </c>
      <c r="F358" s="239" t="s">
        <v>973</v>
      </c>
      <c r="G358" s="236"/>
      <c r="H358" s="238" t="s">
        <v>21</v>
      </c>
      <c r="I358" s="240"/>
      <c r="J358" s="236"/>
      <c r="K358" s="236"/>
      <c r="L358" s="241"/>
      <c r="M358" s="242"/>
      <c r="N358" s="243"/>
      <c r="O358" s="243"/>
      <c r="P358" s="243"/>
      <c r="Q358" s="243"/>
      <c r="R358" s="243"/>
      <c r="S358" s="243"/>
      <c r="T358" s="244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45" t="s">
        <v>204</v>
      </c>
      <c r="AU358" s="245" t="s">
        <v>81</v>
      </c>
      <c r="AV358" s="13" t="s">
        <v>77</v>
      </c>
      <c r="AW358" s="13" t="s">
        <v>34</v>
      </c>
      <c r="AX358" s="13" t="s">
        <v>73</v>
      </c>
      <c r="AY358" s="245" t="s">
        <v>193</v>
      </c>
    </row>
    <row r="359" s="14" customFormat="1">
      <c r="A359" s="14"/>
      <c r="B359" s="246"/>
      <c r="C359" s="247"/>
      <c r="D359" s="237" t="s">
        <v>204</v>
      </c>
      <c r="E359" s="248" t="s">
        <v>21</v>
      </c>
      <c r="F359" s="249" t="s">
        <v>234</v>
      </c>
      <c r="G359" s="247"/>
      <c r="H359" s="250">
        <v>5</v>
      </c>
      <c r="I359" s="251"/>
      <c r="J359" s="247"/>
      <c r="K359" s="247"/>
      <c r="L359" s="252"/>
      <c r="M359" s="253"/>
      <c r="N359" s="254"/>
      <c r="O359" s="254"/>
      <c r="P359" s="254"/>
      <c r="Q359" s="254"/>
      <c r="R359" s="254"/>
      <c r="S359" s="254"/>
      <c r="T359" s="255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56" t="s">
        <v>204</v>
      </c>
      <c r="AU359" s="256" t="s">
        <v>81</v>
      </c>
      <c r="AV359" s="14" t="s">
        <v>81</v>
      </c>
      <c r="AW359" s="14" t="s">
        <v>34</v>
      </c>
      <c r="AX359" s="14" t="s">
        <v>73</v>
      </c>
      <c r="AY359" s="256" t="s">
        <v>193</v>
      </c>
    </row>
    <row r="360" s="15" customFormat="1">
      <c r="A360" s="15"/>
      <c r="B360" s="257"/>
      <c r="C360" s="258"/>
      <c r="D360" s="237" t="s">
        <v>204</v>
      </c>
      <c r="E360" s="259" t="s">
        <v>21</v>
      </c>
      <c r="F360" s="260" t="s">
        <v>208</v>
      </c>
      <c r="G360" s="258"/>
      <c r="H360" s="261">
        <v>5</v>
      </c>
      <c r="I360" s="262"/>
      <c r="J360" s="258"/>
      <c r="K360" s="258"/>
      <c r="L360" s="263"/>
      <c r="M360" s="264"/>
      <c r="N360" s="265"/>
      <c r="O360" s="265"/>
      <c r="P360" s="265"/>
      <c r="Q360" s="265"/>
      <c r="R360" s="265"/>
      <c r="S360" s="265"/>
      <c r="T360" s="266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T360" s="267" t="s">
        <v>204</v>
      </c>
      <c r="AU360" s="267" t="s">
        <v>81</v>
      </c>
      <c r="AV360" s="15" t="s">
        <v>200</v>
      </c>
      <c r="AW360" s="15" t="s">
        <v>34</v>
      </c>
      <c r="AX360" s="15" t="s">
        <v>77</v>
      </c>
      <c r="AY360" s="267" t="s">
        <v>193</v>
      </c>
    </row>
    <row r="361" s="2" customFormat="1" ht="21.75" customHeight="1">
      <c r="A361" s="41"/>
      <c r="B361" s="42"/>
      <c r="C361" s="217" t="s">
        <v>498</v>
      </c>
      <c r="D361" s="217" t="s">
        <v>195</v>
      </c>
      <c r="E361" s="218" t="s">
        <v>1000</v>
      </c>
      <c r="F361" s="219" t="s">
        <v>1001</v>
      </c>
      <c r="G361" s="220" t="s">
        <v>588</v>
      </c>
      <c r="H361" s="221">
        <v>13</v>
      </c>
      <c r="I361" s="222"/>
      <c r="J361" s="223">
        <f>ROUND(I361*H361,2)</f>
        <v>0</v>
      </c>
      <c r="K361" s="219" t="s">
        <v>199</v>
      </c>
      <c r="L361" s="47"/>
      <c r="M361" s="224" t="s">
        <v>21</v>
      </c>
      <c r="N361" s="225" t="s">
        <v>44</v>
      </c>
      <c r="O361" s="87"/>
      <c r="P361" s="226">
        <f>O361*H361</f>
        <v>0</v>
      </c>
      <c r="Q361" s="226">
        <v>0.091050000000000006</v>
      </c>
      <c r="R361" s="226">
        <f>Q361*H361</f>
        <v>1.1836500000000001</v>
      </c>
      <c r="S361" s="226">
        <v>0</v>
      </c>
      <c r="T361" s="227">
        <f>S361*H361</f>
        <v>0</v>
      </c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R361" s="228" t="s">
        <v>200</v>
      </c>
      <c r="AT361" s="228" t="s">
        <v>195</v>
      </c>
      <c r="AU361" s="228" t="s">
        <v>81</v>
      </c>
      <c r="AY361" s="20" t="s">
        <v>193</v>
      </c>
      <c r="BE361" s="229">
        <f>IF(N361="základní",J361,0)</f>
        <v>0</v>
      </c>
      <c r="BF361" s="229">
        <f>IF(N361="snížená",J361,0)</f>
        <v>0</v>
      </c>
      <c r="BG361" s="229">
        <f>IF(N361="zákl. přenesená",J361,0)</f>
        <v>0</v>
      </c>
      <c r="BH361" s="229">
        <f>IF(N361="sníž. přenesená",J361,0)</f>
        <v>0</v>
      </c>
      <c r="BI361" s="229">
        <f>IF(N361="nulová",J361,0)</f>
        <v>0</v>
      </c>
      <c r="BJ361" s="20" t="s">
        <v>77</v>
      </c>
      <c r="BK361" s="229">
        <f>ROUND(I361*H361,2)</f>
        <v>0</v>
      </c>
      <c r="BL361" s="20" t="s">
        <v>200</v>
      </c>
      <c r="BM361" s="228" t="s">
        <v>1002</v>
      </c>
    </row>
    <row r="362" s="2" customFormat="1">
      <c r="A362" s="41"/>
      <c r="B362" s="42"/>
      <c r="C362" s="43"/>
      <c r="D362" s="230" t="s">
        <v>202</v>
      </c>
      <c r="E362" s="43"/>
      <c r="F362" s="231" t="s">
        <v>1003</v>
      </c>
      <c r="G362" s="43"/>
      <c r="H362" s="43"/>
      <c r="I362" s="232"/>
      <c r="J362" s="43"/>
      <c r="K362" s="43"/>
      <c r="L362" s="47"/>
      <c r="M362" s="233"/>
      <c r="N362" s="234"/>
      <c r="O362" s="87"/>
      <c r="P362" s="87"/>
      <c r="Q362" s="87"/>
      <c r="R362" s="87"/>
      <c r="S362" s="87"/>
      <c r="T362" s="88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T362" s="20" t="s">
        <v>202</v>
      </c>
      <c r="AU362" s="20" t="s">
        <v>81</v>
      </c>
    </row>
    <row r="363" s="13" customFormat="1">
      <c r="A363" s="13"/>
      <c r="B363" s="235"/>
      <c r="C363" s="236"/>
      <c r="D363" s="237" t="s">
        <v>204</v>
      </c>
      <c r="E363" s="238" t="s">
        <v>21</v>
      </c>
      <c r="F363" s="239" t="s">
        <v>1004</v>
      </c>
      <c r="G363" s="236"/>
      <c r="H363" s="238" t="s">
        <v>21</v>
      </c>
      <c r="I363" s="240"/>
      <c r="J363" s="236"/>
      <c r="K363" s="236"/>
      <c r="L363" s="241"/>
      <c r="M363" s="242"/>
      <c r="N363" s="243"/>
      <c r="O363" s="243"/>
      <c r="P363" s="243"/>
      <c r="Q363" s="243"/>
      <c r="R363" s="243"/>
      <c r="S363" s="243"/>
      <c r="T363" s="244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T363" s="245" t="s">
        <v>204</v>
      </c>
      <c r="AU363" s="245" t="s">
        <v>81</v>
      </c>
      <c r="AV363" s="13" t="s">
        <v>77</v>
      </c>
      <c r="AW363" s="13" t="s">
        <v>34</v>
      </c>
      <c r="AX363" s="13" t="s">
        <v>73</v>
      </c>
      <c r="AY363" s="245" t="s">
        <v>193</v>
      </c>
    </row>
    <row r="364" s="14" customFormat="1">
      <c r="A364" s="14"/>
      <c r="B364" s="246"/>
      <c r="C364" s="247"/>
      <c r="D364" s="237" t="s">
        <v>204</v>
      </c>
      <c r="E364" s="248" t="s">
        <v>21</v>
      </c>
      <c r="F364" s="249" t="s">
        <v>993</v>
      </c>
      <c r="G364" s="247"/>
      <c r="H364" s="250">
        <v>8</v>
      </c>
      <c r="I364" s="251"/>
      <c r="J364" s="247"/>
      <c r="K364" s="247"/>
      <c r="L364" s="252"/>
      <c r="M364" s="253"/>
      <c r="N364" s="254"/>
      <c r="O364" s="254"/>
      <c r="P364" s="254"/>
      <c r="Q364" s="254"/>
      <c r="R364" s="254"/>
      <c r="S364" s="254"/>
      <c r="T364" s="255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56" t="s">
        <v>204</v>
      </c>
      <c r="AU364" s="256" t="s">
        <v>81</v>
      </c>
      <c r="AV364" s="14" t="s">
        <v>81</v>
      </c>
      <c r="AW364" s="14" t="s">
        <v>34</v>
      </c>
      <c r="AX364" s="14" t="s">
        <v>73</v>
      </c>
      <c r="AY364" s="256" t="s">
        <v>193</v>
      </c>
    </row>
    <row r="365" s="13" customFormat="1">
      <c r="A365" s="13"/>
      <c r="B365" s="235"/>
      <c r="C365" s="236"/>
      <c r="D365" s="237" t="s">
        <v>204</v>
      </c>
      <c r="E365" s="238" t="s">
        <v>21</v>
      </c>
      <c r="F365" s="239" t="s">
        <v>1005</v>
      </c>
      <c r="G365" s="236"/>
      <c r="H365" s="238" t="s">
        <v>21</v>
      </c>
      <c r="I365" s="240"/>
      <c r="J365" s="236"/>
      <c r="K365" s="236"/>
      <c r="L365" s="241"/>
      <c r="M365" s="242"/>
      <c r="N365" s="243"/>
      <c r="O365" s="243"/>
      <c r="P365" s="243"/>
      <c r="Q365" s="243"/>
      <c r="R365" s="243"/>
      <c r="S365" s="243"/>
      <c r="T365" s="244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245" t="s">
        <v>204</v>
      </c>
      <c r="AU365" s="245" t="s">
        <v>81</v>
      </c>
      <c r="AV365" s="13" t="s">
        <v>77</v>
      </c>
      <c r="AW365" s="13" t="s">
        <v>34</v>
      </c>
      <c r="AX365" s="13" t="s">
        <v>73</v>
      </c>
      <c r="AY365" s="245" t="s">
        <v>193</v>
      </c>
    </row>
    <row r="366" s="14" customFormat="1">
      <c r="A366" s="14"/>
      <c r="B366" s="246"/>
      <c r="C366" s="247"/>
      <c r="D366" s="237" t="s">
        <v>204</v>
      </c>
      <c r="E366" s="248" t="s">
        <v>21</v>
      </c>
      <c r="F366" s="249" t="s">
        <v>234</v>
      </c>
      <c r="G366" s="247"/>
      <c r="H366" s="250">
        <v>5</v>
      </c>
      <c r="I366" s="251"/>
      <c r="J366" s="247"/>
      <c r="K366" s="247"/>
      <c r="L366" s="252"/>
      <c r="M366" s="253"/>
      <c r="N366" s="254"/>
      <c r="O366" s="254"/>
      <c r="P366" s="254"/>
      <c r="Q366" s="254"/>
      <c r="R366" s="254"/>
      <c r="S366" s="254"/>
      <c r="T366" s="255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56" t="s">
        <v>204</v>
      </c>
      <c r="AU366" s="256" t="s">
        <v>81</v>
      </c>
      <c r="AV366" s="14" t="s">
        <v>81</v>
      </c>
      <c r="AW366" s="14" t="s">
        <v>34</v>
      </c>
      <c r="AX366" s="14" t="s">
        <v>73</v>
      </c>
      <c r="AY366" s="256" t="s">
        <v>193</v>
      </c>
    </row>
    <row r="367" s="15" customFormat="1">
      <c r="A367" s="15"/>
      <c r="B367" s="257"/>
      <c r="C367" s="258"/>
      <c r="D367" s="237" t="s">
        <v>204</v>
      </c>
      <c r="E367" s="259" t="s">
        <v>21</v>
      </c>
      <c r="F367" s="260" t="s">
        <v>208</v>
      </c>
      <c r="G367" s="258"/>
      <c r="H367" s="261">
        <v>13</v>
      </c>
      <c r="I367" s="262"/>
      <c r="J367" s="258"/>
      <c r="K367" s="258"/>
      <c r="L367" s="263"/>
      <c r="M367" s="264"/>
      <c r="N367" s="265"/>
      <c r="O367" s="265"/>
      <c r="P367" s="265"/>
      <c r="Q367" s="265"/>
      <c r="R367" s="265"/>
      <c r="S367" s="265"/>
      <c r="T367" s="266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T367" s="267" t="s">
        <v>204</v>
      </c>
      <c r="AU367" s="267" t="s">
        <v>81</v>
      </c>
      <c r="AV367" s="15" t="s">
        <v>200</v>
      </c>
      <c r="AW367" s="15" t="s">
        <v>34</v>
      </c>
      <c r="AX367" s="15" t="s">
        <v>77</v>
      </c>
      <c r="AY367" s="267" t="s">
        <v>193</v>
      </c>
    </row>
    <row r="368" s="2" customFormat="1" ht="21.75" customHeight="1">
      <c r="A368" s="41"/>
      <c r="B368" s="42"/>
      <c r="C368" s="217" t="s">
        <v>504</v>
      </c>
      <c r="D368" s="217" t="s">
        <v>195</v>
      </c>
      <c r="E368" s="218" t="s">
        <v>1006</v>
      </c>
      <c r="F368" s="219" t="s">
        <v>1007</v>
      </c>
      <c r="G368" s="220" t="s">
        <v>588</v>
      </c>
      <c r="H368" s="221">
        <v>3</v>
      </c>
      <c r="I368" s="222"/>
      <c r="J368" s="223">
        <f>ROUND(I368*H368,2)</f>
        <v>0</v>
      </c>
      <c r="K368" s="219" t="s">
        <v>199</v>
      </c>
      <c r="L368" s="47"/>
      <c r="M368" s="224" t="s">
        <v>21</v>
      </c>
      <c r="N368" s="225" t="s">
        <v>44</v>
      </c>
      <c r="O368" s="87"/>
      <c r="P368" s="226">
        <f>O368*H368</f>
        <v>0</v>
      </c>
      <c r="Q368" s="226">
        <v>0.10005</v>
      </c>
      <c r="R368" s="226">
        <f>Q368*H368</f>
        <v>0.30015000000000003</v>
      </c>
      <c r="S368" s="226">
        <v>0</v>
      </c>
      <c r="T368" s="227">
        <f>S368*H368</f>
        <v>0</v>
      </c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R368" s="228" t="s">
        <v>200</v>
      </c>
      <c r="AT368" s="228" t="s">
        <v>195</v>
      </c>
      <c r="AU368" s="228" t="s">
        <v>81</v>
      </c>
      <c r="AY368" s="20" t="s">
        <v>193</v>
      </c>
      <c r="BE368" s="229">
        <f>IF(N368="základní",J368,0)</f>
        <v>0</v>
      </c>
      <c r="BF368" s="229">
        <f>IF(N368="snížená",J368,0)</f>
        <v>0</v>
      </c>
      <c r="BG368" s="229">
        <f>IF(N368="zákl. přenesená",J368,0)</f>
        <v>0</v>
      </c>
      <c r="BH368" s="229">
        <f>IF(N368="sníž. přenesená",J368,0)</f>
        <v>0</v>
      </c>
      <c r="BI368" s="229">
        <f>IF(N368="nulová",J368,0)</f>
        <v>0</v>
      </c>
      <c r="BJ368" s="20" t="s">
        <v>77</v>
      </c>
      <c r="BK368" s="229">
        <f>ROUND(I368*H368,2)</f>
        <v>0</v>
      </c>
      <c r="BL368" s="20" t="s">
        <v>200</v>
      </c>
      <c r="BM368" s="228" t="s">
        <v>1008</v>
      </c>
    </row>
    <row r="369" s="2" customFormat="1">
      <c r="A369" s="41"/>
      <c r="B369" s="42"/>
      <c r="C369" s="43"/>
      <c r="D369" s="230" t="s">
        <v>202</v>
      </c>
      <c r="E369" s="43"/>
      <c r="F369" s="231" t="s">
        <v>1009</v>
      </c>
      <c r="G369" s="43"/>
      <c r="H369" s="43"/>
      <c r="I369" s="232"/>
      <c r="J369" s="43"/>
      <c r="K369" s="43"/>
      <c r="L369" s="47"/>
      <c r="M369" s="233"/>
      <c r="N369" s="234"/>
      <c r="O369" s="87"/>
      <c r="P369" s="87"/>
      <c r="Q369" s="87"/>
      <c r="R369" s="87"/>
      <c r="S369" s="87"/>
      <c r="T369" s="88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T369" s="20" t="s">
        <v>202</v>
      </c>
      <c r="AU369" s="20" t="s">
        <v>81</v>
      </c>
    </row>
    <row r="370" s="13" customFormat="1">
      <c r="A370" s="13"/>
      <c r="B370" s="235"/>
      <c r="C370" s="236"/>
      <c r="D370" s="237" t="s">
        <v>204</v>
      </c>
      <c r="E370" s="238" t="s">
        <v>21</v>
      </c>
      <c r="F370" s="239" t="s">
        <v>1010</v>
      </c>
      <c r="G370" s="236"/>
      <c r="H370" s="238" t="s">
        <v>21</v>
      </c>
      <c r="I370" s="240"/>
      <c r="J370" s="236"/>
      <c r="K370" s="236"/>
      <c r="L370" s="241"/>
      <c r="M370" s="242"/>
      <c r="N370" s="243"/>
      <c r="O370" s="243"/>
      <c r="P370" s="243"/>
      <c r="Q370" s="243"/>
      <c r="R370" s="243"/>
      <c r="S370" s="243"/>
      <c r="T370" s="244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245" t="s">
        <v>204</v>
      </c>
      <c r="AU370" s="245" t="s">
        <v>81</v>
      </c>
      <c r="AV370" s="13" t="s">
        <v>77</v>
      </c>
      <c r="AW370" s="13" t="s">
        <v>34</v>
      </c>
      <c r="AX370" s="13" t="s">
        <v>73</v>
      </c>
      <c r="AY370" s="245" t="s">
        <v>193</v>
      </c>
    </row>
    <row r="371" s="14" customFormat="1">
      <c r="A371" s="14"/>
      <c r="B371" s="246"/>
      <c r="C371" s="247"/>
      <c r="D371" s="237" t="s">
        <v>204</v>
      </c>
      <c r="E371" s="248" t="s">
        <v>21</v>
      </c>
      <c r="F371" s="249" t="s">
        <v>1011</v>
      </c>
      <c r="G371" s="247"/>
      <c r="H371" s="250">
        <v>3</v>
      </c>
      <c r="I371" s="251"/>
      <c r="J371" s="247"/>
      <c r="K371" s="247"/>
      <c r="L371" s="252"/>
      <c r="M371" s="253"/>
      <c r="N371" s="254"/>
      <c r="O371" s="254"/>
      <c r="P371" s="254"/>
      <c r="Q371" s="254"/>
      <c r="R371" s="254"/>
      <c r="S371" s="254"/>
      <c r="T371" s="255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56" t="s">
        <v>204</v>
      </c>
      <c r="AU371" s="256" t="s">
        <v>81</v>
      </c>
      <c r="AV371" s="14" t="s">
        <v>81</v>
      </c>
      <c r="AW371" s="14" t="s">
        <v>34</v>
      </c>
      <c r="AX371" s="14" t="s">
        <v>73</v>
      </c>
      <c r="AY371" s="256" t="s">
        <v>193</v>
      </c>
    </row>
    <row r="372" s="15" customFormat="1">
      <c r="A372" s="15"/>
      <c r="B372" s="257"/>
      <c r="C372" s="258"/>
      <c r="D372" s="237" t="s">
        <v>204</v>
      </c>
      <c r="E372" s="259" t="s">
        <v>21</v>
      </c>
      <c r="F372" s="260" t="s">
        <v>208</v>
      </c>
      <c r="G372" s="258"/>
      <c r="H372" s="261">
        <v>3</v>
      </c>
      <c r="I372" s="262"/>
      <c r="J372" s="258"/>
      <c r="K372" s="258"/>
      <c r="L372" s="263"/>
      <c r="M372" s="264"/>
      <c r="N372" s="265"/>
      <c r="O372" s="265"/>
      <c r="P372" s="265"/>
      <c r="Q372" s="265"/>
      <c r="R372" s="265"/>
      <c r="S372" s="265"/>
      <c r="T372" s="266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T372" s="267" t="s">
        <v>204</v>
      </c>
      <c r="AU372" s="267" t="s">
        <v>81</v>
      </c>
      <c r="AV372" s="15" t="s">
        <v>200</v>
      </c>
      <c r="AW372" s="15" t="s">
        <v>34</v>
      </c>
      <c r="AX372" s="15" t="s">
        <v>77</v>
      </c>
      <c r="AY372" s="267" t="s">
        <v>193</v>
      </c>
    </row>
    <row r="373" s="2" customFormat="1" ht="21.75" customHeight="1">
      <c r="A373" s="41"/>
      <c r="B373" s="42"/>
      <c r="C373" s="217" t="s">
        <v>515</v>
      </c>
      <c r="D373" s="217" t="s">
        <v>195</v>
      </c>
      <c r="E373" s="218" t="s">
        <v>1012</v>
      </c>
      <c r="F373" s="219" t="s">
        <v>1013</v>
      </c>
      <c r="G373" s="220" t="s">
        <v>588</v>
      </c>
      <c r="H373" s="221">
        <v>3</v>
      </c>
      <c r="I373" s="222"/>
      <c r="J373" s="223">
        <f>ROUND(I373*H373,2)</f>
        <v>0</v>
      </c>
      <c r="K373" s="219" t="s">
        <v>199</v>
      </c>
      <c r="L373" s="47"/>
      <c r="M373" s="224" t="s">
        <v>21</v>
      </c>
      <c r="N373" s="225" t="s">
        <v>44</v>
      </c>
      <c r="O373" s="87"/>
      <c r="P373" s="226">
        <f>O373*H373</f>
        <v>0</v>
      </c>
      <c r="Q373" s="226">
        <v>0.10904999999999999</v>
      </c>
      <c r="R373" s="226">
        <f>Q373*H373</f>
        <v>0.32715</v>
      </c>
      <c r="S373" s="226">
        <v>0</v>
      </c>
      <c r="T373" s="227">
        <f>S373*H373</f>
        <v>0</v>
      </c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R373" s="228" t="s">
        <v>200</v>
      </c>
      <c r="AT373" s="228" t="s">
        <v>195</v>
      </c>
      <c r="AU373" s="228" t="s">
        <v>81</v>
      </c>
      <c r="AY373" s="20" t="s">
        <v>193</v>
      </c>
      <c r="BE373" s="229">
        <f>IF(N373="základní",J373,0)</f>
        <v>0</v>
      </c>
      <c r="BF373" s="229">
        <f>IF(N373="snížená",J373,0)</f>
        <v>0</v>
      </c>
      <c r="BG373" s="229">
        <f>IF(N373="zákl. přenesená",J373,0)</f>
        <v>0</v>
      </c>
      <c r="BH373" s="229">
        <f>IF(N373="sníž. přenesená",J373,0)</f>
        <v>0</v>
      </c>
      <c r="BI373" s="229">
        <f>IF(N373="nulová",J373,0)</f>
        <v>0</v>
      </c>
      <c r="BJ373" s="20" t="s">
        <v>77</v>
      </c>
      <c r="BK373" s="229">
        <f>ROUND(I373*H373,2)</f>
        <v>0</v>
      </c>
      <c r="BL373" s="20" t="s">
        <v>200</v>
      </c>
      <c r="BM373" s="228" t="s">
        <v>1014</v>
      </c>
    </row>
    <row r="374" s="2" customFormat="1">
      <c r="A374" s="41"/>
      <c r="B374" s="42"/>
      <c r="C374" s="43"/>
      <c r="D374" s="230" t="s">
        <v>202</v>
      </c>
      <c r="E374" s="43"/>
      <c r="F374" s="231" t="s">
        <v>1015</v>
      </c>
      <c r="G374" s="43"/>
      <c r="H374" s="43"/>
      <c r="I374" s="232"/>
      <c r="J374" s="43"/>
      <c r="K374" s="43"/>
      <c r="L374" s="47"/>
      <c r="M374" s="233"/>
      <c r="N374" s="234"/>
      <c r="O374" s="87"/>
      <c r="P374" s="87"/>
      <c r="Q374" s="87"/>
      <c r="R374" s="87"/>
      <c r="S374" s="87"/>
      <c r="T374" s="88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T374" s="20" t="s">
        <v>202</v>
      </c>
      <c r="AU374" s="20" t="s">
        <v>81</v>
      </c>
    </row>
    <row r="375" s="13" customFormat="1">
      <c r="A375" s="13"/>
      <c r="B375" s="235"/>
      <c r="C375" s="236"/>
      <c r="D375" s="237" t="s">
        <v>204</v>
      </c>
      <c r="E375" s="238" t="s">
        <v>21</v>
      </c>
      <c r="F375" s="239" t="s">
        <v>1010</v>
      </c>
      <c r="G375" s="236"/>
      <c r="H375" s="238" t="s">
        <v>21</v>
      </c>
      <c r="I375" s="240"/>
      <c r="J375" s="236"/>
      <c r="K375" s="236"/>
      <c r="L375" s="241"/>
      <c r="M375" s="242"/>
      <c r="N375" s="243"/>
      <c r="O375" s="243"/>
      <c r="P375" s="243"/>
      <c r="Q375" s="243"/>
      <c r="R375" s="243"/>
      <c r="S375" s="243"/>
      <c r="T375" s="244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245" t="s">
        <v>204</v>
      </c>
      <c r="AU375" s="245" t="s">
        <v>81</v>
      </c>
      <c r="AV375" s="13" t="s">
        <v>77</v>
      </c>
      <c r="AW375" s="13" t="s">
        <v>34</v>
      </c>
      <c r="AX375" s="13" t="s">
        <v>73</v>
      </c>
      <c r="AY375" s="245" t="s">
        <v>193</v>
      </c>
    </row>
    <row r="376" s="14" customFormat="1">
      <c r="A376" s="14"/>
      <c r="B376" s="246"/>
      <c r="C376" s="247"/>
      <c r="D376" s="237" t="s">
        <v>204</v>
      </c>
      <c r="E376" s="248" t="s">
        <v>21</v>
      </c>
      <c r="F376" s="249" t="s">
        <v>1011</v>
      </c>
      <c r="G376" s="247"/>
      <c r="H376" s="250">
        <v>3</v>
      </c>
      <c r="I376" s="251"/>
      <c r="J376" s="247"/>
      <c r="K376" s="247"/>
      <c r="L376" s="252"/>
      <c r="M376" s="253"/>
      <c r="N376" s="254"/>
      <c r="O376" s="254"/>
      <c r="P376" s="254"/>
      <c r="Q376" s="254"/>
      <c r="R376" s="254"/>
      <c r="S376" s="254"/>
      <c r="T376" s="255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56" t="s">
        <v>204</v>
      </c>
      <c r="AU376" s="256" t="s">
        <v>81</v>
      </c>
      <c r="AV376" s="14" t="s">
        <v>81</v>
      </c>
      <c r="AW376" s="14" t="s">
        <v>34</v>
      </c>
      <c r="AX376" s="14" t="s">
        <v>73</v>
      </c>
      <c r="AY376" s="256" t="s">
        <v>193</v>
      </c>
    </row>
    <row r="377" s="15" customFormat="1">
      <c r="A377" s="15"/>
      <c r="B377" s="257"/>
      <c r="C377" s="258"/>
      <c r="D377" s="237" t="s">
        <v>204</v>
      </c>
      <c r="E377" s="259" t="s">
        <v>21</v>
      </c>
      <c r="F377" s="260" t="s">
        <v>208</v>
      </c>
      <c r="G377" s="258"/>
      <c r="H377" s="261">
        <v>3</v>
      </c>
      <c r="I377" s="262"/>
      <c r="J377" s="258"/>
      <c r="K377" s="258"/>
      <c r="L377" s="263"/>
      <c r="M377" s="264"/>
      <c r="N377" s="265"/>
      <c r="O377" s="265"/>
      <c r="P377" s="265"/>
      <c r="Q377" s="265"/>
      <c r="R377" s="265"/>
      <c r="S377" s="265"/>
      <c r="T377" s="266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T377" s="267" t="s">
        <v>204</v>
      </c>
      <c r="AU377" s="267" t="s">
        <v>81</v>
      </c>
      <c r="AV377" s="15" t="s">
        <v>200</v>
      </c>
      <c r="AW377" s="15" t="s">
        <v>34</v>
      </c>
      <c r="AX377" s="15" t="s">
        <v>77</v>
      </c>
      <c r="AY377" s="267" t="s">
        <v>193</v>
      </c>
    </row>
    <row r="378" s="2" customFormat="1" ht="24.15" customHeight="1">
      <c r="A378" s="41"/>
      <c r="B378" s="42"/>
      <c r="C378" s="217" t="s">
        <v>521</v>
      </c>
      <c r="D378" s="217" t="s">
        <v>195</v>
      </c>
      <c r="E378" s="218" t="s">
        <v>1016</v>
      </c>
      <c r="F378" s="219" t="s">
        <v>1017</v>
      </c>
      <c r="G378" s="220" t="s">
        <v>588</v>
      </c>
      <c r="H378" s="221">
        <v>7</v>
      </c>
      <c r="I378" s="222"/>
      <c r="J378" s="223">
        <f>ROUND(I378*H378,2)</f>
        <v>0</v>
      </c>
      <c r="K378" s="219" t="s">
        <v>199</v>
      </c>
      <c r="L378" s="47"/>
      <c r="M378" s="224" t="s">
        <v>21</v>
      </c>
      <c r="N378" s="225" t="s">
        <v>44</v>
      </c>
      <c r="O378" s="87"/>
      <c r="P378" s="226">
        <f>O378*H378</f>
        <v>0</v>
      </c>
      <c r="Q378" s="226">
        <v>0.16950999999999999</v>
      </c>
      <c r="R378" s="226">
        <f>Q378*H378</f>
        <v>1.1865699999999999</v>
      </c>
      <c r="S378" s="226">
        <v>0</v>
      </c>
      <c r="T378" s="227">
        <f>S378*H378</f>
        <v>0</v>
      </c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R378" s="228" t="s">
        <v>200</v>
      </c>
      <c r="AT378" s="228" t="s">
        <v>195</v>
      </c>
      <c r="AU378" s="228" t="s">
        <v>81</v>
      </c>
      <c r="AY378" s="20" t="s">
        <v>193</v>
      </c>
      <c r="BE378" s="229">
        <f>IF(N378="základní",J378,0)</f>
        <v>0</v>
      </c>
      <c r="BF378" s="229">
        <f>IF(N378="snížená",J378,0)</f>
        <v>0</v>
      </c>
      <c r="BG378" s="229">
        <f>IF(N378="zákl. přenesená",J378,0)</f>
        <v>0</v>
      </c>
      <c r="BH378" s="229">
        <f>IF(N378="sníž. přenesená",J378,0)</f>
        <v>0</v>
      </c>
      <c r="BI378" s="229">
        <f>IF(N378="nulová",J378,0)</f>
        <v>0</v>
      </c>
      <c r="BJ378" s="20" t="s">
        <v>77</v>
      </c>
      <c r="BK378" s="229">
        <f>ROUND(I378*H378,2)</f>
        <v>0</v>
      </c>
      <c r="BL378" s="20" t="s">
        <v>200</v>
      </c>
      <c r="BM378" s="228" t="s">
        <v>1018</v>
      </c>
    </row>
    <row r="379" s="2" customFormat="1">
      <c r="A379" s="41"/>
      <c r="B379" s="42"/>
      <c r="C379" s="43"/>
      <c r="D379" s="230" t="s">
        <v>202</v>
      </c>
      <c r="E379" s="43"/>
      <c r="F379" s="231" t="s">
        <v>1019</v>
      </c>
      <c r="G379" s="43"/>
      <c r="H379" s="43"/>
      <c r="I379" s="232"/>
      <c r="J379" s="43"/>
      <c r="K379" s="43"/>
      <c r="L379" s="47"/>
      <c r="M379" s="233"/>
      <c r="N379" s="234"/>
      <c r="O379" s="87"/>
      <c r="P379" s="87"/>
      <c r="Q379" s="87"/>
      <c r="R379" s="87"/>
      <c r="S379" s="87"/>
      <c r="T379" s="88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T379" s="20" t="s">
        <v>202</v>
      </c>
      <c r="AU379" s="20" t="s">
        <v>81</v>
      </c>
    </row>
    <row r="380" s="13" customFormat="1">
      <c r="A380" s="13"/>
      <c r="B380" s="235"/>
      <c r="C380" s="236"/>
      <c r="D380" s="237" t="s">
        <v>204</v>
      </c>
      <c r="E380" s="238" t="s">
        <v>21</v>
      </c>
      <c r="F380" s="239" t="s">
        <v>973</v>
      </c>
      <c r="G380" s="236"/>
      <c r="H380" s="238" t="s">
        <v>21</v>
      </c>
      <c r="I380" s="240"/>
      <c r="J380" s="236"/>
      <c r="K380" s="236"/>
      <c r="L380" s="241"/>
      <c r="M380" s="242"/>
      <c r="N380" s="243"/>
      <c r="O380" s="243"/>
      <c r="P380" s="243"/>
      <c r="Q380" s="243"/>
      <c r="R380" s="243"/>
      <c r="S380" s="243"/>
      <c r="T380" s="244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245" t="s">
        <v>204</v>
      </c>
      <c r="AU380" s="245" t="s">
        <v>81</v>
      </c>
      <c r="AV380" s="13" t="s">
        <v>77</v>
      </c>
      <c r="AW380" s="13" t="s">
        <v>34</v>
      </c>
      <c r="AX380" s="13" t="s">
        <v>73</v>
      </c>
      <c r="AY380" s="245" t="s">
        <v>193</v>
      </c>
    </row>
    <row r="381" s="14" customFormat="1">
      <c r="A381" s="14"/>
      <c r="B381" s="246"/>
      <c r="C381" s="247"/>
      <c r="D381" s="237" t="s">
        <v>204</v>
      </c>
      <c r="E381" s="248" t="s">
        <v>21</v>
      </c>
      <c r="F381" s="249" t="s">
        <v>234</v>
      </c>
      <c r="G381" s="247"/>
      <c r="H381" s="250">
        <v>5</v>
      </c>
      <c r="I381" s="251"/>
      <c r="J381" s="247"/>
      <c r="K381" s="247"/>
      <c r="L381" s="252"/>
      <c r="M381" s="253"/>
      <c r="N381" s="254"/>
      <c r="O381" s="254"/>
      <c r="P381" s="254"/>
      <c r="Q381" s="254"/>
      <c r="R381" s="254"/>
      <c r="S381" s="254"/>
      <c r="T381" s="255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56" t="s">
        <v>204</v>
      </c>
      <c r="AU381" s="256" t="s">
        <v>81</v>
      </c>
      <c r="AV381" s="14" t="s">
        <v>81</v>
      </c>
      <c r="AW381" s="14" t="s">
        <v>34</v>
      </c>
      <c r="AX381" s="14" t="s">
        <v>73</v>
      </c>
      <c r="AY381" s="256" t="s">
        <v>193</v>
      </c>
    </row>
    <row r="382" s="13" customFormat="1">
      <c r="A382" s="13"/>
      <c r="B382" s="235"/>
      <c r="C382" s="236"/>
      <c r="D382" s="237" t="s">
        <v>204</v>
      </c>
      <c r="E382" s="238" t="s">
        <v>21</v>
      </c>
      <c r="F382" s="239" t="s">
        <v>974</v>
      </c>
      <c r="G382" s="236"/>
      <c r="H382" s="238" t="s">
        <v>21</v>
      </c>
      <c r="I382" s="240"/>
      <c r="J382" s="236"/>
      <c r="K382" s="236"/>
      <c r="L382" s="241"/>
      <c r="M382" s="242"/>
      <c r="N382" s="243"/>
      <c r="O382" s="243"/>
      <c r="P382" s="243"/>
      <c r="Q382" s="243"/>
      <c r="R382" s="243"/>
      <c r="S382" s="243"/>
      <c r="T382" s="244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45" t="s">
        <v>204</v>
      </c>
      <c r="AU382" s="245" t="s">
        <v>81</v>
      </c>
      <c r="AV382" s="13" t="s">
        <v>77</v>
      </c>
      <c r="AW382" s="13" t="s">
        <v>34</v>
      </c>
      <c r="AX382" s="13" t="s">
        <v>73</v>
      </c>
      <c r="AY382" s="245" t="s">
        <v>193</v>
      </c>
    </row>
    <row r="383" s="14" customFormat="1">
      <c r="A383" s="14"/>
      <c r="B383" s="246"/>
      <c r="C383" s="247"/>
      <c r="D383" s="237" t="s">
        <v>204</v>
      </c>
      <c r="E383" s="248" t="s">
        <v>21</v>
      </c>
      <c r="F383" s="249" t="s">
        <v>81</v>
      </c>
      <c r="G383" s="247"/>
      <c r="H383" s="250">
        <v>2</v>
      </c>
      <c r="I383" s="251"/>
      <c r="J383" s="247"/>
      <c r="K383" s="247"/>
      <c r="L383" s="252"/>
      <c r="M383" s="253"/>
      <c r="N383" s="254"/>
      <c r="O383" s="254"/>
      <c r="P383" s="254"/>
      <c r="Q383" s="254"/>
      <c r="R383" s="254"/>
      <c r="S383" s="254"/>
      <c r="T383" s="255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56" t="s">
        <v>204</v>
      </c>
      <c r="AU383" s="256" t="s">
        <v>81</v>
      </c>
      <c r="AV383" s="14" t="s">
        <v>81</v>
      </c>
      <c r="AW383" s="14" t="s">
        <v>34</v>
      </c>
      <c r="AX383" s="14" t="s">
        <v>73</v>
      </c>
      <c r="AY383" s="256" t="s">
        <v>193</v>
      </c>
    </row>
    <row r="384" s="15" customFormat="1">
      <c r="A384" s="15"/>
      <c r="B384" s="257"/>
      <c r="C384" s="258"/>
      <c r="D384" s="237" t="s">
        <v>204</v>
      </c>
      <c r="E384" s="259" t="s">
        <v>21</v>
      </c>
      <c r="F384" s="260" t="s">
        <v>208</v>
      </c>
      <c r="G384" s="258"/>
      <c r="H384" s="261">
        <v>7</v>
      </c>
      <c r="I384" s="262"/>
      <c r="J384" s="258"/>
      <c r="K384" s="258"/>
      <c r="L384" s="263"/>
      <c r="M384" s="264"/>
      <c r="N384" s="265"/>
      <c r="O384" s="265"/>
      <c r="P384" s="265"/>
      <c r="Q384" s="265"/>
      <c r="R384" s="265"/>
      <c r="S384" s="265"/>
      <c r="T384" s="266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T384" s="267" t="s">
        <v>204</v>
      </c>
      <c r="AU384" s="267" t="s">
        <v>81</v>
      </c>
      <c r="AV384" s="15" t="s">
        <v>200</v>
      </c>
      <c r="AW384" s="15" t="s">
        <v>34</v>
      </c>
      <c r="AX384" s="15" t="s">
        <v>77</v>
      </c>
      <c r="AY384" s="267" t="s">
        <v>193</v>
      </c>
    </row>
    <row r="385" s="2" customFormat="1" ht="24.15" customHeight="1">
      <c r="A385" s="41"/>
      <c r="B385" s="42"/>
      <c r="C385" s="217" t="s">
        <v>532</v>
      </c>
      <c r="D385" s="217" t="s">
        <v>195</v>
      </c>
      <c r="E385" s="218" t="s">
        <v>1020</v>
      </c>
      <c r="F385" s="219" t="s">
        <v>1021</v>
      </c>
      <c r="G385" s="220" t="s">
        <v>588</v>
      </c>
      <c r="H385" s="221">
        <v>3</v>
      </c>
      <c r="I385" s="222"/>
      <c r="J385" s="223">
        <f>ROUND(I385*H385,2)</f>
        <v>0</v>
      </c>
      <c r="K385" s="219" t="s">
        <v>199</v>
      </c>
      <c r="L385" s="47"/>
      <c r="M385" s="224" t="s">
        <v>21</v>
      </c>
      <c r="N385" s="225" t="s">
        <v>44</v>
      </c>
      <c r="O385" s="87"/>
      <c r="P385" s="226">
        <f>O385*H385</f>
        <v>0</v>
      </c>
      <c r="Q385" s="226">
        <v>0.31447000000000003</v>
      </c>
      <c r="R385" s="226">
        <f>Q385*H385</f>
        <v>0.94341000000000008</v>
      </c>
      <c r="S385" s="226">
        <v>0</v>
      </c>
      <c r="T385" s="227">
        <f>S385*H385</f>
        <v>0</v>
      </c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R385" s="228" t="s">
        <v>200</v>
      </c>
      <c r="AT385" s="228" t="s">
        <v>195</v>
      </c>
      <c r="AU385" s="228" t="s">
        <v>81</v>
      </c>
      <c r="AY385" s="20" t="s">
        <v>193</v>
      </c>
      <c r="BE385" s="229">
        <f>IF(N385="základní",J385,0)</f>
        <v>0</v>
      </c>
      <c r="BF385" s="229">
        <f>IF(N385="snížená",J385,0)</f>
        <v>0</v>
      </c>
      <c r="BG385" s="229">
        <f>IF(N385="zákl. přenesená",J385,0)</f>
        <v>0</v>
      </c>
      <c r="BH385" s="229">
        <f>IF(N385="sníž. přenesená",J385,0)</f>
        <v>0</v>
      </c>
      <c r="BI385" s="229">
        <f>IF(N385="nulová",J385,0)</f>
        <v>0</v>
      </c>
      <c r="BJ385" s="20" t="s">
        <v>77</v>
      </c>
      <c r="BK385" s="229">
        <f>ROUND(I385*H385,2)</f>
        <v>0</v>
      </c>
      <c r="BL385" s="20" t="s">
        <v>200</v>
      </c>
      <c r="BM385" s="228" t="s">
        <v>1022</v>
      </c>
    </row>
    <row r="386" s="2" customFormat="1">
      <c r="A386" s="41"/>
      <c r="B386" s="42"/>
      <c r="C386" s="43"/>
      <c r="D386" s="230" t="s">
        <v>202</v>
      </c>
      <c r="E386" s="43"/>
      <c r="F386" s="231" t="s">
        <v>1023</v>
      </c>
      <c r="G386" s="43"/>
      <c r="H386" s="43"/>
      <c r="I386" s="232"/>
      <c r="J386" s="43"/>
      <c r="K386" s="43"/>
      <c r="L386" s="47"/>
      <c r="M386" s="233"/>
      <c r="N386" s="234"/>
      <c r="O386" s="87"/>
      <c r="P386" s="87"/>
      <c r="Q386" s="87"/>
      <c r="R386" s="87"/>
      <c r="S386" s="87"/>
      <c r="T386" s="88"/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41"/>
      <c r="AT386" s="20" t="s">
        <v>202</v>
      </c>
      <c r="AU386" s="20" t="s">
        <v>81</v>
      </c>
    </row>
    <row r="387" s="13" customFormat="1">
      <c r="A387" s="13"/>
      <c r="B387" s="235"/>
      <c r="C387" s="236"/>
      <c r="D387" s="237" t="s">
        <v>204</v>
      </c>
      <c r="E387" s="238" t="s">
        <v>21</v>
      </c>
      <c r="F387" s="239" t="s">
        <v>1010</v>
      </c>
      <c r="G387" s="236"/>
      <c r="H387" s="238" t="s">
        <v>21</v>
      </c>
      <c r="I387" s="240"/>
      <c r="J387" s="236"/>
      <c r="K387" s="236"/>
      <c r="L387" s="241"/>
      <c r="M387" s="242"/>
      <c r="N387" s="243"/>
      <c r="O387" s="243"/>
      <c r="P387" s="243"/>
      <c r="Q387" s="243"/>
      <c r="R387" s="243"/>
      <c r="S387" s="243"/>
      <c r="T387" s="244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245" t="s">
        <v>204</v>
      </c>
      <c r="AU387" s="245" t="s">
        <v>81</v>
      </c>
      <c r="AV387" s="13" t="s">
        <v>77</v>
      </c>
      <c r="AW387" s="13" t="s">
        <v>34</v>
      </c>
      <c r="AX387" s="13" t="s">
        <v>73</v>
      </c>
      <c r="AY387" s="245" t="s">
        <v>193</v>
      </c>
    </row>
    <row r="388" s="14" customFormat="1">
      <c r="A388" s="14"/>
      <c r="B388" s="246"/>
      <c r="C388" s="247"/>
      <c r="D388" s="237" t="s">
        <v>204</v>
      </c>
      <c r="E388" s="248" t="s">
        <v>21</v>
      </c>
      <c r="F388" s="249" t="s">
        <v>109</v>
      </c>
      <c r="G388" s="247"/>
      <c r="H388" s="250">
        <v>3</v>
      </c>
      <c r="I388" s="251"/>
      <c r="J388" s="247"/>
      <c r="K388" s="247"/>
      <c r="L388" s="252"/>
      <c r="M388" s="253"/>
      <c r="N388" s="254"/>
      <c r="O388" s="254"/>
      <c r="P388" s="254"/>
      <c r="Q388" s="254"/>
      <c r="R388" s="254"/>
      <c r="S388" s="254"/>
      <c r="T388" s="255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56" t="s">
        <v>204</v>
      </c>
      <c r="AU388" s="256" t="s">
        <v>81</v>
      </c>
      <c r="AV388" s="14" t="s">
        <v>81</v>
      </c>
      <c r="AW388" s="14" t="s">
        <v>34</v>
      </c>
      <c r="AX388" s="14" t="s">
        <v>73</v>
      </c>
      <c r="AY388" s="256" t="s">
        <v>193</v>
      </c>
    </row>
    <row r="389" s="15" customFormat="1">
      <c r="A389" s="15"/>
      <c r="B389" s="257"/>
      <c r="C389" s="258"/>
      <c r="D389" s="237" t="s">
        <v>204</v>
      </c>
      <c r="E389" s="259" t="s">
        <v>21</v>
      </c>
      <c r="F389" s="260" t="s">
        <v>208</v>
      </c>
      <c r="G389" s="258"/>
      <c r="H389" s="261">
        <v>3</v>
      </c>
      <c r="I389" s="262"/>
      <c r="J389" s="258"/>
      <c r="K389" s="258"/>
      <c r="L389" s="263"/>
      <c r="M389" s="264"/>
      <c r="N389" s="265"/>
      <c r="O389" s="265"/>
      <c r="P389" s="265"/>
      <c r="Q389" s="265"/>
      <c r="R389" s="265"/>
      <c r="S389" s="265"/>
      <c r="T389" s="266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T389" s="267" t="s">
        <v>204</v>
      </c>
      <c r="AU389" s="267" t="s">
        <v>81</v>
      </c>
      <c r="AV389" s="15" t="s">
        <v>200</v>
      </c>
      <c r="AW389" s="15" t="s">
        <v>34</v>
      </c>
      <c r="AX389" s="15" t="s">
        <v>77</v>
      </c>
      <c r="AY389" s="267" t="s">
        <v>193</v>
      </c>
    </row>
    <row r="390" s="2" customFormat="1" ht="21.75" customHeight="1">
      <c r="A390" s="41"/>
      <c r="B390" s="42"/>
      <c r="C390" s="217" t="s">
        <v>541</v>
      </c>
      <c r="D390" s="217" t="s">
        <v>195</v>
      </c>
      <c r="E390" s="218" t="s">
        <v>1024</v>
      </c>
      <c r="F390" s="219" t="s">
        <v>1025</v>
      </c>
      <c r="G390" s="220" t="s">
        <v>250</v>
      </c>
      <c r="H390" s="221">
        <v>0.247</v>
      </c>
      <c r="I390" s="222"/>
      <c r="J390" s="223">
        <f>ROUND(I390*H390,2)</f>
        <v>0</v>
      </c>
      <c r="K390" s="219" t="s">
        <v>199</v>
      </c>
      <c r="L390" s="47"/>
      <c r="M390" s="224" t="s">
        <v>21</v>
      </c>
      <c r="N390" s="225" t="s">
        <v>44</v>
      </c>
      <c r="O390" s="87"/>
      <c r="P390" s="226">
        <f>O390*H390</f>
        <v>0</v>
      </c>
      <c r="Q390" s="226">
        <v>0.01221</v>
      </c>
      <c r="R390" s="226">
        <f>Q390*H390</f>
        <v>0.0030158699999999999</v>
      </c>
      <c r="S390" s="226">
        <v>0</v>
      </c>
      <c r="T390" s="227">
        <f>S390*H390</f>
        <v>0</v>
      </c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R390" s="228" t="s">
        <v>200</v>
      </c>
      <c r="AT390" s="228" t="s">
        <v>195</v>
      </c>
      <c r="AU390" s="228" t="s">
        <v>81</v>
      </c>
      <c r="AY390" s="20" t="s">
        <v>193</v>
      </c>
      <c r="BE390" s="229">
        <f>IF(N390="základní",J390,0)</f>
        <v>0</v>
      </c>
      <c r="BF390" s="229">
        <f>IF(N390="snížená",J390,0)</f>
        <v>0</v>
      </c>
      <c r="BG390" s="229">
        <f>IF(N390="zákl. přenesená",J390,0)</f>
        <v>0</v>
      </c>
      <c r="BH390" s="229">
        <f>IF(N390="sníž. přenesená",J390,0)</f>
        <v>0</v>
      </c>
      <c r="BI390" s="229">
        <f>IF(N390="nulová",J390,0)</f>
        <v>0</v>
      </c>
      <c r="BJ390" s="20" t="s">
        <v>77</v>
      </c>
      <c r="BK390" s="229">
        <f>ROUND(I390*H390,2)</f>
        <v>0</v>
      </c>
      <c r="BL390" s="20" t="s">
        <v>200</v>
      </c>
      <c r="BM390" s="228" t="s">
        <v>1026</v>
      </c>
    </row>
    <row r="391" s="2" customFormat="1">
      <c r="A391" s="41"/>
      <c r="B391" s="42"/>
      <c r="C391" s="43"/>
      <c r="D391" s="230" t="s">
        <v>202</v>
      </c>
      <c r="E391" s="43"/>
      <c r="F391" s="231" t="s">
        <v>1027</v>
      </c>
      <c r="G391" s="43"/>
      <c r="H391" s="43"/>
      <c r="I391" s="232"/>
      <c r="J391" s="43"/>
      <c r="K391" s="43"/>
      <c r="L391" s="47"/>
      <c r="M391" s="233"/>
      <c r="N391" s="234"/>
      <c r="O391" s="87"/>
      <c r="P391" s="87"/>
      <c r="Q391" s="87"/>
      <c r="R391" s="87"/>
      <c r="S391" s="87"/>
      <c r="T391" s="88"/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T391" s="20" t="s">
        <v>202</v>
      </c>
      <c r="AU391" s="20" t="s">
        <v>81</v>
      </c>
    </row>
    <row r="392" s="13" customFormat="1">
      <c r="A392" s="13"/>
      <c r="B392" s="235"/>
      <c r="C392" s="236"/>
      <c r="D392" s="237" t="s">
        <v>204</v>
      </c>
      <c r="E392" s="238" t="s">
        <v>21</v>
      </c>
      <c r="F392" s="239" t="s">
        <v>1028</v>
      </c>
      <c r="G392" s="236"/>
      <c r="H392" s="238" t="s">
        <v>21</v>
      </c>
      <c r="I392" s="240"/>
      <c r="J392" s="236"/>
      <c r="K392" s="236"/>
      <c r="L392" s="241"/>
      <c r="M392" s="242"/>
      <c r="N392" s="243"/>
      <c r="O392" s="243"/>
      <c r="P392" s="243"/>
      <c r="Q392" s="243"/>
      <c r="R392" s="243"/>
      <c r="S392" s="243"/>
      <c r="T392" s="244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245" t="s">
        <v>204</v>
      </c>
      <c r="AU392" s="245" t="s">
        <v>81</v>
      </c>
      <c r="AV392" s="13" t="s">
        <v>77</v>
      </c>
      <c r="AW392" s="13" t="s">
        <v>34</v>
      </c>
      <c r="AX392" s="13" t="s">
        <v>73</v>
      </c>
      <c r="AY392" s="245" t="s">
        <v>193</v>
      </c>
    </row>
    <row r="393" s="14" customFormat="1">
      <c r="A393" s="14"/>
      <c r="B393" s="246"/>
      <c r="C393" s="247"/>
      <c r="D393" s="237" t="s">
        <v>204</v>
      </c>
      <c r="E393" s="248" t="s">
        <v>21</v>
      </c>
      <c r="F393" s="249" t="s">
        <v>1029</v>
      </c>
      <c r="G393" s="247"/>
      <c r="H393" s="250">
        <v>0.247</v>
      </c>
      <c r="I393" s="251"/>
      <c r="J393" s="247"/>
      <c r="K393" s="247"/>
      <c r="L393" s="252"/>
      <c r="M393" s="253"/>
      <c r="N393" s="254"/>
      <c r="O393" s="254"/>
      <c r="P393" s="254"/>
      <c r="Q393" s="254"/>
      <c r="R393" s="254"/>
      <c r="S393" s="254"/>
      <c r="T393" s="255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56" t="s">
        <v>204</v>
      </c>
      <c r="AU393" s="256" t="s">
        <v>81</v>
      </c>
      <c r="AV393" s="14" t="s">
        <v>81</v>
      </c>
      <c r="AW393" s="14" t="s">
        <v>34</v>
      </c>
      <c r="AX393" s="14" t="s">
        <v>73</v>
      </c>
      <c r="AY393" s="256" t="s">
        <v>193</v>
      </c>
    </row>
    <row r="394" s="15" customFormat="1">
      <c r="A394" s="15"/>
      <c r="B394" s="257"/>
      <c r="C394" s="258"/>
      <c r="D394" s="237" t="s">
        <v>204</v>
      </c>
      <c r="E394" s="259" t="s">
        <v>21</v>
      </c>
      <c r="F394" s="260" t="s">
        <v>208</v>
      </c>
      <c r="G394" s="258"/>
      <c r="H394" s="261">
        <v>0.247</v>
      </c>
      <c r="I394" s="262"/>
      <c r="J394" s="258"/>
      <c r="K394" s="258"/>
      <c r="L394" s="263"/>
      <c r="M394" s="264"/>
      <c r="N394" s="265"/>
      <c r="O394" s="265"/>
      <c r="P394" s="265"/>
      <c r="Q394" s="265"/>
      <c r="R394" s="265"/>
      <c r="S394" s="265"/>
      <c r="T394" s="266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T394" s="267" t="s">
        <v>204</v>
      </c>
      <c r="AU394" s="267" t="s">
        <v>81</v>
      </c>
      <c r="AV394" s="15" t="s">
        <v>200</v>
      </c>
      <c r="AW394" s="15" t="s">
        <v>34</v>
      </c>
      <c r="AX394" s="15" t="s">
        <v>77</v>
      </c>
      <c r="AY394" s="267" t="s">
        <v>193</v>
      </c>
    </row>
    <row r="395" s="2" customFormat="1" ht="16.5" customHeight="1">
      <c r="A395" s="41"/>
      <c r="B395" s="42"/>
      <c r="C395" s="282" t="s">
        <v>548</v>
      </c>
      <c r="D395" s="282" t="s">
        <v>811</v>
      </c>
      <c r="E395" s="283" t="s">
        <v>1030</v>
      </c>
      <c r="F395" s="284" t="s">
        <v>1031</v>
      </c>
      <c r="G395" s="285" t="s">
        <v>250</v>
      </c>
      <c r="H395" s="286">
        <v>0.26700000000000002</v>
      </c>
      <c r="I395" s="287"/>
      <c r="J395" s="288">
        <f>ROUND(I395*H395,2)</f>
        <v>0</v>
      </c>
      <c r="K395" s="284" t="s">
        <v>199</v>
      </c>
      <c r="L395" s="289"/>
      <c r="M395" s="290" t="s">
        <v>21</v>
      </c>
      <c r="N395" s="291" t="s">
        <v>44</v>
      </c>
      <c r="O395" s="87"/>
      <c r="P395" s="226">
        <f>O395*H395</f>
        <v>0</v>
      </c>
      <c r="Q395" s="226">
        <v>1</v>
      </c>
      <c r="R395" s="226">
        <f>Q395*H395</f>
        <v>0.26700000000000002</v>
      </c>
      <c r="S395" s="226">
        <v>0</v>
      </c>
      <c r="T395" s="227">
        <f>S395*H395</f>
        <v>0</v>
      </c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R395" s="228" t="s">
        <v>254</v>
      </c>
      <c r="AT395" s="228" t="s">
        <v>811</v>
      </c>
      <c r="AU395" s="228" t="s">
        <v>81</v>
      </c>
      <c r="AY395" s="20" t="s">
        <v>193</v>
      </c>
      <c r="BE395" s="229">
        <f>IF(N395="základní",J395,0)</f>
        <v>0</v>
      </c>
      <c r="BF395" s="229">
        <f>IF(N395="snížená",J395,0)</f>
        <v>0</v>
      </c>
      <c r="BG395" s="229">
        <f>IF(N395="zákl. přenesená",J395,0)</f>
        <v>0</v>
      </c>
      <c r="BH395" s="229">
        <f>IF(N395="sníž. přenesená",J395,0)</f>
        <v>0</v>
      </c>
      <c r="BI395" s="229">
        <f>IF(N395="nulová",J395,0)</f>
        <v>0</v>
      </c>
      <c r="BJ395" s="20" t="s">
        <v>77</v>
      </c>
      <c r="BK395" s="229">
        <f>ROUND(I395*H395,2)</f>
        <v>0</v>
      </c>
      <c r="BL395" s="20" t="s">
        <v>200</v>
      </c>
      <c r="BM395" s="228" t="s">
        <v>1032</v>
      </c>
    </row>
    <row r="396" s="13" customFormat="1">
      <c r="A396" s="13"/>
      <c r="B396" s="235"/>
      <c r="C396" s="236"/>
      <c r="D396" s="237" t="s">
        <v>204</v>
      </c>
      <c r="E396" s="238" t="s">
        <v>21</v>
      </c>
      <c r="F396" s="239" t="s">
        <v>1028</v>
      </c>
      <c r="G396" s="236"/>
      <c r="H396" s="238" t="s">
        <v>21</v>
      </c>
      <c r="I396" s="240"/>
      <c r="J396" s="236"/>
      <c r="K396" s="236"/>
      <c r="L396" s="241"/>
      <c r="M396" s="242"/>
      <c r="N396" s="243"/>
      <c r="O396" s="243"/>
      <c r="P396" s="243"/>
      <c r="Q396" s="243"/>
      <c r="R396" s="243"/>
      <c r="S396" s="243"/>
      <c r="T396" s="244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45" t="s">
        <v>204</v>
      </c>
      <c r="AU396" s="245" t="s">
        <v>81</v>
      </c>
      <c r="AV396" s="13" t="s">
        <v>77</v>
      </c>
      <c r="AW396" s="13" t="s">
        <v>34</v>
      </c>
      <c r="AX396" s="13" t="s">
        <v>73</v>
      </c>
      <c r="AY396" s="245" t="s">
        <v>193</v>
      </c>
    </row>
    <row r="397" s="14" customFormat="1">
      <c r="A397" s="14"/>
      <c r="B397" s="246"/>
      <c r="C397" s="247"/>
      <c r="D397" s="237" t="s">
        <v>204</v>
      </c>
      <c r="E397" s="248" t="s">
        <v>21</v>
      </c>
      <c r="F397" s="249" t="s">
        <v>1033</v>
      </c>
      <c r="G397" s="247"/>
      <c r="H397" s="250">
        <v>0.26700000000000002</v>
      </c>
      <c r="I397" s="251"/>
      <c r="J397" s="247"/>
      <c r="K397" s="247"/>
      <c r="L397" s="252"/>
      <c r="M397" s="253"/>
      <c r="N397" s="254"/>
      <c r="O397" s="254"/>
      <c r="P397" s="254"/>
      <c r="Q397" s="254"/>
      <c r="R397" s="254"/>
      <c r="S397" s="254"/>
      <c r="T397" s="255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56" t="s">
        <v>204</v>
      </c>
      <c r="AU397" s="256" t="s">
        <v>81</v>
      </c>
      <c r="AV397" s="14" t="s">
        <v>81</v>
      </c>
      <c r="AW397" s="14" t="s">
        <v>34</v>
      </c>
      <c r="AX397" s="14" t="s">
        <v>73</v>
      </c>
      <c r="AY397" s="256" t="s">
        <v>193</v>
      </c>
    </row>
    <row r="398" s="15" customFormat="1">
      <c r="A398" s="15"/>
      <c r="B398" s="257"/>
      <c r="C398" s="258"/>
      <c r="D398" s="237" t="s">
        <v>204</v>
      </c>
      <c r="E398" s="259" t="s">
        <v>21</v>
      </c>
      <c r="F398" s="260" t="s">
        <v>208</v>
      </c>
      <c r="G398" s="258"/>
      <c r="H398" s="261">
        <v>0.26700000000000002</v>
      </c>
      <c r="I398" s="262"/>
      <c r="J398" s="258"/>
      <c r="K398" s="258"/>
      <c r="L398" s="263"/>
      <c r="M398" s="264"/>
      <c r="N398" s="265"/>
      <c r="O398" s="265"/>
      <c r="P398" s="265"/>
      <c r="Q398" s="265"/>
      <c r="R398" s="265"/>
      <c r="S398" s="265"/>
      <c r="T398" s="266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T398" s="267" t="s">
        <v>204</v>
      </c>
      <c r="AU398" s="267" t="s">
        <v>81</v>
      </c>
      <c r="AV398" s="15" t="s">
        <v>200</v>
      </c>
      <c r="AW398" s="15" t="s">
        <v>34</v>
      </c>
      <c r="AX398" s="15" t="s">
        <v>77</v>
      </c>
      <c r="AY398" s="267" t="s">
        <v>193</v>
      </c>
    </row>
    <row r="399" s="2" customFormat="1" ht="21.75" customHeight="1">
      <c r="A399" s="41"/>
      <c r="B399" s="42"/>
      <c r="C399" s="217" t="s">
        <v>554</v>
      </c>
      <c r="D399" s="217" t="s">
        <v>195</v>
      </c>
      <c r="E399" s="218" t="s">
        <v>1034</v>
      </c>
      <c r="F399" s="219" t="s">
        <v>1035</v>
      </c>
      <c r="G399" s="220" t="s">
        <v>198</v>
      </c>
      <c r="H399" s="221">
        <v>3.4649999999999999</v>
      </c>
      <c r="I399" s="222"/>
      <c r="J399" s="223">
        <f>ROUND(I399*H399,2)</f>
        <v>0</v>
      </c>
      <c r="K399" s="219" t="s">
        <v>199</v>
      </c>
      <c r="L399" s="47"/>
      <c r="M399" s="224" t="s">
        <v>21</v>
      </c>
      <c r="N399" s="225" t="s">
        <v>44</v>
      </c>
      <c r="O399" s="87"/>
      <c r="P399" s="226">
        <f>O399*H399</f>
        <v>0</v>
      </c>
      <c r="Q399" s="226">
        <v>0.00189</v>
      </c>
      <c r="R399" s="226">
        <f>Q399*H399</f>
        <v>0.0065488499999999993</v>
      </c>
      <c r="S399" s="226">
        <v>0</v>
      </c>
      <c r="T399" s="227">
        <f>S399*H399</f>
        <v>0</v>
      </c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R399" s="228" t="s">
        <v>200</v>
      </c>
      <c r="AT399" s="228" t="s">
        <v>195</v>
      </c>
      <c r="AU399" s="228" t="s">
        <v>81</v>
      </c>
      <c r="AY399" s="20" t="s">
        <v>193</v>
      </c>
      <c r="BE399" s="229">
        <f>IF(N399="základní",J399,0)</f>
        <v>0</v>
      </c>
      <c r="BF399" s="229">
        <f>IF(N399="snížená",J399,0)</f>
        <v>0</v>
      </c>
      <c r="BG399" s="229">
        <f>IF(N399="zákl. přenesená",J399,0)</f>
        <v>0</v>
      </c>
      <c r="BH399" s="229">
        <f>IF(N399="sníž. přenesená",J399,0)</f>
        <v>0</v>
      </c>
      <c r="BI399" s="229">
        <f>IF(N399="nulová",J399,0)</f>
        <v>0</v>
      </c>
      <c r="BJ399" s="20" t="s">
        <v>77</v>
      </c>
      <c r="BK399" s="229">
        <f>ROUND(I399*H399,2)</f>
        <v>0</v>
      </c>
      <c r="BL399" s="20" t="s">
        <v>200</v>
      </c>
      <c r="BM399" s="228" t="s">
        <v>1036</v>
      </c>
    </row>
    <row r="400" s="2" customFormat="1">
      <c r="A400" s="41"/>
      <c r="B400" s="42"/>
      <c r="C400" s="43"/>
      <c r="D400" s="230" t="s">
        <v>202</v>
      </c>
      <c r="E400" s="43"/>
      <c r="F400" s="231" t="s">
        <v>1037</v>
      </c>
      <c r="G400" s="43"/>
      <c r="H400" s="43"/>
      <c r="I400" s="232"/>
      <c r="J400" s="43"/>
      <c r="K400" s="43"/>
      <c r="L400" s="47"/>
      <c r="M400" s="233"/>
      <c r="N400" s="234"/>
      <c r="O400" s="87"/>
      <c r="P400" s="87"/>
      <c r="Q400" s="87"/>
      <c r="R400" s="87"/>
      <c r="S400" s="87"/>
      <c r="T400" s="88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T400" s="20" t="s">
        <v>202</v>
      </c>
      <c r="AU400" s="20" t="s">
        <v>81</v>
      </c>
    </row>
    <row r="401" s="13" customFormat="1">
      <c r="A401" s="13"/>
      <c r="B401" s="235"/>
      <c r="C401" s="236"/>
      <c r="D401" s="237" t="s">
        <v>204</v>
      </c>
      <c r="E401" s="238" t="s">
        <v>21</v>
      </c>
      <c r="F401" s="239" t="s">
        <v>1038</v>
      </c>
      <c r="G401" s="236"/>
      <c r="H401" s="238" t="s">
        <v>21</v>
      </c>
      <c r="I401" s="240"/>
      <c r="J401" s="236"/>
      <c r="K401" s="236"/>
      <c r="L401" s="241"/>
      <c r="M401" s="242"/>
      <c r="N401" s="243"/>
      <c r="O401" s="243"/>
      <c r="P401" s="243"/>
      <c r="Q401" s="243"/>
      <c r="R401" s="243"/>
      <c r="S401" s="243"/>
      <c r="T401" s="244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45" t="s">
        <v>204</v>
      </c>
      <c r="AU401" s="245" t="s">
        <v>81</v>
      </c>
      <c r="AV401" s="13" t="s">
        <v>77</v>
      </c>
      <c r="AW401" s="13" t="s">
        <v>34</v>
      </c>
      <c r="AX401" s="13" t="s">
        <v>73</v>
      </c>
      <c r="AY401" s="245" t="s">
        <v>193</v>
      </c>
    </row>
    <row r="402" s="14" customFormat="1">
      <c r="A402" s="14"/>
      <c r="B402" s="246"/>
      <c r="C402" s="247"/>
      <c r="D402" s="237" t="s">
        <v>204</v>
      </c>
      <c r="E402" s="248" t="s">
        <v>21</v>
      </c>
      <c r="F402" s="249" t="s">
        <v>1039</v>
      </c>
      <c r="G402" s="247"/>
      <c r="H402" s="250">
        <v>3.4649999999999999</v>
      </c>
      <c r="I402" s="251"/>
      <c r="J402" s="247"/>
      <c r="K402" s="247"/>
      <c r="L402" s="252"/>
      <c r="M402" s="253"/>
      <c r="N402" s="254"/>
      <c r="O402" s="254"/>
      <c r="P402" s="254"/>
      <c r="Q402" s="254"/>
      <c r="R402" s="254"/>
      <c r="S402" s="254"/>
      <c r="T402" s="255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56" t="s">
        <v>204</v>
      </c>
      <c r="AU402" s="256" t="s">
        <v>81</v>
      </c>
      <c r="AV402" s="14" t="s">
        <v>81</v>
      </c>
      <c r="AW402" s="14" t="s">
        <v>34</v>
      </c>
      <c r="AX402" s="14" t="s">
        <v>73</v>
      </c>
      <c r="AY402" s="256" t="s">
        <v>193</v>
      </c>
    </row>
    <row r="403" s="15" customFormat="1">
      <c r="A403" s="15"/>
      <c r="B403" s="257"/>
      <c r="C403" s="258"/>
      <c r="D403" s="237" t="s">
        <v>204</v>
      </c>
      <c r="E403" s="259" t="s">
        <v>21</v>
      </c>
      <c r="F403" s="260" t="s">
        <v>208</v>
      </c>
      <c r="G403" s="258"/>
      <c r="H403" s="261">
        <v>3.4649999999999999</v>
      </c>
      <c r="I403" s="262"/>
      <c r="J403" s="258"/>
      <c r="K403" s="258"/>
      <c r="L403" s="263"/>
      <c r="M403" s="264"/>
      <c r="N403" s="265"/>
      <c r="O403" s="265"/>
      <c r="P403" s="265"/>
      <c r="Q403" s="265"/>
      <c r="R403" s="265"/>
      <c r="S403" s="265"/>
      <c r="T403" s="266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T403" s="267" t="s">
        <v>204</v>
      </c>
      <c r="AU403" s="267" t="s">
        <v>81</v>
      </c>
      <c r="AV403" s="15" t="s">
        <v>200</v>
      </c>
      <c r="AW403" s="15" t="s">
        <v>34</v>
      </c>
      <c r="AX403" s="15" t="s">
        <v>77</v>
      </c>
      <c r="AY403" s="267" t="s">
        <v>193</v>
      </c>
    </row>
    <row r="404" s="2" customFormat="1" ht="16.5" customHeight="1">
      <c r="A404" s="41"/>
      <c r="B404" s="42"/>
      <c r="C404" s="217" t="s">
        <v>562</v>
      </c>
      <c r="D404" s="217" t="s">
        <v>195</v>
      </c>
      <c r="E404" s="218" t="s">
        <v>1040</v>
      </c>
      <c r="F404" s="219" t="s">
        <v>1041</v>
      </c>
      <c r="G404" s="220" t="s">
        <v>198</v>
      </c>
      <c r="H404" s="221">
        <v>0.23999999999999999</v>
      </c>
      <c r="I404" s="222"/>
      <c r="J404" s="223">
        <f>ROUND(I404*H404,2)</f>
        <v>0</v>
      </c>
      <c r="K404" s="219" t="s">
        <v>199</v>
      </c>
      <c r="L404" s="47"/>
      <c r="M404" s="224" t="s">
        <v>21</v>
      </c>
      <c r="N404" s="225" t="s">
        <v>44</v>
      </c>
      <c r="O404" s="87"/>
      <c r="P404" s="226">
        <f>O404*H404</f>
        <v>0</v>
      </c>
      <c r="Q404" s="226">
        <v>0.00315</v>
      </c>
      <c r="R404" s="226">
        <f>Q404*H404</f>
        <v>0.00075599999999999994</v>
      </c>
      <c r="S404" s="226">
        <v>0</v>
      </c>
      <c r="T404" s="227">
        <f>S404*H404</f>
        <v>0</v>
      </c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R404" s="228" t="s">
        <v>200</v>
      </c>
      <c r="AT404" s="228" t="s">
        <v>195</v>
      </c>
      <c r="AU404" s="228" t="s">
        <v>81</v>
      </c>
      <c r="AY404" s="20" t="s">
        <v>193</v>
      </c>
      <c r="BE404" s="229">
        <f>IF(N404="základní",J404,0)</f>
        <v>0</v>
      </c>
      <c r="BF404" s="229">
        <f>IF(N404="snížená",J404,0)</f>
        <v>0</v>
      </c>
      <c r="BG404" s="229">
        <f>IF(N404="zákl. přenesená",J404,0)</f>
        <v>0</v>
      </c>
      <c r="BH404" s="229">
        <f>IF(N404="sníž. přenesená",J404,0)</f>
        <v>0</v>
      </c>
      <c r="BI404" s="229">
        <f>IF(N404="nulová",J404,0)</f>
        <v>0</v>
      </c>
      <c r="BJ404" s="20" t="s">
        <v>77</v>
      </c>
      <c r="BK404" s="229">
        <f>ROUND(I404*H404,2)</f>
        <v>0</v>
      </c>
      <c r="BL404" s="20" t="s">
        <v>200</v>
      </c>
      <c r="BM404" s="228" t="s">
        <v>1042</v>
      </c>
    </row>
    <row r="405" s="2" customFormat="1">
      <c r="A405" s="41"/>
      <c r="B405" s="42"/>
      <c r="C405" s="43"/>
      <c r="D405" s="230" t="s">
        <v>202</v>
      </c>
      <c r="E405" s="43"/>
      <c r="F405" s="231" t="s">
        <v>1043</v>
      </c>
      <c r="G405" s="43"/>
      <c r="H405" s="43"/>
      <c r="I405" s="232"/>
      <c r="J405" s="43"/>
      <c r="K405" s="43"/>
      <c r="L405" s="47"/>
      <c r="M405" s="233"/>
      <c r="N405" s="234"/>
      <c r="O405" s="87"/>
      <c r="P405" s="87"/>
      <c r="Q405" s="87"/>
      <c r="R405" s="87"/>
      <c r="S405" s="87"/>
      <c r="T405" s="88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T405" s="20" t="s">
        <v>202</v>
      </c>
      <c r="AU405" s="20" t="s">
        <v>81</v>
      </c>
    </row>
    <row r="406" s="13" customFormat="1">
      <c r="A406" s="13"/>
      <c r="B406" s="235"/>
      <c r="C406" s="236"/>
      <c r="D406" s="237" t="s">
        <v>204</v>
      </c>
      <c r="E406" s="238" t="s">
        <v>21</v>
      </c>
      <c r="F406" s="239" t="s">
        <v>1044</v>
      </c>
      <c r="G406" s="236"/>
      <c r="H406" s="238" t="s">
        <v>21</v>
      </c>
      <c r="I406" s="240"/>
      <c r="J406" s="236"/>
      <c r="K406" s="236"/>
      <c r="L406" s="241"/>
      <c r="M406" s="242"/>
      <c r="N406" s="243"/>
      <c r="O406" s="243"/>
      <c r="P406" s="243"/>
      <c r="Q406" s="243"/>
      <c r="R406" s="243"/>
      <c r="S406" s="243"/>
      <c r="T406" s="244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T406" s="245" t="s">
        <v>204</v>
      </c>
      <c r="AU406" s="245" t="s">
        <v>81</v>
      </c>
      <c r="AV406" s="13" t="s">
        <v>77</v>
      </c>
      <c r="AW406" s="13" t="s">
        <v>34</v>
      </c>
      <c r="AX406" s="13" t="s">
        <v>73</v>
      </c>
      <c r="AY406" s="245" t="s">
        <v>193</v>
      </c>
    </row>
    <row r="407" s="14" customFormat="1">
      <c r="A407" s="14"/>
      <c r="B407" s="246"/>
      <c r="C407" s="247"/>
      <c r="D407" s="237" t="s">
        <v>204</v>
      </c>
      <c r="E407" s="248" t="s">
        <v>21</v>
      </c>
      <c r="F407" s="249" t="s">
        <v>1045</v>
      </c>
      <c r="G407" s="247"/>
      <c r="H407" s="250">
        <v>0.23999999999999999</v>
      </c>
      <c r="I407" s="251"/>
      <c r="J407" s="247"/>
      <c r="K407" s="247"/>
      <c r="L407" s="252"/>
      <c r="M407" s="253"/>
      <c r="N407" s="254"/>
      <c r="O407" s="254"/>
      <c r="P407" s="254"/>
      <c r="Q407" s="254"/>
      <c r="R407" s="254"/>
      <c r="S407" s="254"/>
      <c r="T407" s="255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56" t="s">
        <v>204</v>
      </c>
      <c r="AU407" s="256" t="s">
        <v>81</v>
      </c>
      <c r="AV407" s="14" t="s">
        <v>81</v>
      </c>
      <c r="AW407" s="14" t="s">
        <v>34</v>
      </c>
      <c r="AX407" s="14" t="s">
        <v>73</v>
      </c>
      <c r="AY407" s="256" t="s">
        <v>193</v>
      </c>
    </row>
    <row r="408" s="15" customFormat="1">
      <c r="A408" s="15"/>
      <c r="B408" s="257"/>
      <c r="C408" s="258"/>
      <c r="D408" s="237" t="s">
        <v>204</v>
      </c>
      <c r="E408" s="259" t="s">
        <v>21</v>
      </c>
      <c r="F408" s="260" t="s">
        <v>208</v>
      </c>
      <c r="G408" s="258"/>
      <c r="H408" s="261">
        <v>0.23999999999999999</v>
      </c>
      <c r="I408" s="262"/>
      <c r="J408" s="258"/>
      <c r="K408" s="258"/>
      <c r="L408" s="263"/>
      <c r="M408" s="264"/>
      <c r="N408" s="265"/>
      <c r="O408" s="265"/>
      <c r="P408" s="265"/>
      <c r="Q408" s="265"/>
      <c r="R408" s="265"/>
      <c r="S408" s="265"/>
      <c r="T408" s="266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T408" s="267" t="s">
        <v>204</v>
      </c>
      <c r="AU408" s="267" t="s">
        <v>81</v>
      </c>
      <c r="AV408" s="15" t="s">
        <v>200</v>
      </c>
      <c r="AW408" s="15" t="s">
        <v>34</v>
      </c>
      <c r="AX408" s="15" t="s">
        <v>77</v>
      </c>
      <c r="AY408" s="267" t="s">
        <v>193</v>
      </c>
    </row>
    <row r="409" s="2" customFormat="1" ht="24.15" customHeight="1">
      <c r="A409" s="41"/>
      <c r="B409" s="42"/>
      <c r="C409" s="217" t="s">
        <v>569</v>
      </c>
      <c r="D409" s="217" t="s">
        <v>195</v>
      </c>
      <c r="E409" s="218" t="s">
        <v>1046</v>
      </c>
      <c r="F409" s="219" t="s">
        <v>1047</v>
      </c>
      <c r="G409" s="220" t="s">
        <v>198</v>
      </c>
      <c r="H409" s="221">
        <v>0.29499999999999998</v>
      </c>
      <c r="I409" s="222"/>
      <c r="J409" s="223">
        <f>ROUND(I409*H409,2)</f>
        <v>0</v>
      </c>
      <c r="K409" s="219" t="s">
        <v>199</v>
      </c>
      <c r="L409" s="47"/>
      <c r="M409" s="224" t="s">
        <v>21</v>
      </c>
      <c r="N409" s="225" t="s">
        <v>44</v>
      </c>
      <c r="O409" s="87"/>
      <c r="P409" s="226">
        <f>O409*H409</f>
        <v>0</v>
      </c>
      <c r="Q409" s="226">
        <v>0.071679999999999994</v>
      </c>
      <c r="R409" s="226">
        <f>Q409*H409</f>
        <v>0.021145599999999997</v>
      </c>
      <c r="S409" s="226">
        <v>0</v>
      </c>
      <c r="T409" s="227">
        <f>S409*H409</f>
        <v>0</v>
      </c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R409" s="228" t="s">
        <v>200</v>
      </c>
      <c r="AT409" s="228" t="s">
        <v>195</v>
      </c>
      <c r="AU409" s="228" t="s">
        <v>81</v>
      </c>
      <c r="AY409" s="20" t="s">
        <v>193</v>
      </c>
      <c r="BE409" s="229">
        <f>IF(N409="základní",J409,0)</f>
        <v>0</v>
      </c>
      <c r="BF409" s="229">
        <f>IF(N409="snížená",J409,0)</f>
        <v>0</v>
      </c>
      <c r="BG409" s="229">
        <f>IF(N409="zákl. přenesená",J409,0)</f>
        <v>0</v>
      </c>
      <c r="BH409" s="229">
        <f>IF(N409="sníž. přenesená",J409,0)</f>
        <v>0</v>
      </c>
      <c r="BI409" s="229">
        <f>IF(N409="nulová",J409,0)</f>
        <v>0</v>
      </c>
      <c r="BJ409" s="20" t="s">
        <v>77</v>
      </c>
      <c r="BK409" s="229">
        <f>ROUND(I409*H409,2)</f>
        <v>0</v>
      </c>
      <c r="BL409" s="20" t="s">
        <v>200</v>
      </c>
      <c r="BM409" s="228" t="s">
        <v>1048</v>
      </c>
    </row>
    <row r="410" s="2" customFormat="1">
      <c r="A410" s="41"/>
      <c r="B410" s="42"/>
      <c r="C410" s="43"/>
      <c r="D410" s="230" t="s">
        <v>202</v>
      </c>
      <c r="E410" s="43"/>
      <c r="F410" s="231" t="s">
        <v>1049</v>
      </c>
      <c r="G410" s="43"/>
      <c r="H410" s="43"/>
      <c r="I410" s="232"/>
      <c r="J410" s="43"/>
      <c r="K410" s="43"/>
      <c r="L410" s="47"/>
      <c r="M410" s="233"/>
      <c r="N410" s="234"/>
      <c r="O410" s="87"/>
      <c r="P410" s="87"/>
      <c r="Q410" s="87"/>
      <c r="R410" s="87"/>
      <c r="S410" s="87"/>
      <c r="T410" s="88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T410" s="20" t="s">
        <v>202</v>
      </c>
      <c r="AU410" s="20" t="s">
        <v>81</v>
      </c>
    </row>
    <row r="411" s="13" customFormat="1">
      <c r="A411" s="13"/>
      <c r="B411" s="235"/>
      <c r="C411" s="236"/>
      <c r="D411" s="237" t="s">
        <v>204</v>
      </c>
      <c r="E411" s="238" t="s">
        <v>21</v>
      </c>
      <c r="F411" s="239" t="s">
        <v>1044</v>
      </c>
      <c r="G411" s="236"/>
      <c r="H411" s="238" t="s">
        <v>21</v>
      </c>
      <c r="I411" s="240"/>
      <c r="J411" s="236"/>
      <c r="K411" s="236"/>
      <c r="L411" s="241"/>
      <c r="M411" s="242"/>
      <c r="N411" s="243"/>
      <c r="O411" s="243"/>
      <c r="P411" s="243"/>
      <c r="Q411" s="243"/>
      <c r="R411" s="243"/>
      <c r="S411" s="243"/>
      <c r="T411" s="244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T411" s="245" t="s">
        <v>204</v>
      </c>
      <c r="AU411" s="245" t="s">
        <v>81</v>
      </c>
      <c r="AV411" s="13" t="s">
        <v>77</v>
      </c>
      <c r="AW411" s="13" t="s">
        <v>34</v>
      </c>
      <c r="AX411" s="13" t="s">
        <v>73</v>
      </c>
      <c r="AY411" s="245" t="s">
        <v>193</v>
      </c>
    </row>
    <row r="412" s="14" customFormat="1">
      <c r="A412" s="14"/>
      <c r="B412" s="246"/>
      <c r="C412" s="247"/>
      <c r="D412" s="237" t="s">
        <v>204</v>
      </c>
      <c r="E412" s="248" t="s">
        <v>21</v>
      </c>
      <c r="F412" s="249" t="s">
        <v>1050</v>
      </c>
      <c r="G412" s="247"/>
      <c r="H412" s="250">
        <v>0.29499999999999998</v>
      </c>
      <c r="I412" s="251"/>
      <c r="J412" s="247"/>
      <c r="K412" s="247"/>
      <c r="L412" s="252"/>
      <c r="M412" s="253"/>
      <c r="N412" s="254"/>
      <c r="O412" s="254"/>
      <c r="P412" s="254"/>
      <c r="Q412" s="254"/>
      <c r="R412" s="254"/>
      <c r="S412" s="254"/>
      <c r="T412" s="255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56" t="s">
        <v>204</v>
      </c>
      <c r="AU412" s="256" t="s">
        <v>81</v>
      </c>
      <c r="AV412" s="14" t="s">
        <v>81</v>
      </c>
      <c r="AW412" s="14" t="s">
        <v>34</v>
      </c>
      <c r="AX412" s="14" t="s">
        <v>73</v>
      </c>
      <c r="AY412" s="256" t="s">
        <v>193</v>
      </c>
    </row>
    <row r="413" s="15" customFormat="1">
      <c r="A413" s="15"/>
      <c r="B413" s="257"/>
      <c r="C413" s="258"/>
      <c r="D413" s="237" t="s">
        <v>204</v>
      </c>
      <c r="E413" s="259" t="s">
        <v>21</v>
      </c>
      <c r="F413" s="260" t="s">
        <v>208</v>
      </c>
      <c r="G413" s="258"/>
      <c r="H413" s="261">
        <v>0.29499999999999998</v>
      </c>
      <c r="I413" s="262"/>
      <c r="J413" s="258"/>
      <c r="K413" s="258"/>
      <c r="L413" s="263"/>
      <c r="M413" s="264"/>
      <c r="N413" s="265"/>
      <c r="O413" s="265"/>
      <c r="P413" s="265"/>
      <c r="Q413" s="265"/>
      <c r="R413" s="265"/>
      <c r="S413" s="265"/>
      <c r="T413" s="266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T413" s="267" t="s">
        <v>204</v>
      </c>
      <c r="AU413" s="267" t="s">
        <v>81</v>
      </c>
      <c r="AV413" s="15" t="s">
        <v>200</v>
      </c>
      <c r="AW413" s="15" t="s">
        <v>34</v>
      </c>
      <c r="AX413" s="15" t="s">
        <v>77</v>
      </c>
      <c r="AY413" s="267" t="s">
        <v>193</v>
      </c>
    </row>
    <row r="414" s="2" customFormat="1" ht="24.15" customHeight="1">
      <c r="A414" s="41"/>
      <c r="B414" s="42"/>
      <c r="C414" s="217" t="s">
        <v>577</v>
      </c>
      <c r="D414" s="217" t="s">
        <v>195</v>
      </c>
      <c r="E414" s="218" t="s">
        <v>1051</v>
      </c>
      <c r="F414" s="219" t="s">
        <v>1052</v>
      </c>
      <c r="G414" s="220" t="s">
        <v>198</v>
      </c>
      <c r="H414" s="221">
        <v>2.625</v>
      </c>
      <c r="I414" s="222"/>
      <c r="J414" s="223">
        <f>ROUND(I414*H414,2)</f>
        <v>0</v>
      </c>
      <c r="K414" s="219" t="s">
        <v>199</v>
      </c>
      <c r="L414" s="47"/>
      <c r="M414" s="224" t="s">
        <v>21</v>
      </c>
      <c r="N414" s="225" t="s">
        <v>44</v>
      </c>
      <c r="O414" s="87"/>
      <c r="P414" s="226">
        <f>O414*H414</f>
        <v>0</v>
      </c>
      <c r="Q414" s="226">
        <v>0.097129999999999994</v>
      </c>
      <c r="R414" s="226">
        <f>Q414*H414</f>
        <v>0.25496625000000001</v>
      </c>
      <c r="S414" s="226">
        <v>0</v>
      </c>
      <c r="T414" s="227">
        <f>S414*H414</f>
        <v>0</v>
      </c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R414" s="228" t="s">
        <v>200</v>
      </c>
      <c r="AT414" s="228" t="s">
        <v>195</v>
      </c>
      <c r="AU414" s="228" t="s">
        <v>81</v>
      </c>
      <c r="AY414" s="20" t="s">
        <v>193</v>
      </c>
      <c r="BE414" s="229">
        <f>IF(N414="základní",J414,0)</f>
        <v>0</v>
      </c>
      <c r="BF414" s="229">
        <f>IF(N414="snížená",J414,0)</f>
        <v>0</v>
      </c>
      <c r="BG414" s="229">
        <f>IF(N414="zákl. přenesená",J414,0)</f>
        <v>0</v>
      </c>
      <c r="BH414" s="229">
        <f>IF(N414="sníž. přenesená",J414,0)</f>
        <v>0</v>
      </c>
      <c r="BI414" s="229">
        <f>IF(N414="nulová",J414,0)</f>
        <v>0</v>
      </c>
      <c r="BJ414" s="20" t="s">
        <v>77</v>
      </c>
      <c r="BK414" s="229">
        <f>ROUND(I414*H414,2)</f>
        <v>0</v>
      </c>
      <c r="BL414" s="20" t="s">
        <v>200</v>
      </c>
      <c r="BM414" s="228" t="s">
        <v>1053</v>
      </c>
    </row>
    <row r="415" s="2" customFormat="1">
      <c r="A415" s="41"/>
      <c r="B415" s="42"/>
      <c r="C415" s="43"/>
      <c r="D415" s="230" t="s">
        <v>202</v>
      </c>
      <c r="E415" s="43"/>
      <c r="F415" s="231" t="s">
        <v>1054</v>
      </c>
      <c r="G415" s="43"/>
      <c r="H415" s="43"/>
      <c r="I415" s="232"/>
      <c r="J415" s="43"/>
      <c r="K415" s="43"/>
      <c r="L415" s="47"/>
      <c r="M415" s="233"/>
      <c r="N415" s="234"/>
      <c r="O415" s="87"/>
      <c r="P415" s="87"/>
      <c r="Q415" s="87"/>
      <c r="R415" s="87"/>
      <c r="S415" s="87"/>
      <c r="T415" s="88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T415" s="20" t="s">
        <v>202</v>
      </c>
      <c r="AU415" s="20" t="s">
        <v>81</v>
      </c>
    </row>
    <row r="416" s="14" customFormat="1">
      <c r="A416" s="14"/>
      <c r="B416" s="246"/>
      <c r="C416" s="247"/>
      <c r="D416" s="237" t="s">
        <v>204</v>
      </c>
      <c r="E416" s="248" t="s">
        <v>21</v>
      </c>
      <c r="F416" s="249" t="s">
        <v>1055</v>
      </c>
      <c r="G416" s="247"/>
      <c r="H416" s="250">
        <v>2.625</v>
      </c>
      <c r="I416" s="251"/>
      <c r="J416" s="247"/>
      <c r="K416" s="247"/>
      <c r="L416" s="252"/>
      <c r="M416" s="253"/>
      <c r="N416" s="254"/>
      <c r="O416" s="254"/>
      <c r="P416" s="254"/>
      <c r="Q416" s="254"/>
      <c r="R416" s="254"/>
      <c r="S416" s="254"/>
      <c r="T416" s="255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256" t="s">
        <v>204</v>
      </c>
      <c r="AU416" s="256" t="s">
        <v>81</v>
      </c>
      <c r="AV416" s="14" t="s">
        <v>81</v>
      </c>
      <c r="AW416" s="14" t="s">
        <v>34</v>
      </c>
      <c r="AX416" s="14" t="s">
        <v>73</v>
      </c>
      <c r="AY416" s="256" t="s">
        <v>193</v>
      </c>
    </row>
    <row r="417" s="15" customFormat="1">
      <c r="A417" s="15"/>
      <c r="B417" s="257"/>
      <c r="C417" s="258"/>
      <c r="D417" s="237" t="s">
        <v>204</v>
      </c>
      <c r="E417" s="259" t="s">
        <v>21</v>
      </c>
      <c r="F417" s="260" t="s">
        <v>208</v>
      </c>
      <c r="G417" s="258"/>
      <c r="H417" s="261">
        <v>2.625</v>
      </c>
      <c r="I417" s="262"/>
      <c r="J417" s="258"/>
      <c r="K417" s="258"/>
      <c r="L417" s="263"/>
      <c r="M417" s="264"/>
      <c r="N417" s="265"/>
      <c r="O417" s="265"/>
      <c r="P417" s="265"/>
      <c r="Q417" s="265"/>
      <c r="R417" s="265"/>
      <c r="S417" s="265"/>
      <c r="T417" s="266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T417" s="267" t="s">
        <v>204</v>
      </c>
      <c r="AU417" s="267" t="s">
        <v>81</v>
      </c>
      <c r="AV417" s="15" t="s">
        <v>200</v>
      </c>
      <c r="AW417" s="15" t="s">
        <v>34</v>
      </c>
      <c r="AX417" s="15" t="s">
        <v>77</v>
      </c>
      <c r="AY417" s="267" t="s">
        <v>193</v>
      </c>
    </row>
    <row r="418" s="2" customFormat="1" ht="24.15" customHeight="1">
      <c r="A418" s="41"/>
      <c r="B418" s="42"/>
      <c r="C418" s="217" t="s">
        <v>585</v>
      </c>
      <c r="D418" s="217" t="s">
        <v>195</v>
      </c>
      <c r="E418" s="218" t="s">
        <v>1056</v>
      </c>
      <c r="F418" s="219" t="s">
        <v>1057</v>
      </c>
      <c r="G418" s="220" t="s">
        <v>198</v>
      </c>
      <c r="H418" s="221">
        <v>0.23999999999999999</v>
      </c>
      <c r="I418" s="222"/>
      <c r="J418" s="223">
        <f>ROUND(I418*H418,2)</f>
        <v>0</v>
      </c>
      <c r="K418" s="219" t="s">
        <v>199</v>
      </c>
      <c r="L418" s="47"/>
      <c r="M418" s="224" t="s">
        <v>21</v>
      </c>
      <c r="N418" s="225" t="s">
        <v>44</v>
      </c>
      <c r="O418" s="87"/>
      <c r="P418" s="226">
        <f>O418*H418</f>
        <v>0</v>
      </c>
      <c r="Q418" s="226">
        <v>0.080610000000000001</v>
      </c>
      <c r="R418" s="226">
        <f>Q418*H418</f>
        <v>0.0193464</v>
      </c>
      <c r="S418" s="226">
        <v>0</v>
      </c>
      <c r="T418" s="227">
        <f>S418*H418</f>
        <v>0</v>
      </c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R418" s="228" t="s">
        <v>200</v>
      </c>
      <c r="AT418" s="228" t="s">
        <v>195</v>
      </c>
      <c r="AU418" s="228" t="s">
        <v>81</v>
      </c>
      <c r="AY418" s="20" t="s">
        <v>193</v>
      </c>
      <c r="BE418" s="229">
        <f>IF(N418="základní",J418,0)</f>
        <v>0</v>
      </c>
      <c r="BF418" s="229">
        <f>IF(N418="snížená",J418,0)</f>
        <v>0</v>
      </c>
      <c r="BG418" s="229">
        <f>IF(N418="zákl. přenesená",J418,0)</f>
        <v>0</v>
      </c>
      <c r="BH418" s="229">
        <f>IF(N418="sníž. přenesená",J418,0)</f>
        <v>0</v>
      </c>
      <c r="BI418" s="229">
        <f>IF(N418="nulová",J418,0)</f>
        <v>0</v>
      </c>
      <c r="BJ418" s="20" t="s">
        <v>77</v>
      </c>
      <c r="BK418" s="229">
        <f>ROUND(I418*H418,2)</f>
        <v>0</v>
      </c>
      <c r="BL418" s="20" t="s">
        <v>200</v>
      </c>
      <c r="BM418" s="228" t="s">
        <v>1058</v>
      </c>
    </row>
    <row r="419" s="2" customFormat="1">
      <c r="A419" s="41"/>
      <c r="B419" s="42"/>
      <c r="C419" s="43"/>
      <c r="D419" s="230" t="s">
        <v>202</v>
      </c>
      <c r="E419" s="43"/>
      <c r="F419" s="231" t="s">
        <v>1059</v>
      </c>
      <c r="G419" s="43"/>
      <c r="H419" s="43"/>
      <c r="I419" s="232"/>
      <c r="J419" s="43"/>
      <c r="K419" s="43"/>
      <c r="L419" s="47"/>
      <c r="M419" s="233"/>
      <c r="N419" s="234"/>
      <c r="O419" s="87"/>
      <c r="P419" s="87"/>
      <c r="Q419" s="87"/>
      <c r="R419" s="87"/>
      <c r="S419" s="87"/>
      <c r="T419" s="88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T419" s="20" t="s">
        <v>202</v>
      </c>
      <c r="AU419" s="20" t="s">
        <v>81</v>
      </c>
    </row>
    <row r="420" s="13" customFormat="1">
      <c r="A420" s="13"/>
      <c r="B420" s="235"/>
      <c r="C420" s="236"/>
      <c r="D420" s="237" t="s">
        <v>204</v>
      </c>
      <c r="E420" s="238" t="s">
        <v>21</v>
      </c>
      <c r="F420" s="239" t="s">
        <v>927</v>
      </c>
      <c r="G420" s="236"/>
      <c r="H420" s="238" t="s">
        <v>21</v>
      </c>
      <c r="I420" s="240"/>
      <c r="J420" s="236"/>
      <c r="K420" s="236"/>
      <c r="L420" s="241"/>
      <c r="M420" s="242"/>
      <c r="N420" s="243"/>
      <c r="O420" s="243"/>
      <c r="P420" s="243"/>
      <c r="Q420" s="243"/>
      <c r="R420" s="243"/>
      <c r="S420" s="243"/>
      <c r="T420" s="244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T420" s="245" t="s">
        <v>204</v>
      </c>
      <c r="AU420" s="245" t="s">
        <v>81</v>
      </c>
      <c r="AV420" s="13" t="s">
        <v>77</v>
      </c>
      <c r="AW420" s="13" t="s">
        <v>34</v>
      </c>
      <c r="AX420" s="13" t="s">
        <v>73</v>
      </c>
      <c r="AY420" s="245" t="s">
        <v>193</v>
      </c>
    </row>
    <row r="421" s="14" customFormat="1">
      <c r="A421" s="14"/>
      <c r="B421" s="246"/>
      <c r="C421" s="247"/>
      <c r="D421" s="237" t="s">
        <v>204</v>
      </c>
      <c r="E421" s="248" t="s">
        <v>21</v>
      </c>
      <c r="F421" s="249" t="s">
        <v>1060</v>
      </c>
      <c r="G421" s="247"/>
      <c r="H421" s="250">
        <v>0.23999999999999999</v>
      </c>
      <c r="I421" s="251"/>
      <c r="J421" s="247"/>
      <c r="K421" s="247"/>
      <c r="L421" s="252"/>
      <c r="M421" s="253"/>
      <c r="N421" s="254"/>
      <c r="O421" s="254"/>
      <c r="P421" s="254"/>
      <c r="Q421" s="254"/>
      <c r="R421" s="254"/>
      <c r="S421" s="254"/>
      <c r="T421" s="255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56" t="s">
        <v>204</v>
      </c>
      <c r="AU421" s="256" t="s">
        <v>81</v>
      </c>
      <c r="AV421" s="14" t="s">
        <v>81</v>
      </c>
      <c r="AW421" s="14" t="s">
        <v>34</v>
      </c>
      <c r="AX421" s="14" t="s">
        <v>73</v>
      </c>
      <c r="AY421" s="256" t="s">
        <v>193</v>
      </c>
    </row>
    <row r="422" s="15" customFormat="1">
      <c r="A422" s="15"/>
      <c r="B422" s="257"/>
      <c r="C422" s="258"/>
      <c r="D422" s="237" t="s">
        <v>204</v>
      </c>
      <c r="E422" s="259" t="s">
        <v>21</v>
      </c>
      <c r="F422" s="260" t="s">
        <v>208</v>
      </c>
      <c r="G422" s="258"/>
      <c r="H422" s="261">
        <v>0.23999999999999999</v>
      </c>
      <c r="I422" s="262"/>
      <c r="J422" s="258"/>
      <c r="K422" s="258"/>
      <c r="L422" s="263"/>
      <c r="M422" s="264"/>
      <c r="N422" s="265"/>
      <c r="O422" s="265"/>
      <c r="P422" s="265"/>
      <c r="Q422" s="265"/>
      <c r="R422" s="265"/>
      <c r="S422" s="265"/>
      <c r="T422" s="266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T422" s="267" t="s">
        <v>204</v>
      </c>
      <c r="AU422" s="267" t="s">
        <v>81</v>
      </c>
      <c r="AV422" s="15" t="s">
        <v>200</v>
      </c>
      <c r="AW422" s="15" t="s">
        <v>34</v>
      </c>
      <c r="AX422" s="15" t="s">
        <v>77</v>
      </c>
      <c r="AY422" s="267" t="s">
        <v>193</v>
      </c>
    </row>
    <row r="423" s="2" customFormat="1" ht="16.5" customHeight="1">
      <c r="A423" s="41"/>
      <c r="B423" s="42"/>
      <c r="C423" s="217" t="s">
        <v>594</v>
      </c>
      <c r="D423" s="217" t="s">
        <v>195</v>
      </c>
      <c r="E423" s="218" t="s">
        <v>1061</v>
      </c>
      <c r="F423" s="219" t="s">
        <v>1062</v>
      </c>
      <c r="G423" s="220" t="s">
        <v>224</v>
      </c>
      <c r="H423" s="221">
        <v>0.54000000000000004</v>
      </c>
      <c r="I423" s="222"/>
      <c r="J423" s="223">
        <f>ROUND(I423*H423,2)</f>
        <v>0</v>
      </c>
      <c r="K423" s="219" t="s">
        <v>199</v>
      </c>
      <c r="L423" s="47"/>
      <c r="M423" s="224" t="s">
        <v>21</v>
      </c>
      <c r="N423" s="225" t="s">
        <v>44</v>
      </c>
      <c r="O423" s="87"/>
      <c r="P423" s="226">
        <f>O423*H423</f>
        <v>0</v>
      </c>
      <c r="Q423" s="226">
        <v>2.5018899999999999</v>
      </c>
      <c r="R423" s="226">
        <f>Q423*H423</f>
        <v>1.3510206</v>
      </c>
      <c r="S423" s="226">
        <v>0</v>
      </c>
      <c r="T423" s="227">
        <f>S423*H423</f>
        <v>0</v>
      </c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R423" s="228" t="s">
        <v>200</v>
      </c>
      <c r="AT423" s="228" t="s">
        <v>195</v>
      </c>
      <c r="AU423" s="228" t="s">
        <v>81</v>
      </c>
      <c r="AY423" s="20" t="s">
        <v>193</v>
      </c>
      <c r="BE423" s="229">
        <f>IF(N423="základní",J423,0)</f>
        <v>0</v>
      </c>
      <c r="BF423" s="229">
        <f>IF(N423="snížená",J423,0)</f>
        <v>0</v>
      </c>
      <c r="BG423" s="229">
        <f>IF(N423="zákl. přenesená",J423,0)</f>
        <v>0</v>
      </c>
      <c r="BH423" s="229">
        <f>IF(N423="sníž. přenesená",J423,0)</f>
        <v>0</v>
      </c>
      <c r="BI423" s="229">
        <f>IF(N423="nulová",J423,0)</f>
        <v>0</v>
      </c>
      <c r="BJ423" s="20" t="s">
        <v>77</v>
      </c>
      <c r="BK423" s="229">
        <f>ROUND(I423*H423,2)</f>
        <v>0</v>
      </c>
      <c r="BL423" s="20" t="s">
        <v>200</v>
      </c>
      <c r="BM423" s="228" t="s">
        <v>1063</v>
      </c>
    </row>
    <row r="424" s="2" customFormat="1">
      <c r="A424" s="41"/>
      <c r="B424" s="42"/>
      <c r="C424" s="43"/>
      <c r="D424" s="230" t="s">
        <v>202</v>
      </c>
      <c r="E424" s="43"/>
      <c r="F424" s="231" t="s">
        <v>1064</v>
      </c>
      <c r="G424" s="43"/>
      <c r="H424" s="43"/>
      <c r="I424" s="232"/>
      <c r="J424" s="43"/>
      <c r="K424" s="43"/>
      <c r="L424" s="47"/>
      <c r="M424" s="233"/>
      <c r="N424" s="234"/>
      <c r="O424" s="87"/>
      <c r="P424" s="87"/>
      <c r="Q424" s="87"/>
      <c r="R424" s="87"/>
      <c r="S424" s="87"/>
      <c r="T424" s="88"/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T424" s="20" t="s">
        <v>202</v>
      </c>
      <c r="AU424" s="20" t="s">
        <v>81</v>
      </c>
    </row>
    <row r="425" s="13" customFormat="1">
      <c r="A425" s="13"/>
      <c r="B425" s="235"/>
      <c r="C425" s="236"/>
      <c r="D425" s="237" t="s">
        <v>204</v>
      </c>
      <c r="E425" s="238" t="s">
        <v>21</v>
      </c>
      <c r="F425" s="239" t="s">
        <v>1065</v>
      </c>
      <c r="G425" s="236"/>
      <c r="H425" s="238" t="s">
        <v>21</v>
      </c>
      <c r="I425" s="240"/>
      <c r="J425" s="236"/>
      <c r="K425" s="236"/>
      <c r="L425" s="241"/>
      <c r="M425" s="242"/>
      <c r="N425" s="243"/>
      <c r="O425" s="243"/>
      <c r="P425" s="243"/>
      <c r="Q425" s="243"/>
      <c r="R425" s="243"/>
      <c r="S425" s="243"/>
      <c r="T425" s="244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T425" s="245" t="s">
        <v>204</v>
      </c>
      <c r="AU425" s="245" t="s">
        <v>81</v>
      </c>
      <c r="AV425" s="13" t="s">
        <v>77</v>
      </c>
      <c r="AW425" s="13" t="s">
        <v>34</v>
      </c>
      <c r="AX425" s="13" t="s">
        <v>73</v>
      </c>
      <c r="AY425" s="245" t="s">
        <v>193</v>
      </c>
    </row>
    <row r="426" s="14" customFormat="1">
      <c r="A426" s="14"/>
      <c r="B426" s="246"/>
      <c r="C426" s="247"/>
      <c r="D426" s="237" t="s">
        <v>204</v>
      </c>
      <c r="E426" s="248" t="s">
        <v>21</v>
      </c>
      <c r="F426" s="249" t="s">
        <v>1066</v>
      </c>
      <c r="G426" s="247"/>
      <c r="H426" s="250">
        <v>0.54000000000000004</v>
      </c>
      <c r="I426" s="251"/>
      <c r="J426" s="247"/>
      <c r="K426" s="247"/>
      <c r="L426" s="252"/>
      <c r="M426" s="253"/>
      <c r="N426" s="254"/>
      <c r="O426" s="254"/>
      <c r="P426" s="254"/>
      <c r="Q426" s="254"/>
      <c r="R426" s="254"/>
      <c r="S426" s="254"/>
      <c r="T426" s="255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T426" s="256" t="s">
        <v>204</v>
      </c>
      <c r="AU426" s="256" t="s">
        <v>81</v>
      </c>
      <c r="AV426" s="14" t="s">
        <v>81</v>
      </c>
      <c r="AW426" s="14" t="s">
        <v>34</v>
      </c>
      <c r="AX426" s="14" t="s">
        <v>73</v>
      </c>
      <c r="AY426" s="256" t="s">
        <v>193</v>
      </c>
    </row>
    <row r="427" s="15" customFormat="1">
      <c r="A427" s="15"/>
      <c r="B427" s="257"/>
      <c r="C427" s="258"/>
      <c r="D427" s="237" t="s">
        <v>204</v>
      </c>
      <c r="E427" s="259" t="s">
        <v>21</v>
      </c>
      <c r="F427" s="260" t="s">
        <v>208</v>
      </c>
      <c r="G427" s="258"/>
      <c r="H427" s="261">
        <v>0.54000000000000004</v>
      </c>
      <c r="I427" s="262"/>
      <c r="J427" s="258"/>
      <c r="K427" s="258"/>
      <c r="L427" s="263"/>
      <c r="M427" s="264"/>
      <c r="N427" s="265"/>
      <c r="O427" s="265"/>
      <c r="P427" s="265"/>
      <c r="Q427" s="265"/>
      <c r="R427" s="265"/>
      <c r="S427" s="265"/>
      <c r="T427" s="266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T427" s="267" t="s">
        <v>204</v>
      </c>
      <c r="AU427" s="267" t="s">
        <v>81</v>
      </c>
      <c r="AV427" s="15" t="s">
        <v>200</v>
      </c>
      <c r="AW427" s="15" t="s">
        <v>34</v>
      </c>
      <c r="AX427" s="15" t="s">
        <v>77</v>
      </c>
      <c r="AY427" s="267" t="s">
        <v>193</v>
      </c>
    </row>
    <row r="428" s="2" customFormat="1" ht="16.5" customHeight="1">
      <c r="A428" s="41"/>
      <c r="B428" s="42"/>
      <c r="C428" s="217" t="s">
        <v>601</v>
      </c>
      <c r="D428" s="217" t="s">
        <v>195</v>
      </c>
      <c r="E428" s="218" t="s">
        <v>1067</v>
      </c>
      <c r="F428" s="219" t="s">
        <v>1068</v>
      </c>
      <c r="G428" s="220" t="s">
        <v>198</v>
      </c>
      <c r="H428" s="221">
        <v>5.1600000000000001</v>
      </c>
      <c r="I428" s="222"/>
      <c r="J428" s="223">
        <f>ROUND(I428*H428,2)</f>
        <v>0</v>
      </c>
      <c r="K428" s="219" t="s">
        <v>199</v>
      </c>
      <c r="L428" s="47"/>
      <c r="M428" s="224" t="s">
        <v>21</v>
      </c>
      <c r="N428" s="225" t="s">
        <v>44</v>
      </c>
      <c r="O428" s="87"/>
      <c r="P428" s="226">
        <f>O428*H428</f>
        <v>0</v>
      </c>
      <c r="Q428" s="226">
        <v>0.00142</v>
      </c>
      <c r="R428" s="226">
        <f>Q428*H428</f>
        <v>0.0073272000000000007</v>
      </c>
      <c r="S428" s="226">
        <v>0</v>
      </c>
      <c r="T428" s="227">
        <f>S428*H428</f>
        <v>0</v>
      </c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R428" s="228" t="s">
        <v>200</v>
      </c>
      <c r="AT428" s="228" t="s">
        <v>195</v>
      </c>
      <c r="AU428" s="228" t="s">
        <v>81</v>
      </c>
      <c r="AY428" s="20" t="s">
        <v>193</v>
      </c>
      <c r="BE428" s="229">
        <f>IF(N428="základní",J428,0)</f>
        <v>0</v>
      </c>
      <c r="BF428" s="229">
        <f>IF(N428="snížená",J428,0)</f>
        <v>0</v>
      </c>
      <c r="BG428" s="229">
        <f>IF(N428="zákl. přenesená",J428,0)</f>
        <v>0</v>
      </c>
      <c r="BH428" s="229">
        <f>IF(N428="sníž. přenesená",J428,0)</f>
        <v>0</v>
      </c>
      <c r="BI428" s="229">
        <f>IF(N428="nulová",J428,0)</f>
        <v>0</v>
      </c>
      <c r="BJ428" s="20" t="s">
        <v>77</v>
      </c>
      <c r="BK428" s="229">
        <f>ROUND(I428*H428,2)</f>
        <v>0</v>
      </c>
      <c r="BL428" s="20" t="s">
        <v>200</v>
      </c>
      <c r="BM428" s="228" t="s">
        <v>1069</v>
      </c>
    </row>
    <row r="429" s="2" customFormat="1">
      <c r="A429" s="41"/>
      <c r="B429" s="42"/>
      <c r="C429" s="43"/>
      <c r="D429" s="230" t="s">
        <v>202</v>
      </c>
      <c r="E429" s="43"/>
      <c r="F429" s="231" t="s">
        <v>1070</v>
      </c>
      <c r="G429" s="43"/>
      <c r="H429" s="43"/>
      <c r="I429" s="232"/>
      <c r="J429" s="43"/>
      <c r="K429" s="43"/>
      <c r="L429" s="47"/>
      <c r="M429" s="233"/>
      <c r="N429" s="234"/>
      <c r="O429" s="87"/>
      <c r="P429" s="87"/>
      <c r="Q429" s="87"/>
      <c r="R429" s="87"/>
      <c r="S429" s="87"/>
      <c r="T429" s="88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T429" s="20" t="s">
        <v>202</v>
      </c>
      <c r="AU429" s="20" t="s">
        <v>81</v>
      </c>
    </row>
    <row r="430" s="13" customFormat="1">
      <c r="A430" s="13"/>
      <c r="B430" s="235"/>
      <c r="C430" s="236"/>
      <c r="D430" s="237" t="s">
        <v>204</v>
      </c>
      <c r="E430" s="238" t="s">
        <v>21</v>
      </c>
      <c r="F430" s="239" t="s">
        <v>1065</v>
      </c>
      <c r="G430" s="236"/>
      <c r="H430" s="238" t="s">
        <v>21</v>
      </c>
      <c r="I430" s="240"/>
      <c r="J430" s="236"/>
      <c r="K430" s="236"/>
      <c r="L430" s="241"/>
      <c r="M430" s="242"/>
      <c r="N430" s="243"/>
      <c r="O430" s="243"/>
      <c r="P430" s="243"/>
      <c r="Q430" s="243"/>
      <c r="R430" s="243"/>
      <c r="S430" s="243"/>
      <c r="T430" s="244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T430" s="245" t="s">
        <v>204</v>
      </c>
      <c r="AU430" s="245" t="s">
        <v>81</v>
      </c>
      <c r="AV430" s="13" t="s">
        <v>77</v>
      </c>
      <c r="AW430" s="13" t="s">
        <v>34</v>
      </c>
      <c r="AX430" s="13" t="s">
        <v>73</v>
      </c>
      <c r="AY430" s="245" t="s">
        <v>193</v>
      </c>
    </row>
    <row r="431" s="14" customFormat="1">
      <c r="A431" s="14"/>
      <c r="B431" s="246"/>
      <c r="C431" s="247"/>
      <c r="D431" s="237" t="s">
        <v>204</v>
      </c>
      <c r="E431" s="248" t="s">
        <v>21</v>
      </c>
      <c r="F431" s="249" t="s">
        <v>1071</v>
      </c>
      <c r="G431" s="247"/>
      <c r="H431" s="250">
        <v>5.1600000000000001</v>
      </c>
      <c r="I431" s="251"/>
      <c r="J431" s="247"/>
      <c r="K431" s="247"/>
      <c r="L431" s="252"/>
      <c r="M431" s="253"/>
      <c r="N431" s="254"/>
      <c r="O431" s="254"/>
      <c r="P431" s="254"/>
      <c r="Q431" s="254"/>
      <c r="R431" s="254"/>
      <c r="S431" s="254"/>
      <c r="T431" s="255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T431" s="256" t="s">
        <v>204</v>
      </c>
      <c r="AU431" s="256" t="s">
        <v>81</v>
      </c>
      <c r="AV431" s="14" t="s">
        <v>81</v>
      </c>
      <c r="AW431" s="14" t="s">
        <v>34</v>
      </c>
      <c r="AX431" s="14" t="s">
        <v>73</v>
      </c>
      <c r="AY431" s="256" t="s">
        <v>193</v>
      </c>
    </row>
    <row r="432" s="15" customFormat="1">
      <c r="A432" s="15"/>
      <c r="B432" s="257"/>
      <c r="C432" s="258"/>
      <c r="D432" s="237" t="s">
        <v>204</v>
      </c>
      <c r="E432" s="259" t="s">
        <v>21</v>
      </c>
      <c r="F432" s="260" t="s">
        <v>208</v>
      </c>
      <c r="G432" s="258"/>
      <c r="H432" s="261">
        <v>5.1600000000000001</v>
      </c>
      <c r="I432" s="262"/>
      <c r="J432" s="258"/>
      <c r="K432" s="258"/>
      <c r="L432" s="263"/>
      <c r="M432" s="264"/>
      <c r="N432" s="265"/>
      <c r="O432" s="265"/>
      <c r="P432" s="265"/>
      <c r="Q432" s="265"/>
      <c r="R432" s="265"/>
      <c r="S432" s="265"/>
      <c r="T432" s="266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T432" s="267" t="s">
        <v>204</v>
      </c>
      <c r="AU432" s="267" t="s">
        <v>81</v>
      </c>
      <c r="AV432" s="15" t="s">
        <v>200</v>
      </c>
      <c r="AW432" s="15" t="s">
        <v>34</v>
      </c>
      <c r="AX432" s="15" t="s">
        <v>77</v>
      </c>
      <c r="AY432" s="267" t="s">
        <v>193</v>
      </c>
    </row>
    <row r="433" s="2" customFormat="1" ht="16.5" customHeight="1">
      <c r="A433" s="41"/>
      <c r="B433" s="42"/>
      <c r="C433" s="217" t="s">
        <v>606</v>
      </c>
      <c r="D433" s="217" t="s">
        <v>195</v>
      </c>
      <c r="E433" s="218" t="s">
        <v>1072</v>
      </c>
      <c r="F433" s="219" t="s">
        <v>1073</v>
      </c>
      <c r="G433" s="220" t="s">
        <v>198</v>
      </c>
      <c r="H433" s="221">
        <v>5.1600000000000001</v>
      </c>
      <c r="I433" s="222"/>
      <c r="J433" s="223">
        <f>ROUND(I433*H433,2)</f>
        <v>0</v>
      </c>
      <c r="K433" s="219" t="s">
        <v>199</v>
      </c>
      <c r="L433" s="47"/>
      <c r="M433" s="224" t="s">
        <v>21</v>
      </c>
      <c r="N433" s="225" t="s">
        <v>44</v>
      </c>
      <c r="O433" s="87"/>
      <c r="P433" s="226">
        <f>O433*H433</f>
        <v>0</v>
      </c>
      <c r="Q433" s="226">
        <v>0</v>
      </c>
      <c r="R433" s="226">
        <f>Q433*H433</f>
        <v>0</v>
      </c>
      <c r="S433" s="226">
        <v>0</v>
      </c>
      <c r="T433" s="227">
        <f>S433*H433</f>
        <v>0</v>
      </c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R433" s="228" t="s">
        <v>200</v>
      </c>
      <c r="AT433" s="228" t="s">
        <v>195</v>
      </c>
      <c r="AU433" s="228" t="s">
        <v>81</v>
      </c>
      <c r="AY433" s="20" t="s">
        <v>193</v>
      </c>
      <c r="BE433" s="229">
        <f>IF(N433="základní",J433,0)</f>
        <v>0</v>
      </c>
      <c r="BF433" s="229">
        <f>IF(N433="snížená",J433,0)</f>
        <v>0</v>
      </c>
      <c r="BG433" s="229">
        <f>IF(N433="zákl. přenesená",J433,0)</f>
        <v>0</v>
      </c>
      <c r="BH433" s="229">
        <f>IF(N433="sníž. přenesená",J433,0)</f>
        <v>0</v>
      </c>
      <c r="BI433" s="229">
        <f>IF(N433="nulová",J433,0)</f>
        <v>0</v>
      </c>
      <c r="BJ433" s="20" t="s">
        <v>77</v>
      </c>
      <c r="BK433" s="229">
        <f>ROUND(I433*H433,2)</f>
        <v>0</v>
      </c>
      <c r="BL433" s="20" t="s">
        <v>200</v>
      </c>
      <c r="BM433" s="228" t="s">
        <v>1074</v>
      </c>
    </row>
    <row r="434" s="2" customFormat="1">
      <c r="A434" s="41"/>
      <c r="B434" s="42"/>
      <c r="C434" s="43"/>
      <c r="D434" s="230" t="s">
        <v>202</v>
      </c>
      <c r="E434" s="43"/>
      <c r="F434" s="231" t="s">
        <v>1075</v>
      </c>
      <c r="G434" s="43"/>
      <c r="H434" s="43"/>
      <c r="I434" s="232"/>
      <c r="J434" s="43"/>
      <c r="K434" s="43"/>
      <c r="L434" s="47"/>
      <c r="M434" s="233"/>
      <c r="N434" s="234"/>
      <c r="O434" s="87"/>
      <c r="P434" s="87"/>
      <c r="Q434" s="87"/>
      <c r="R434" s="87"/>
      <c r="S434" s="87"/>
      <c r="T434" s="88"/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T434" s="20" t="s">
        <v>202</v>
      </c>
      <c r="AU434" s="20" t="s">
        <v>81</v>
      </c>
    </row>
    <row r="435" s="2" customFormat="1" ht="24.15" customHeight="1">
      <c r="A435" s="41"/>
      <c r="B435" s="42"/>
      <c r="C435" s="217" t="s">
        <v>614</v>
      </c>
      <c r="D435" s="217" t="s">
        <v>195</v>
      </c>
      <c r="E435" s="218" t="s">
        <v>1076</v>
      </c>
      <c r="F435" s="219" t="s">
        <v>1077</v>
      </c>
      <c r="G435" s="220" t="s">
        <v>250</v>
      </c>
      <c r="H435" s="221">
        <v>0.070000000000000007</v>
      </c>
      <c r="I435" s="222"/>
      <c r="J435" s="223">
        <f>ROUND(I435*H435,2)</f>
        <v>0</v>
      </c>
      <c r="K435" s="219" t="s">
        <v>199</v>
      </c>
      <c r="L435" s="47"/>
      <c r="M435" s="224" t="s">
        <v>21</v>
      </c>
      <c r="N435" s="225" t="s">
        <v>44</v>
      </c>
      <c r="O435" s="87"/>
      <c r="P435" s="226">
        <f>O435*H435</f>
        <v>0</v>
      </c>
      <c r="Q435" s="226">
        <v>1.0508900000000001</v>
      </c>
      <c r="R435" s="226">
        <f>Q435*H435</f>
        <v>0.073562300000000011</v>
      </c>
      <c r="S435" s="226">
        <v>0</v>
      </c>
      <c r="T435" s="227">
        <f>S435*H435</f>
        <v>0</v>
      </c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R435" s="228" t="s">
        <v>200</v>
      </c>
      <c r="AT435" s="228" t="s">
        <v>195</v>
      </c>
      <c r="AU435" s="228" t="s">
        <v>81</v>
      </c>
      <c r="AY435" s="20" t="s">
        <v>193</v>
      </c>
      <c r="BE435" s="229">
        <f>IF(N435="základní",J435,0)</f>
        <v>0</v>
      </c>
      <c r="BF435" s="229">
        <f>IF(N435="snížená",J435,0)</f>
        <v>0</v>
      </c>
      <c r="BG435" s="229">
        <f>IF(N435="zákl. přenesená",J435,0)</f>
        <v>0</v>
      </c>
      <c r="BH435" s="229">
        <f>IF(N435="sníž. přenesená",J435,0)</f>
        <v>0</v>
      </c>
      <c r="BI435" s="229">
        <f>IF(N435="nulová",J435,0)</f>
        <v>0</v>
      </c>
      <c r="BJ435" s="20" t="s">
        <v>77</v>
      </c>
      <c r="BK435" s="229">
        <f>ROUND(I435*H435,2)</f>
        <v>0</v>
      </c>
      <c r="BL435" s="20" t="s">
        <v>200</v>
      </c>
      <c r="BM435" s="228" t="s">
        <v>1078</v>
      </c>
    </row>
    <row r="436" s="2" customFormat="1">
      <c r="A436" s="41"/>
      <c r="B436" s="42"/>
      <c r="C436" s="43"/>
      <c r="D436" s="230" t="s">
        <v>202</v>
      </c>
      <c r="E436" s="43"/>
      <c r="F436" s="231" t="s">
        <v>1079</v>
      </c>
      <c r="G436" s="43"/>
      <c r="H436" s="43"/>
      <c r="I436" s="232"/>
      <c r="J436" s="43"/>
      <c r="K436" s="43"/>
      <c r="L436" s="47"/>
      <c r="M436" s="233"/>
      <c r="N436" s="234"/>
      <c r="O436" s="87"/>
      <c r="P436" s="87"/>
      <c r="Q436" s="87"/>
      <c r="R436" s="87"/>
      <c r="S436" s="87"/>
      <c r="T436" s="88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T436" s="20" t="s">
        <v>202</v>
      </c>
      <c r="AU436" s="20" t="s">
        <v>81</v>
      </c>
    </row>
    <row r="437" s="13" customFormat="1">
      <c r="A437" s="13"/>
      <c r="B437" s="235"/>
      <c r="C437" s="236"/>
      <c r="D437" s="237" t="s">
        <v>204</v>
      </c>
      <c r="E437" s="238" t="s">
        <v>21</v>
      </c>
      <c r="F437" s="239" t="s">
        <v>1065</v>
      </c>
      <c r="G437" s="236"/>
      <c r="H437" s="238" t="s">
        <v>21</v>
      </c>
      <c r="I437" s="240"/>
      <c r="J437" s="236"/>
      <c r="K437" s="236"/>
      <c r="L437" s="241"/>
      <c r="M437" s="242"/>
      <c r="N437" s="243"/>
      <c r="O437" s="243"/>
      <c r="P437" s="243"/>
      <c r="Q437" s="243"/>
      <c r="R437" s="243"/>
      <c r="S437" s="243"/>
      <c r="T437" s="244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T437" s="245" t="s">
        <v>204</v>
      </c>
      <c r="AU437" s="245" t="s">
        <v>81</v>
      </c>
      <c r="AV437" s="13" t="s">
        <v>77</v>
      </c>
      <c r="AW437" s="13" t="s">
        <v>34</v>
      </c>
      <c r="AX437" s="13" t="s">
        <v>73</v>
      </c>
      <c r="AY437" s="245" t="s">
        <v>193</v>
      </c>
    </row>
    <row r="438" s="14" customFormat="1">
      <c r="A438" s="14"/>
      <c r="B438" s="246"/>
      <c r="C438" s="247"/>
      <c r="D438" s="237" t="s">
        <v>204</v>
      </c>
      <c r="E438" s="248" t="s">
        <v>21</v>
      </c>
      <c r="F438" s="249" t="s">
        <v>1080</v>
      </c>
      <c r="G438" s="247"/>
      <c r="H438" s="250">
        <v>0.070000000000000007</v>
      </c>
      <c r="I438" s="251"/>
      <c r="J438" s="247"/>
      <c r="K438" s="247"/>
      <c r="L438" s="252"/>
      <c r="M438" s="253"/>
      <c r="N438" s="254"/>
      <c r="O438" s="254"/>
      <c r="P438" s="254"/>
      <c r="Q438" s="254"/>
      <c r="R438" s="254"/>
      <c r="S438" s="254"/>
      <c r="T438" s="255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256" t="s">
        <v>204</v>
      </c>
      <c r="AU438" s="256" t="s">
        <v>81</v>
      </c>
      <c r="AV438" s="14" t="s">
        <v>81</v>
      </c>
      <c r="AW438" s="14" t="s">
        <v>34</v>
      </c>
      <c r="AX438" s="14" t="s">
        <v>73</v>
      </c>
      <c r="AY438" s="256" t="s">
        <v>193</v>
      </c>
    </row>
    <row r="439" s="15" customFormat="1">
      <c r="A439" s="15"/>
      <c r="B439" s="257"/>
      <c r="C439" s="258"/>
      <c r="D439" s="237" t="s">
        <v>204</v>
      </c>
      <c r="E439" s="259" t="s">
        <v>21</v>
      </c>
      <c r="F439" s="260" t="s">
        <v>208</v>
      </c>
      <c r="G439" s="258"/>
      <c r="H439" s="261">
        <v>0.070000000000000007</v>
      </c>
      <c r="I439" s="262"/>
      <c r="J439" s="258"/>
      <c r="K439" s="258"/>
      <c r="L439" s="263"/>
      <c r="M439" s="264"/>
      <c r="N439" s="265"/>
      <c r="O439" s="265"/>
      <c r="P439" s="265"/>
      <c r="Q439" s="265"/>
      <c r="R439" s="265"/>
      <c r="S439" s="265"/>
      <c r="T439" s="266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T439" s="267" t="s">
        <v>204</v>
      </c>
      <c r="AU439" s="267" t="s">
        <v>81</v>
      </c>
      <c r="AV439" s="15" t="s">
        <v>200</v>
      </c>
      <c r="AW439" s="15" t="s">
        <v>34</v>
      </c>
      <c r="AX439" s="15" t="s">
        <v>77</v>
      </c>
      <c r="AY439" s="267" t="s">
        <v>193</v>
      </c>
    </row>
    <row r="440" s="2" customFormat="1" ht="21.75" customHeight="1">
      <c r="A440" s="41"/>
      <c r="B440" s="42"/>
      <c r="C440" s="217" t="s">
        <v>623</v>
      </c>
      <c r="D440" s="217" t="s">
        <v>195</v>
      </c>
      <c r="E440" s="218" t="s">
        <v>1081</v>
      </c>
      <c r="F440" s="219" t="s">
        <v>1082</v>
      </c>
      <c r="G440" s="220" t="s">
        <v>198</v>
      </c>
      <c r="H440" s="221">
        <v>4.71</v>
      </c>
      <c r="I440" s="222"/>
      <c r="J440" s="223">
        <f>ROUND(I440*H440,2)</f>
        <v>0</v>
      </c>
      <c r="K440" s="219" t="s">
        <v>199</v>
      </c>
      <c r="L440" s="47"/>
      <c r="M440" s="224" t="s">
        <v>21</v>
      </c>
      <c r="N440" s="225" t="s">
        <v>44</v>
      </c>
      <c r="O440" s="87"/>
      <c r="P440" s="226">
        <f>O440*H440</f>
        <v>0</v>
      </c>
      <c r="Q440" s="226">
        <v>0.34645999999999999</v>
      </c>
      <c r="R440" s="226">
        <f>Q440*H440</f>
        <v>1.6318265999999999</v>
      </c>
      <c r="S440" s="226">
        <v>0</v>
      </c>
      <c r="T440" s="227">
        <f>S440*H440</f>
        <v>0</v>
      </c>
      <c r="U440" s="41"/>
      <c r="V440" s="41"/>
      <c r="W440" s="41"/>
      <c r="X440" s="41"/>
      <c r="Y440" s="41"/>
      <c r="Z440" s="41"/>
      <c r="AA440" s="41"/>
      <c r="AB440" s="41"/>
      <c r="AC440" s="41"/>
      <c r="AD440" s="41"/>
      <c r="AE440" s="41"/>
      <c r="AR440" s="228" t="s">
        <v>200</v>
      </c>
      <c r="AT440" s="228" t="s">
        <v>195</v>
      </c>
      <c r="AU440" s="228" t="s">
        <v>81</v>
      </c>
      <c r="AY440" s="20" t="s">
        <v>193</v>
      </c>
      <c r="BE440" s="229">
        <f>IF(N440="základní",J440,0)</f>
        <v>0</v>
      </c>
      <c r="BF440" s="229">
        <f>IF(N440="snížená",J440,0)</f>
        <v>0</v>
      </c>
      <c r="BG440" s="229">
        <f>IF(N440="zákl. přenesená",J440,0)</f>
        <v>0</v>
      </c>
      <c r="BH440" s="229">
        <f>IF(N440="sníž. přenesená",J440,0)</f>
        <v>0</v>
      </c>
      <c r="BI440" s="229">
        <f>IF(N440="nulová",J440,0)</f>
        <v>0</v>
      </c>
      <c r="BJ440" s="20" t="s">
        <v>77</v>
      </c>
      <c r="BK440" s="229">
        <f>ROUND(I440*H440,2)</f>
        <v>0</v>
      </c>
      <c r="BL440" s="20" t="s">
        <v>200</v>
      </c>
      <c r="BM440" s="228" t="s">
        <v>1083</v>
      </c>
    </row>
    <row r="441" s="2" customFormat="1">
      <c r="A441" s="41"/>
      <c r="B441" s="42"/>
      <c r="C441" s="43"/>
      <c r="D441" s="230" t="s">
        <v>202</v>
      </c>
      <c r="E441" s="43"/>
      <c r="F441" s="231" t="s">
        <v>1084</v>
      </c>
      <c r="G441" s="43"/>
      <c r="H441" s="43"/>
      <c r="I441" s="232"/>
      <c r="J441" s="43"/>
      <c r="K441" s="43"/>
      <c r="L441" s="47"/>
      <c r="M441" s="233"/>
      <c r="N441" s="234"/>
      <c r="O441" s="87"/>
      <c r="P441" s="87"/>
      <c r="Q441" s="87"/>
      <c r="R441" s="87"/>
      <c r="S441" s="87"/>
      <c r="T441" s="88"/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  <c r="AT441" s="20" t="s">
        <v>202</v>
      </c>
      <c r="AU441" s="20" t="s">
        <v>81</v>
      </c>
    </row>
    <row r="442" s="13" customFormat="1">
      <c r="A442" s="13"/>
      <c r="B442" s="235"/>
      <c r="C442" s="236"/>
      <c r="D442" s="237" t="s">
        <v>204</v>
      </c>
      <c r="E442" s="238" t="s">
        <v>21</v>
      </c>
      <c r="F442" s="239" t="s">
        <v>1085</v>
      </c>
      <c r="G442" s="236"/>
      <c r="H442" s="238" t="s">
        <v>21</v>
      </c>
      <c r="I442" s="240"/>
      <c r="J442" s="236"/>
      <c r="K442" s="236"/>
      <c r="L442" s="241"/>
      <c r="M442" s="242"/>
      <c r="N442" s="243"/>
      <c r="O442" s="243"/>
      <c r="P442" s="243"/>
      <c r="Q442" s="243"/>
      <c r="R442" s="243"/>
      <c r="S442" s="243"/>
      <c r="T442" s="244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T442" s="245" t="s">
        <v>204</v>
      </c>
      <c r="AU442" s="245" t="s">
        <v>81</v>
      </c>
      <c r="AV442" s="13" t="s">
        <v>77</v>
      </c>
      <c r="AW442" s="13" t="s">
        <v>34</v>
      </c>
      <c r="AX442" s="13" t="s">
        <v>73</v>
      </c>
      <c r="AY442" s="245" t="s">
        <v>193</v>
      </c>
    </row>
    <row r="443" s="14" customFormat="1">
      <c r="A443" s="14"/>
      <c r="B443" s="246"/>
      <c r="C443" s="247"/>
      <c r="D443" s="237" t="s">
        <v>204</v>
      </c>
      <c r="E443" s="248" t="s">
        <v>21</v>
      </c>
      <c r="F443" s="249" t="s">
        <v>1086</v>
      </c>
      <c r="G443" s="247"/>
      <c r="H443" s="250">
        <v>4.71</v>
      </c>
      <c r="I443" s="251"/>
      <c r="J443" s="247"/>
      <c r="K443" s="247"/>
      <c r="L443" s="252"/>
      <c r="M443" s="253"/>
      <c r="N443" s="254"/>
      <c r="O443" s="254"/>
      <c r="P443" s="254"/>
      <c r="Q443" s="254"/>
      <c r="R443" s="254"/>
      <c r="S443" s="254"/>
      <c r="T443" s="255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256" t="s">
        <v>204</v>
      </c>
      <c r="AU443" s="256" t="s">
        <v>81</v>
      </c>
      <c r="AV443" s="14" t="s">
        <v>81</v>
      </c>
      <c r="AW443" s="14" t="s">
        <v>34</v>
      </c>
      <c r="AX443" s="14" t="s">
        <v>73</v>
      </c>
      <c r="AY443" s="256" t="s">
        <v>193</v>
      </c>
    </row>
    <row r="444" s="15" customFormat="1">
      <c r="A444" s="15"/>
      <c r="B444" s="257"/>
      <c r="C444" s="258"/>
      <c r="D444" s="237" t="s">
        <v>204</v>
      </c>
      <c r="E444" s="259" t="s">
        <v>21</v>
      </c>
      <c r="F444" s="260" t="s">
        <v>208</v>
      </c>
      <c r="G444" s="258"/>
      <c r="H444" s="261">
        <v>4.71</v>
      </c>
      <c r="I444" s="262"/>
      <c r="J444" s="258"/>
      <c r="K444" s="258"/>
      <c r="L444" s="263"/>
      <c r="M444" s="264"/>
      <c r="N444" s="265"/>
      <c r="O444" s="265"/>
      <c r="P444" s="265"/>
      <c r="Q444" s="265"/>
      <c r="R444" s="265"/>
      <c r="S444" s="265"/>
      <c r="T444" s="266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T444" s="267" t="s">
        <v>204</v>
      </c>
      <c r="AU444" s="267" t="s">
        <v>81</v>
      </c>
      <c r="AV444" s="15" t="s">
        <v>200</v>
      </c>
      <c r="AW444" s="15" t="s">
        <v>34</v>
      </c>
      <c r="AX444" s="15" t="s">
        <v>77</v>
      </c>
      <c r="AY444" s="267" t="s">
        <v>193</v>
      </c>
    </row>
    <row r="445" s="2" customFormat="1" ht="21.75" customHeight="1">
      <c r="A445" s="41"/>
      <c r="B445" s="42"/>
      <c r="C445" s="217" t="s">
        <v>630</v>
      </c>
      <c r="D445" s="217" t="s">
        <v>195</v>
      </c>
      <c r="E445" s="218" t="s">
        <v>1087</v>
      </c>
      <c r="F445" s="219" t="s">
        <v>1088</v>
      </c>
      <c r="G445" s="220" t="s">
        <v>588</v>
      </c>
      <c r="H445" s="221">
        <v>1</v>
      </c>
      <c r="I445" s="222"/>
      <c r="J445" s="223">
        <f>ROUND(I445*H445,2)</f>
        <v>0</v>
      </c>
      <c r="K445" s="219" t="s">
        <v>199</v>
      </c>
      <c r="L445" s="47"/>
      <c r="M445" s="224" t="s">
        <v>21</v>
      </c>
      <c r="N445" s="225" t="s">
        <v>44</v>
      </c>
      <c r="O445" s="87"/>
      <c r="P445" s="226">
        <f>O445*H445</f>
        <v>0</v>
      </c>
      <c r="Q445" s="226">
        <v>0.002</v>
      </c>
      <c r="R445" s="226">
        <f>Q445*H445</f>
        <v>0.002</v>
      </c>
      <c r="S445" s="226">
        <v>0</v>
      </c>
      <c r="T445" s="227">
        <f>S445*H445</f>
        <v>0</v>
      </c>
      <c r="U445" s="41"/>
      <c r="V445" s="41"/>
      <c r="W445" s="41"/>
      <c r="X445" s="41"/>
      <c r="Y445" s="41"/>
      <c r="Z445" s="41"/>
      <c r="AA445" s="41"/>
      <c r="AB445" s="41"/>
      <c r="AC445" s="41"/>
      <c r="AD445" s="41"/>
      <c r="AE445" s="41"/>
      <c r="AR445" s="228" t="s">
        <v>200</v>
      </c>
      <c r="AT445" s="228" t="s">
        <v>195</v>
      </c>
      <c r="AU445" s="228" t="s">
        <v>81</v>
      </c>
      <c r="AY445" s="20" t="s">
        <v>193</v>
      </c>
      <c r="BE445" s="229">
        <f>IF(N445="základní",J445,0)</f>
        <v>0</v>
      </c>
      <c r="BF445" s="229">
        <f>IF(N445="snížená",J445,0)</f>
        <v>0</v>
      </c>
      <c r="BG445" s="229">
        <f>IF(N445="zákl. přenesená",J445,0)</f>
        <v>0</v>
      </c>
      <c r="BH445" s="229">
        <f>IF(N445="sníž. přenesená",J445,0)</f>
        <v>0</v>
      </c>
      <c r="BI445" s="229">
        <f>IF(N445="nulová",J445,0)</f>
        <v>0</v>
      </c>
      <c r="BJ445" s="20" t="s">
        <v>77</v>
      </c>
      <c r="BK445" s="229">
        <f>ROUND(I445*H445,2)</f>
        <v>0</v>
      </c>
      <c r="BL445" s="20" t="s">
        <v>200</v>
      </c>
      <c r="BM445" s="228" t="s">
        <v>1089</v>
      </c>
    </row>
    <row r="446" s="2" customFormat="1">
      <c r="A446" s="41"/>
      <c r="B446" s="42"/>
      <c r="C446" s="43"/>
      <c r="D446" s="230" t="s">
        <v>202</v>
      </c>
      <c r="E446" s="43"/>
      <c r="F446" s="231" t="s">
        <v>1090</v>
      </c>
      <c r="G446" s="43"/>
      <c r="H446" s="43"/>
      <c r="I446" s="232"/>
      <c r="J446" s="43"/>
      <c r="K446" s="43"/>
      <c r="L446" s="47"/>
      <c r="M446" s="233"/>
      <c r="N446" s="234"/>
      <c r="O446" s="87"/>
      <c r="P446" s="87"/>
      <c r="Q446" s="87"/>
      <c r="R446" s="87"/>
      <c r="S446" s="87"/>
      <c r="T446" s="88"/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41"/>
      <c r="AT446" s="20" t="s">
        <v>202</v>
      </c>
      <c r="AU446" s="20" t="s">
        <v>81</v>
      </c>
    </row>
    <row r="447" s="2" customFormat="1" ht="16.5" customHeight="1">
      <c r="A447" s="41"/>
      <c r="B447" s="42"/>
      <c r="C447" s="282" t="s">
        <v>639</v>
      </c>
      <c r="D447" s="282" t="s">
        <v>811</v>
      </c>
      <c r="E447" s="283" t="s">
        <v>1091</v>
      </c>
      <c r="F447" s="284" t="s">
        <v>1092</v>
      </c>
      <c r="G447" s="285" t="s">
        <v>588</v>
      </c>
      <c r="H447" s="286">
        <v>1</v>
      </c>
      <c r="I447" s="287"/>
      <c r="J447" s="288">
        <f>ROUND(I447*H447,2)</f>
        <v>0</v>
      </c>
      <c r="K447" s="284" t="s">
        <v>199</v>
      </c>
      <c r="L447" s="289"/>
      <c r="M447" s="290" t="s">
        <v>21</v>
      </c>
      <c r="N447" s="291" t="s">
        <v>44</v>
      </c>
      <c r="O447" s="87"/>
      <c r="P447" s="226">
        <f>O447*H447</f>
        <v>0</v>
      </c>
      <c r="Q447" s="226">
        <v>0.73999999999999999</v>
      </c>
      <c r="R447" s="226">
        <f>Q447*H447</f>
        <v>0.73999999999999999</v>
      </c>
      <c r="S447" s="226">
        <v>0</v>
      </c>
      <c r="T447" s="227">
        <f>S447*H447</f>
        <v>0</v>
      </c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R447" s="228" t="s">
        <v>254</v>
      </c>
      <c r="AT447" s="228" t="s">
        <v>811</v>
      </c>
      <c r="AU447" s="228" t="s">
        <v>81</v>
      </c>
      <c r="AY447" s="20" t="s">
        <v>193</v>
      </c>
      <c r="BE447" s="229">
        <f>IF(N447="základní",J447,0)</f>
        <v>0</v>
      </c>
      <c r="BF447" s="229">
        <f>IF(N447="snížená",J447,0)</f>
        <v>0</v>
      </c>
      <c r="BG447" s="229">
        <f>IF(N447="zákl. přenesená",J447,0)</f>
        <v>0</v>
      </c>
      <c r="BH447" s="229">
        <f>IF(N447="sníž. přenesená",J447,0)</f>
        <v>0</v>
      </c>
      <c r="BI447" s="229">
        <f>IF(N447="nulová",J447,0)</f>
        <v>0</v>
      </c>
      <c r="BJ447" s="20" t="s">
        <v>77</v>
      </c>
      <c r="BK447" s="229">
        <f>ROUND(I447*H447,2)</f>
        <v>0</v>
      </c>
      <c r="BL447" s="20" t="s">
        <v>200</v>
      </c>
      <c r="BM447" s="228" t="s">
        <v>1093</v>
      </c>
    </row>
    <row r="448" s="12" customFormat="1" ht="22.8" customHeight="1">
      <c r="A448" s="12"/>
      <c r="B448" s="201"/>
      <c r="C448" s="202"/>
      <c r="D448" s="203" t="s">
        <v>72</v>
      </c>
      <c r="E448" s="215" t="s">
        <v>200</v>
      </c>
      <c r="F448" s="215" t="s">
        <v>1094</v>
      </c>
      <c r="G448" s="202"/>
      <c r="H448" s="202"/>
      <c r="I448" s="205"/>
      <c r="J448" s="216">
        <f>BK448</f>
        <v>0</v>
      </c>
      <c r="K448" s="202"/>
      <c r="L448" s="207"/>
      <c r="M448" s="208"/>
      <c r="N448" s="209"/>
      <c r="O448" s="209"/>
      <c r="P448" s="210">
        <f>SUM(P449:P527)</f>
        <v>0</v>
      </c>
      <c r="Q448" s="209"/>
      <c r="R448" s="210">
        <f>SUM(R449:R527)</f>
        <v>93.391045379999994</v>
      </c>
      <c r="S448" s="209"/>
      <c r="T448" s="211">
        <f>SUM(T449:T527)</f>
        <v>0</v>
      </c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R448" s="212" t="s">
        <v>77</v>
      </c>
      <c r="AT448" s="213" t="s">
        <v>72</v>
      </c>
      <c r="AU448" s="213" t="s">
        <v>77</v>
      </c>
      <c r="AY448" s="212" t="s">
        <v>193</v>
      </c>
      <c r="BK448" s="214">
        <f>SUM(BK449:BK527)</f>
        <v>0</v>
      </c>
    </row>
    <row r="449" s="2" customFormat="1" ht="44.25" customHeight="1">
      <c r="A449" s="41"/>
      <c r="B449" s="42"/>
      <c r="C449" s="217" t="s">
        <v>646</v>
      </c>
      <c r="D449" s="217" t="s">
        <v>195</v>
      </c>
      <c r="E449" s="218" t="s">
        <v>1095</v>
      </c>
      <c r="F449" s="219" t="s">
        <v>1096</v>
      </c>
      <c r="G449" s="220" t="s">
        <v>198</v>
      </c>
      <c r="H449" s="221">
        <v>150</v>
      </c>
      <c r="I449" s="222"/>
      <c r="J449" s="223">
        <f>ROUND(I449*H449,2)</f>
        <v>0</v>
      </c>
      <c r="K449" s="219" t="s">
        <v>21</v>
      </c>
      <c r="L449" s="47"/>
      <c r="M449" s="224" t="s">
        <v>21</v>
      </c>
      <c r="N449" s="225" t="s">
        <v>44</v>
      </c>
      <c r="O449" s="87"/>
      <c r="P449" s="226">
        <f>O449*H449</f>
        <v>0</v>
      </c>
      <c r="Q449" s="226">
        <v>0.38053999999999999</v>
      </c>
      <c r="R449" s="226">
        <f>Q449*H449</f>
        <v>57.080999999999996</v>
      </c>
      <c r="S449" s="226">
        <v>0</v>
      </c>
      <c r="T449" s="227">
        <f>S449*H449</f>
        <v>0</v>
      </c>
      <c r="U449" s="41"/>
      <c r="V449" s="41"/>
      <c r="W449" s="41"/>
      <c r="X449" s="41"/>
      <c r="Y449" s="41"/>
      <c r="Z449" s="41"/>
      <c r="AA449" s="41"/>
      <c r="AB449" s="41"/>
      <c r="AC449" s="41"/>
      <c r="AD449" s="41"/>
      <c r="AE449" s="41"/>
      <c r="AR449" s="228" t="s">
        <v>200</v>
      </c>
      <c r="AT449" s="228" t="s">
        <v>195</v>
      </c>
      <c r="AU449" s="228" t="s">
        <v>81</v>
      </c>
      <c r="AY449" s="20" t="s">
        <v>193</v>
      </c>
      <c r="BE449" s="229">
        <f>IF(N449="základní",J449,0)</f>
        <v>0</v>
      </c>
      <c r="BF449" s="229">
        <f>IF(N449="snížená",J449,0)</f>
        <v>0</v>
      </c>
      <c r="BG449" s="229">
        <f>IF(N449="zákl. přenesená",J449,0)</f>
        <v>0</v>
      </c>
      <c r="BH449" s="229">
        <f>IF(N449="sníž. přenesená",J449,0)</f>
        <v>0</v>
      </c>
      <c r="BI449" s="229">
        <f>IF(N449="nulová",J449,0)</f>
        <v>0</v>
      </c>
      <c r="BJ449" s="20" t="s">
        <v>77</v>
      </c>
      <c r="BK449" s="229">
        <f>ROUND(I449*H449,2)</f>
        <v>0</v>
      </c>
      <c r="BL449" s="20" t="s">
        <v>200</v>
      </c>
      <c r="BM449" s="228" t="s">
        <v>1097</v>
      </c>
    </row>
    <row r="450" s="14" customFormat="1">
      <c r="A450" s="14"/>
      <c r="B450" s="246"/>
      <c r="C450" s="247"/>
      <c r="D450" s="237" t="s">
        <v>204</v>
      </c>
      <c r="E450" s="248" t="s">
        <v>21</v>
      </c>
      <c r="F450" s="249" t="s">
        <v>1098</v>
      </c>
      <c r="G450" s="247"/>
      <c r="H450" s="250">
        <v>150</v>
      </c>
      <c r="I450" s="251"/>
      <c r="J450" s="247"/>
      <c r="K450" s="247"/>
      <c r="L450" s="252"/>
      <c r="M450" s="253"/>
      <c r="N450" s="254"/>
      <c r="O450" s="254"/>
      <c r="P450" s="254"/>
      <c r="Q450" s="254"/>
      <c r="R450" s="254"/>
      <c r="S450" s="254"/>
      <c r="T450" s="255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56" t="s">
        <v>204</v>
      </c>
      <c r="AU450" s="256" t="s">
        <v>81</v>
      </c>
      <c r="AV450" s="14" t="s">
        <v>81</v>
      </c>
      <c r="AW450" s="14" t="s">
        <v>34</v>
      </c>
      <c r="AX450" s="14" t="s">
        <v>73</v>
      </c>
      <c r="AY450" s="256" t="s">
        <v>193</v>
      </c>
    </row>
    <row r="451" s="15" customFormat="1">
      <c r="A451" s="15"/>
      <c r="B451" s="257"/>
      <c r="C451" s="258"/>
      <c r="D451" s="237" t="s">
        <v>204</v>
      </c>
      <c r="E451" s="259" t="s">
        <v>21</v>
      </c>
      <c r="F451" s="260" t="s">
        <v>208</v>
      </c>
      <c r="G451" s="258"/>
      <c r="H451" s="261">
        <v>150</v>
      </c>
      <c r="I451" s="262"/>
      <c r="J451" s="258"/>
      <c r="K451" s="258"/>
      <c r="L451" s="263"/>
      <c r="M451" s="264"/>
      <c r="N451" s="265"/>
      <c r="O451" s="265"/>
      <c r="P451" s="265"/>
      <c r="Q451" s="265"/>
      <c r="R451" s="265"/>
      <c r="S451" s="265"/>
      <c r="T451" s="266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T451" s="267" t="s">
        <v>204</v>
      </c>
      <c r="AU451" s="267" t="s">
        <v>81</v>
      </c>
      <c r="AV451" s="15" t="s">
        <v>200</v>
      </c>
      <c r="AW451" s="15" t="s">
        <v>34</v>
      </c>
      <c r="AX451" s="15" t="s">
        <v>77</v>
      </c>
      <c r="AY451" s="267" t="s">
        <v>193</v>
      </c>
    </row>
    <row r="452" s="2" customFormat="1" ht="24.15" customHeight="1">
      <c r="A452" s="41"/>
      <c r="B452" s="42"/>
      <c r="C452" s="217" t="s">
        <v>652</v>
      </c>
      <c r="D452" s="217" t="s">
        <v>195</v>
      </c>
      <c r="E452" s="218" t="s">
        <v>1099</v>
      </c>
      <c r="F452" s="219" t="s">
        <v>1100</v>
      </c>
      <c r="G452" s="220" t="s">
        <v>224</v>
      </c>
      <c r="H452" s="221">
        <v>0.58499999999999996</v>
      </c>
      <c r="I452" s="222"/>
      <c r="J452" s="223">
        <f>ROUND(I452*H452,2)</f>
        <v>0</v>
      </c>
      <c r="K452" s="219" t="s">
        <v>199</v>
      </c>
      <c r="L452" s="47"/>
      <c r="M452" s="224" t="s">
        <v>21</v>
      </c>
      <c r="N452" s="225" t="s">
        <v>44</v>
      </c>
      <c r="O452" s="87"/>
      <c r="P452" s="226">
        <f>O452*H452</f>
        <v>0</v>
      </c>
      <c r="Q452" s="226">
        <v>2.5020099999999998</v>
      </c>
      <c r="R452" s="226">
        <f>Q452*H452</f>
        <v>1.4636758499999998</v>
      </c>
      <c r="S452" s="226">
        <v>0</v>
      </c>
      <c r="T452" s="227">
        <f>S452*H452</f>
        <v>0</v>
      </c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R452" s="228" t="s">
        <v>200</v>
      </c>
      <c r="AT452" s="228" t="s">
        <v>195</v>
      </c>
      <c r="AU452" s="228" t="s">
        <v>81</v>
      </c>
      <c r="AY452" s="20" t="s">
        <v>193</v>
      </c>
      <c r="BE452" s="229">
        <f>IF(N452="základní",J452,0)</f>
        <v>0</v>
      </c>
      <c r="BF452" s="229">
        <f>IF(N452="snížená",J452,0)</f>
        <v>0</v>
      </c>
      <c r="BG452" s="229">
        <f>IF(N452="zákl. přenesená",J452,0)</f>
        <v>0</v>
      </c>
      <c r="BH452" s="229">
        <f>IF(N452="sníž. přenesená",J452,0)</f>
        <v>0</v>
      </c>
      <c r="BI452" s="229">
        <f>IF(N452="nulová",J452,0)</f>
        <v>0</v>
      </c>
      <c r="BJ452" s="20" t="s">
        <v>77</v>
      </c>
      <c r="BK452" s="229">
        <f>ROUND(I452*H452,2)</f>
        <v>0</v>
      </c>
      <c r="BL452" s="20" t="s">
        <v>200</v>
      </c>
      <c r="BM452" s="228" t="s">
        <v>1101</v>
      </c>
    </row>
    <row r="453" s="2" customFormat="1">
      <c r="A453" s="41"/>
      <c r="B453" s="42"/>
      <c r="C453" s="43"/>
      <c r="D453" s="230" t="s">
        <v>202</v>
      </c>
      <c r="E453" s="43"/>
      <c r="F453" s="231" t="s">
        <v>1102</v>
      </c>
      <c r="G453" s="43"/>
      <c r="H453" s="43"/>
      <c r="I453" s="232"/>
      <c r="J453" s="43"/>
      <c r="K453" s="43"/>
      <c r="L453" s="47"/>
      <c r="M453" s="233"/>
      <c r="N453" s="234"/>
      <c r="O453" s="87"/>
      <c r="P453" s="87"/>
      <c r="Q453" s="87"/>
      <c r="R453" s="87"/>
      <c r="S453" s="87"/>
      <c r="T453" s="88"/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T453" s="20" t="s">
        <v>202</v>
      </c>
      <c r="AU453" s="20" t="s">
        <v>81</v>
      </c>
    </row>
    <row r="454" s="13" customFormat="1">
      <c r="A454" s="13"/>
      <c r="B454" s="235"/>
      <c r="C454" s="236"/>
      <c r="D454" s="237" t="s">
        <v>204</v>
      </c>
      <c r="E454" s="238" t="s">
        <v>21</v>
      </c>
      <c r="F454" s="239" t="s">
        <v>1103</v>
      </c>
      <c r="G454" s="236"/>
      <c r="H454" s="238" t="s">
        <v>21</v>
      </c>
      <c r="I454" s="240"/>
      <c r="J454" s="236"/>
      <c r="K454" s="236"/>
      <c r="L454" s="241"/>
      <c r="M454" s="242"/>
      <c r="N454" s="243"/>
      <c r="O454" s="243"/>
      <c r="P454" s="243"/>
      <c r="Q454" s="243"/>
      <c r="R454" s="243"/>
      <c r="S454" s="243"/>
      <c r="T454" s="244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T454" s="245" t="s">
        <v>204</v>
      </c>
      <c r="AU454" s="245" t="s">
        <v>81</v>
      </c>
      <c r="AV454" s="13" t="s">
        <v>77</v>
      </c>
      <c r="AW454" s="13" t="s">
        <v>34</v>
      </c>
      <c r="AX454" s="13" t="s">
        <v>73</v>
      </c>
      <c r="AY454" s="245" t="s">
        <v>193</v>
      </c>
    </row>
    <row r="455" s="14" customFormat="1">
      <c r="A455" s="14"/>
      <c r="B455" s="246"/>
      <c r="C455" s="247"/>
      <c r="D455" s="237" t="s">
        <v>204</v>
      </c>
      <c r="E455" s="248" t="s">
        <v>21</v>
      </c>
      <c r="F455" s="249" t="s">
        <v>1104</v>
      </c>
      <c r="G455" s="247"/>
      <c r="H455" s="250">
        <v>0.82499999999999996</v>
      </c>
      <c r="I455" s="251"/>
      <c r="J455" s="247"/>
      <c r="K455" s="247"/>
      <c r="L455" s="252"/>
      <c r="M455" s="253"/>
      <c r="N455" s="254"/>
      <c r="O455" s="254"/>
      <c r="P455" s="254"/>
      <c r="Q455" s="254"/>
      <c r="R455" s="254"/>
      <c r="S455" s="254"/>
      <c r="T455" s="255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T455" s="256" t="s">
        <v>204</v>
      </c>
      <c r="AU455" s="256" t="s">
        <v>81</v>
      </c>
      <c r="AV455" s="14" t="s">
        <v>81</v>
      </c>
      <c r="AW455" s="14" t="s">
        <v>34</v>
      </c>
      <c r="AX455" s="14" t="s">
        <v>73</v>
      </c>
      <c r="AY455" s="256" t="s">
        <v>193</v>
      </c>
    </row>
    <row r="456" s="14" customFormat="1">
      <c r="A456" s="14"/>
      <c r="B456" s="246"/>
      <c r="C456" s="247"/>
      <c r="D456" s="237" t="s">
        <v>204</v>
      </c>
      <c r="E456" s="248" t="s">
        <v>21</v>
      </c>
      <c r="F456" s="249" t="s">
        <v>1105</v>
      </c>
      <c r="G456" s="247"/>
      <c r="H456" s="250">
        <v>-0.23999999999999999</v>
      </c>
      <c r="I456" s="251"/>
      <c r="J456" s="247"/>
      <c r="K456" s="247"/>
      <c r="L456" s="252"/>
      <c r="M456" s="253"/>
      <c r="N456" s="254"/>
      <c r="O456" s="254"/>
      <c r="P456" s="254"/>
      <c r="Q456" s="254"/>
      <c r="R456" s="254"/>
      <c r="S456" s="254"/>
      <c r="T456" s="255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T456" s="256" t="s">
        <v>204</v>
      </c>
      <c r="AU456" s="256" t="s">
        <v>81</v>
      </c>
      <c r="AV456" s="14" t="s">
        <v>81</v>
      </c>
      <c r="AW456" s="14" t="s">
        <v>34</v>
      </c>
      <c r="AX456" s="14" t="s">
        <v>73</v>
      </c>
      <c r="AY456" s="256" t="s">
        <v>193</v>
      </c>
    </row>
    <row r="457" s="15" customFormat="1">
      <c r="A457" s="15"/>
      <c r="B457" s="257"/>
      <c r="C457" s="258"/>
      <c r="D457" s="237" t="s">
        <v>204</v>
      </c>
      <c r="E457" s="259" t="s">
        <v>21</v>
      </c>
      <c r="F457" s="260" t="s">
        <v>208</v>
      </c>
      <c r="G457" s="258"/>
      <c r="H457" s="261">
        <v>0.58499999999999996</v>
      </c>
      <c r="I457" s="262"/>
      <c r="J457" s="258"/>
      <c r="K457" s="258"/>
      <c r="L457" s="263"/>
      <c r="M457" s="264"/>
      <c r="N457" s="265"/>
      <c r="O457" s="265"/>
      <c r="P457" s="265"/>
      <c r="Q457" s="265"/>
      <c r="R457" s="265"/>
      <c r="S457" s="265"/>
      <c r="T457" s="266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T457" s="267" t="s">
        <v>204</v>
      </c>
      <c r="AU457" s="267" t="s">
        <v>81</v>
      </c>
      <c r="AV457" s="15" t="s">
        <v>200</v>
      </c>
      <c r="AW457" s="15" t="s">
        <v>34</v>
      </c>
      <c r="AX457" s="15" t="s">
        <v>77</v>
      </c>
      <c r="AY457" s="267" t="s">
        <v>193</v>
      </c>
    </row>
    <row r="458" s="2" customFormat="1" ht="21.75" customHeight="1">
      <c r="A458" s="41"/>
      <c r="B458" s="42"/>
      <c r="C458" s="217" t="s">
        <v>659</v>
      </c>
      <c r="D458" s="217" t="s">
        <v>195</v>
      </c>
      <c r="E458" s="218" t="s">
        <v>1106</v>
      </c>
      <c r="F458" s="219" t="s">
        <v>1107</v>
      </c>
      <c r="G458" s="220" t="s">
        <v>198</v>
      </c>
      <c r="H458" s="221">
        <v>3.7400000000000002</v>
      </c>
      <c r="I458" s="222"/>
      <c r="J458" s="223">
        <f>ROUND(I458*H458,2)</f>
        <v>0</v>
      </c>
      <c r="K458" s="219" t="s">
        <v>199</v>
      </c>
      <c r="L458" s="47"/>
      <c r="M458" s="224" t="s">
        <v>21</v>
      </c>
      <c r="N458" s="225" t="s">
        <v>44</v>
      </c>
      <c r="O458" s="87"/>
      <c r="P458" s="226">
        <f>O458*H458</f>
        <v>0</v>
      </c>
      <c r="Q458" s="226">
        <v>0.0053299999999999997</v>
      </c>
      <c r="R458" s="226">
        <f>Q458*H458</f>
        <v>0.019934199999999999</v>
      </c>
      <c r="S458" s="226">
        <v>0</v>
      </c>
      <c r="T458" s="227">
        <f>S458*H458</f>
        <v>0</v>
      </c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R458" s="228" t="s">
        <v>200</v>
      </c>
      <c r="AT458" s="228" t="s">
        <v>195</v>
      </c>
      <c r="AU458" s="228" t="s">
        <v>81</v>
      </c>
      <c r="AY458" s="20" t="s">
        <v>193</v>
      </c>
      <c r="BE458" s="229">
        <f>IF(N458="základní",J458,0)</f>
        <v>0</v>
      </c>
      <c r="BF458" s="229">
        <f>IF(N458="snížená",J458,0)</f>
        <v>0</v>
      </c>
      <c r="BG458" s="229">
        <f>IF(N458="zákl. přenesená",J458,0)</f>
        <v>0</v>
      </c>
      <c r="BH458" s="229">
        <f>IF(N458="sníž. přenesená",J458,0)</f>
        <v>0</v>
      </c>
      <c r="BI458" s="229">
        <f>IF(N458="nulová",J458,0)</f>
        <v>0</v>
      </c>
      <c r="BJ458" s="20" t="s">
        <v>77</v>
      </c>
      <c r="BK458" s="229">
        <f>ROUND(I458*H458,2)</f>
        <v>0</v>
      </c>
      <c r="BL458" s="20" t="s">
        <v>200</v>
      </c>
      <c r="BM458" s="228" t="s">
        <v>1108</v>
      </c>
    </row>
    <row r="459" s="2" customFormat="1">
      <c r="A459" s="41"/>
      <c r="B459" s="42"/>
      <c r="C459" s="43"/>
      <c r="D459" s="230" t="s">
        <v>202</v>
      </c>
      <c r="E459" s="43"/>
      <c r="F459" s="231" t="s">
        <v>1109</v>
      </c>
      <c r="G459" s="43"/>
      <c r="H459" s="43"/>
      <c r="I459" s="232"/>
      <c r="J459" s="43"/>
      <c r="K459" s="43"/>
      <c r="L459" s="47"/>
      <c r="M459" s="233"/>
      <c r="N459" s="234"/>
      <c r="O459" s="87"/>
      <c r="P459" s="87"/>
      <c r="Q459" s="87"/>
      <c r="R459" s="87"/>
      <c r="S459" s="87"/>
      <c r="T459" s="88"/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T459" s="20" t="s">
        <v>202</v>
      </c>
      <c r="AU459" s="20" t="s">
        <v>81</v>
      </c>
    </row>
    <row r="460" s="13" customFormat="1">
      <c r="A460" s="13"/>
      <c r="B460" s="235"/>
      <c r="C460" s="236"/>
      <c r="D460" s="237" t="s">
        <v>204</v>
      </c>
      <c r="E460" s="238" t="s">
        <v>21</v>
      </c>
      <c r="F460" s="239" t="s">
        <v>1103</v>
      </c>
      <c r="G460" s="236"/>
      <c r="H460" s="238" t="s">
        <v>21</v>
      </c>
      <c r="I460" s="240"/>
      <c r="J460" s="236"/>
      <c r="K460" s="236"/>
      <c r="L460" s="241"/>
      <c r="M460" s="242"/>
      <c r="N460" s="243"/>
      <c r="O460" s="243"/>
      <c r="P460" s="243"/>
      <c r="Q460" s="243"/>
      <c r="R460" s="243"/>
      <c r="S460" s="243"/>
      <c r="T460" s="244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T460" s="245" t="s">
        <v>204</v>
      </c>
      <c r="AU460" s="245" t="s">
        <v>81</v>
      </c>
      <c r="AV460" s="13" t="s">
        <v>77</v>
      </c>
      <c r="AW460" s="13" t="s">
        <v>34</v>
      </c>
      <c r="AX460" s="13" t="s">
        <v>73</v>
      </c>
      <c r="AY460" s="245" t="s">
        <v>193</v>
      </c>
    </row>
    <row r="461" s="14" customFormat="1">
      <c r="A461" s="14"/>
      <c r="B461" s="246"/>
      <c r="C461" s="247"/>
      <c r="D461" s="237" t="s">
        <v>204</v>
      </c>
      <c r="E461" s="248" t="s">
        <v>21</v>
      </c>
      <c r="F461" s="249" t="s">
        <v>1110</v>
      </c>
      <c r="G461" s="247"/>
      <c r="H461" s="250">
        <v>3.2999999999999998</v>
      </c>
      <c r="I461" s="251"/>
      <c r="J461" s="247"/>
      <c r="K461" s="247"/>
      <c r="L461" s="252"/>
      <c r="M461" s="253"/>
      <c r="N461" s="254"/>
      <c r="O461" s="254"/>
      <c r="P461" s="254"/>
      <c r="Q461" s="254"/>
      <c r="R461" s="254"/>
      <c r="S461" s="254"/>
      <c r="T461" s="255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T461" s="256" t="s">
        <v>204</v>
      </c>
      <c r="AU461" s="256" t="s">
        <v>81</v>
      </c>
      <c r="AV461" s="14" t="s">
        <v>81</v>
      </c>
      <c r="AW461" s="14" t="s">
        <v>34</v>
      </c>
      <c r="AX461" s="14" t="s">
        <v>73</v>
      </c>
      <c r="AY461" s="256" t="s">
        <v>193</v>
      </c>
    </row>
    <row r="462" s="14" customFormat="1">
      <c r="A462" s="14"/>
      <c r="B462" s="246"/>
      <c r="C462" s="247"/>
      <c r="D462" s="237" t="s">
        <v>204</v>
      </c>
      <c r="E462" s="248" t="s">
        <v>21</v>
      </c>
      <c r="F462" s="249" t="s">
        <v>1111</v>
      </c>
      <c r="G462" s="247"/>
      <c r="H462" s="250">
        <v>-0.95999999999999996</v>
      </c>
      <c r="I462" s="251"/>
      <c r="J462" s="247"/>
      <c r="K462" s="247"/>
      <c r="L462" s="252"/>
      <c r="M462" s="253"/>
      <c r="N462" s="254"/>
      <c r="O462" s="254"/>
      <c r="P462" s="254"/>
      <c r="Q462" s="254"/>
      <c r="R462" s="254"/>
      <c r="S462" s="254"/>
      <c r="T462" s="255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T462" s="256" t="s">
        <v>204</v>
      </c>
      <c r="AU462" s="256" t="s">
        <v>81</v>
      </c>
      <c r="AV462" s="14" t="s">
        <v>81</v>
      </c>
      <c r="AW462" s="14" t="s">
        <v>34</v>
      </c>
      <c r="AX462" s="14" t="s">
        <v>73</v>
      </c>
      <c r="AY462" s="256" t="s">
        <v>193</v>
      </c>
    </row>
    <row r="463" s="14" customFormat="1">
      <c r="A463" s="14"/>
      <c r="B463" s="246"/>
      <c r="C463" s="247"/>
      <c r="D463" s="237" t="s">
        <v>204</v>
      </c>
      <c r="E463" s="248" t="s">
        <v>21</v>
      </c>
      <c r="F463" s="249" t="s">
        <v>1112</v>
      </c>
      <c r="G463" s="247"/>
      <c r="H463" s="250">
        <v>1.3999999999999999</v>
      </c>
      <c r="I463" s="251"/>
      <c r="J463" s="247"/>
      <c r="K463" s="247"/>
      <c r="L463" s="252"/>
      <c r="M463" s="253"/>
      <c r="N463" s="254"/>
      <c r="O463" s="254"/>
      <c r="P463" s="254"/>
      <c r="Q463" s="254"/>
      <c r="R463" s="254"/>
      <c r="S463" s="254"/>
      <c r="T463" s="255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T463" s="256" t="s">
        <v>204</v>
      </c>
      <c r="AU463" s="256" t="s">
        <v>81</v>
      </c>
      <c r="AV463" s="14" t="s">
        <v>81</v>
      </c>
      <c r="AW463" s="14" t="s">
        <v>34</v>
      </c>
      <c r="AX463" s="14" t="s">
        <v>73</v>
      </c>
      <c r="AY463" s="256" t="s">
        <v>193</v>
      </c>
    </row>
    <row r="464" s="15" customFormat="1">
      <c r="A464" s="15"/>
      <c r="B464" s="257"/>
      <c r="C464" s="258"/>
      <c r="D464" s="237" t="s">
        <v>204</v>
      </c>
      <c r="E464" s="259" t="s">
        <v>21</v>
      </c>
      <c r="F464" s="260" t="s">
        <v>208</v>
      </c>
      <c r="G464" s="258"/>
      <c r="H464" s="261">
        <v>3.7400000000000002</v>
      </c>
      <c r="I464" s="262"/>
      <c r="J464" s="258"/>
      <c r="K464" s="258"/>
      <c r="L464" s="263"/>
      <c r="M464" s="264"/>
      <c r="N464" s="265"/>
      <c r="O464" s="265"/>
      <c r="P464" s="265"/>
      <c r="Q464" s="265"/>
      <c r="R464" s="265"/>
      <c r="S464" s="265"/>
      <c r="T464" s="266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T464" s="267" t="s">
        <v>204</v>
      </c>
      <c r="AU464" s="267" t="s">
        <v>81</v>
      </c>
      <c r="AV464" s="15" t="s">
        <v>200</v>
      </c>
      <c r="AW464" s="15" t="s">
        <v>34</v>
      </c>
      <c r="AX464" s="15" t="s">
        <v>77</v>
      </c>
      <c r="AY464" s="267" t="s">
        <v>193</v>
      </c>
    </row>
    <row r="465" s="2" customFormat="1" ht="24.15" customHeight="1">
      <c r="A465" s="41"/>
      <c r="B465" s="42"/>
      <c r="C465" s="217" t="s">
        <v>668</v>
      </c>
      <c r="D465" s="217" t="s">
        <v>195</v>
      </c>
      <c r="E465" s="218" t="s">
        <v>1113</v>
      </c>
      <c r="F465" s="219" t="s">
        <v>1114</v>
      </c>
      <c r="G465" s="220" t="s">
        <v>198</v>
      </c>
      <c r="H465" s="221">
        <v>3.7400000000000002</v>
      </c>
      <c r="I465" s="222"/>
      <c r="J465" s="223">
        <f>ROUND(I465*H465,2)</f>
        <v>0</v>
      </c>
      <c r="K465" s="219" t="s">
        <v>199</v>
      </c>
      <c r="L465" s="47"/>
      <c r="M465" s="224" t="s">
        <v>21</v>
      </c>
      <c r="N465" s="225" t="s">
        <v>44</v>
      </c>
      <c r="O465" s="87"/>
      <c r="P465" s="226">
        <f>O465*H465</f>
        <v>0</v>
      </c>
      <c r="Q465" s="226">
        <v>0</v>
      </c>
      <c r="R465" s="226">
        <f>Q465*H465</f>
        <v>0</v>
      </c>
      <c r="S465" s="226">
        <v>0</v>
      </c>
      <c r="T465" s="227">
        <f>S465*H465</f>
        <v>0</v>
      </c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R465" s="228" t="s">
        <v>200</v>
      </c>
      <c r="AT465" s="228" t="s">
        <v>195</v>
      </c>
      <c r="AU465" s="228" t="s">
        <v>81</v>
      </c>
      <c r="AY465" s="20" t="s">
        <v>193</v>
      </c>
      <c r="BE465" s="229">
        <f>IF(N465="základní",J465,0)</f>
        <v>0</v>
      </c>
      <c r="BF465" s="229">
        <f>IF(N465="snížená",J465,0)</f>
        <v>0</v>
      </c>
      <c r="BG465" s="229">
        <f>IF(N465="zákl. přenesená",J465,0)</f>
        <v>0</v>
      </c>
      <c r="BH465" s="229">
        <f>IF(N465="sníž. přenesená",J465,0)</f>
        <v>0</v>
      </c>
      <c r="BI465" s="229">
        <f>IF(N465="nulová",J465,0)</f>
        <v>0</v>
      </c>
      <c r="BJ465" s="20" t="s">
        <v>77</v>
      </c>
      <c r="BK465" s="229">
        <f>ROUND(I465*H465,2)</f>
        <v>0</v>
      </c>
      <c r="BL465" s="20" t="s">
        <v>200</v>
      </c>
      <c r="BM465" s="228" t="s">
        <v>1115</v>
      </c>
    </row>
    <row r="466" s="2" customFormat="1">
      <c r="A466" s="41"/>
      <c r="B466" s="42"/>
      <c r="C466" s="43"/>
      <c r="D466" s="230" t="s">
        <v>202</v>
      </c>
      <c r="E466" s="43"/>
      <c r="F466" s="231" t="s">
        <v>1116</v>
      </c>
      <c r="G466" s="43"/>
      <c r="H466" s="43"/>
      <c r="I466" s="232"/>
      <c r="J466" s="43"/>
      <c r="K466" s="43"/>
      <c r="L466" s="47"/>
      <c r="M466" s="233"/>
      <c r="N466" s="234"/>
      <c r="O466" s="87"/>
      <c r="P466" s="87"/>
      <c r="Q466" s="87"/>
      <c r="R466" s="87"/>
      <c r="S466" s="87"/>
      <c r="T466" s="88"/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T466" s="20" t="s">
        <v>202</v>
      </c>
      <c r="AU466" s="20" t="s">
        <v>81</v>
      </c>
    </row>
    <row r="467" s="2" customFormat="1" ht="24.15" customHeight="1">
      <c r="A467" s="41"/>
      <c r="B467" s="42"/>
      <c r="C467" s="217" t="s">
        <v>675</v>
      </c>
      <c r="D467" s="217" t="s">
        <v>195</v>
      </c>
      <c r="E467" s="218" t="s">
        <v>1117</v>
      </c>
      <c r="F467" s="219" t="s">
        <v>1118</v>
      </c>
      <c r="G467" s="220" t="s">
        <v>198</v>
      </c>
      <c r="H467" s="221">
        <v>3.2999999999999998</v>
      </c>
      <c r="I467" s="222"/>
      <c r="J467" s="223">
        <f>ROUND(I467*H467,2)</f>
        <v>0</v>
      </c>
      <c r="K467" s="219" t="s">
        <v>199</v>
      </c>
      <c r="L467" s="47"/>
      <c r="M467" s="224" t="s">
        <v>21</v>
      </c>
      <c r="N467" s="225" t="s">
        <v>44</v>
      </c>
      <c r="O467" s="87"/>
      <c r="P467" s="226">
        <f>O467*H467</f>
        <v>0</v>
      </c>
      <c r="Q467" s="226">
        <v>0.00088000000000000003</v>
      </c>
      <c r="R467" s="226">
        <f>Q467*H467</f>
        <v>0.0029039999999999999</v>
      </c>
      <c r="S467" s="226">
        <v>0</v>
      </c>
      <c r="T467" s="227">
        <f>S467*H467</f>
        <v>0</v>
      </c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41"/>
      <c r="AR467" s="228" t="s">
        <v>200</v>
      </c>
      <c r="AT467" s="228" t="s">
        <v>195</v>
      </c>
      <c r="AU467" s="228" t="s">
        <v>81</v>
      </c>
      <c r="AY467" s="20" t="s">
        <v>193</v>
      </c>
      <c r="BE467" s="229">
        <f>IF(N467="základní",J467,0)</f>
        <v>0</v>
      </c>
      <c r="BF467" s="229">
        <f>IF(N467="snížená",J467,0)</f>
        <v>0</v>
      </c>
      <c r="BG467" s="229">
        <f>IF(N467="zákl. přenesená",J467,0)</f>
        <v>0</v>
      </c>
      <c r="BH467" s="229">
        <f>IF(N467="sníž. přenesená",J467,0)</f>
        <v>0</v>
      </c>
      <c r="BI467" s="229">
        <f>IF(N467="nulová",J467,0)</f>
        <v>0</v>
      </c>
      <c r="BJ467" s="20" t="s">
        <v>77</v>
      </c>
      <c r="BK467" s="229">
        <f>ROUND(I467*H467,2)</f>
        <v>0</v>
      </c>
      <c r="BL467" s="20" t="s">
        <v>200</v>
      </c>
      <c r="BM467" s="228" t="s">
        <v>1119</v>
      </c>
    </row>
    <row r="468" s="2" customFormat="1">
      <c r="A468" s="41"/>
      <c r="B468" s="42"/>
      <c r="C468" s="43"/>
      <c r="D468" s="230" t="s">
        <v>202</v>
      </c>
      <c r="E468" s="43"/>
      <c r="F468" s="231" t="s">
        <v>1120</v>
      </c>
      <c r="G468" s="43"/>
      <c r="H468" s="43"/>
      <c r="I468" s="232"/>
      <c r="J468" s="43"/>
      <c r="K468" s="43"/>
      <c r="L468" s="47"/>
      <c r="M468" s="233"/>
      <c r="N468" s="234"/>
      <c r="O468" s="87"/>
      <c r="P468" s="87"/>
      <c r="Q468" s="87"/>
      <c r="R468" s="87"/>
      <c r="S468" s="87"/>
      <c r="T468" s="88"/>
      <c r="U468" s="41"/>
      <c r="V468" s="41"/>
      <c r="W468" s="41"/>
      <c r="X468" s="41"/>
      <c r="Y468" s="41"/>
      <c r="Z468" s="41"/>
      <c r="AA468" s="41"/>
      <c r="AB468" s="41"/>
      <c r="AC468" s="41"/>
      <c r="AD468" s="41"/>
      <c r="AE468" s="41"/>
      <c r="AT468" s="20" t="s">
        <v>202</v>
      </c>
      <c r="AU468" s="20" t="s">
        <v>81</v>
      </c>
    </row>
    <row r="469" s="13" customFormat="1">
      <c r="A469" s="13"/>
      <c r="B469" s="235"/>
      <c r="C469" s="236"/>
      <c r="D469" s="237" t="s">
        <v>204</v>
      </c>
      <c r="E469" s="238" t="s">
        <v>21</v>
      </c>
      <c r="F469" s="239" t="s">
        <v>1103</v>
      </c>
      <c r="G469" s="236"/>
      <c r="H469" s="238" t="s">
        <v>21</v>
      </c>
      <c r="I469" s="240"/>
      <c r="J469" s="236"/>
      <c r="K469" s="236"/>
      <c r="L469" s="241"/>
      <c r="M469" s="242"/>
      <c r="N469" s="243"/>
      <c r="O469" s="243"/>
      <c r="P469" s="243"/>
      <c r="Q469" s="243"/>
      <c r="R469" s="243"/>
      <c r="S469" s="243"/>
      <c r="T469" s="244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T469" s="245" t="s">
        <v>204</v>
      </c>
      <c r="AU469" s="245" t="s">
        <v>81</v>
      </c>
      <c r="AV469" s="13" t="s">
        <v>77</v>
      </c>
      <c r="AW469" s="13" t="s">
        <v>34</v>
      </c>
      <c r="AX469" s="13" t="s">
        <v>73</v>
      </c>
      <c r="AY469" s="245" t="s">
        <v>193</v>
      </c>
    </row>
    <row r="470" s="14" customFormat="1">
      <c r="A470" s="14"/>
      <c r="B470" s="246"/>
      <c r="C470" s="247"/>
      <c r="D470" s="237" t="s">
        <v>204</v>
      </c>
      <c r="E470" s="248" t="s">
        <v>21</v>
      </c>
      <c r="F470" s="249" t="s">
        <v>1110</v>
      </c>
      <c r="G470" s="247"/>
      <c r="H470" s="250">
        <v>3.2999999999999998</v>
      </c>
      <c r="I470" s="251"/>
      <c r="J470" s="247"/>
      <c r="K470" s="247"/>
      <c r="L470" s="252"/>
      <c r="M470" s="253"/>
      <c r="N470" s="254"/>
      <c r="O470" s="254"/>
      <c r="P470" s="254"/>
      <c r="Q470" s="254"/>
      <c r="R470" s="254"/>
      <c r="S470" s="254"/>
      <c r="T470" s="255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T470" s="256" t="s">
        <v>204</v>
      </c>
      <c r="AU470" s="256" t="s">
        <v>81</v>
      </c>
      <c r="AV470" s="14" t="s">
        <v>81</v>
      </c>
      <c r="AW470" s="14" t="s">
        <v>34</v>
      </c>
      <c r="AX470" s="14" t="s">
        <v>73</v>
      </c>
      <c r="AY470" s="256" t="s">
        <v>193</v>
      </c>
    </row>
    <row r="471" s="15" customFormat="1">
      <c r="A471" s="15"/>
      <c r="B471" s="257"/>
      <c r="C471" s="258"/>
      <c r="D471" s="237" t="s">
        <v>204</v>
      </c>
      <c r="E471" s="259" t="s">
        <v>21</v>
      </c>
      <c r="F471" s="260" t="s">
        <v>208</v>
      </c>
      <c r="G471" s="258"/>
      <c r="H471" s="261">
        <v>3.2999999999999998</v>
      </c>
      <c r="I471" s="262"/>
      <c r="J471" s="258"/>
      <c r="K471" s="258"/>
      <c r="L471" s="263"/>
      <c r="M471" s="264"/>
      <c r="N471" s="265"/>
      <c r="O471" s="265"/>
      <c r="P471" s="265"/>
      <c r="Q471" s="265"/>
      <c r="R471" s="265"/>
      <c r="S471" s="265"/>
      <c r="T471" s="266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T471" s="267" t="s">
        <v>204</v>
      </c>
      <c r="AU471" s="267" t="s">
        <v>81</v>
      </c>
      <c r="AV471" s="15" t="s">
        <v>200</v>
      </c>
      <c r="AW471" s="15" t="s">
        <v>34</v>
      </c>
      <c r="AX471" s="15" t="s">
        <v>77</v>
      </c>
      <c r="AY471" s="267" t="s">
        <v>193</v>
      </c>
    </row>
    <row r="472" s="2" customFormat="1" ht="24.15" customHeight="1">
      <c r="A472" s="41"/>
      <c r="B472" s="42"/>
      <c r="C472" s="217" t="s">
        <v>685</v>
      </c>
      <c r="D472" s="217" t="s">
        <v>195</v>
      </c>
      <c r="E472" s="218" t="s">
        <v>1121</v>
      </c>
      <c r="F472" s="219" t="s">
        <v>1122</v>
      </c>
      <c r="G472" s="220" t="s">
        <v>198</v>
      </c>
      <c r="H472" s="221">
        <v>3.2999999999999998</v>
      </c>
      <c r="I472" s="222"/>
      <c r="J472" s="223">
        <f>ROUND(I472*H472,2)</f>
        <v>0</v>
      </c>
      <c r="K472" s="219" t="s">
        <v>199</v>
      </c>
      <c r="L472" s="47"/>
      <c r="M472" s="224" t="s">
        <v>21</v>
      </c>
      <c r="N472" s="225" t="s">
        <v>44</v>
      </c>
      <c r="O472" s="87"/>
      <c r="P472" s="226">
        <f>O472*H472</f>
        <v>0</v>
      </c>
      <c r="Q472" s="226">
        <v>0</v>
      </c>
      <c r="R472" s="226">
        <f>Q472*H472</f>
        <v>0</v>
      </c>
      <c r="S472" s="226">
        <v>0</v>
      </c>
      <c r="T472" s="227">
        <f>S472*H472</f>
        <v>0</v>
      </c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R472" s="228" t="s">
        <v>200</v>
      </c>
      <c r="AT472" s="228" t="s">
        <v>195</v>
      </c>
      <c r="AU472" s="228" t="s">
        <v>81</v>
      </c>
      <c r="AY472" s="20" t="s">
        <v>193</v>
      </c>
      <c r="BE472" s="229">
        <f>IF(N472="základní",J472,0)</f>
        <v>0</v>
      </c>
      <c r="BF472" s="229">
        <f>IF(N472="snížená",J472,0)</f>
        <v>0</v>
      </c>
      <c r="BG472" s="229">
        <f>IF(N472="zákl. přenesená",J472,0)</f>
        <v>0</v>
      </c>
      <c r="BH472" s="229">
        <f>IF(N472="sníž. přenesená",J472,0)</f>
        <v>0</v>
      </c>
      <c r="BI472" s="229">
        <f>IF(N472="nulová",J472,0)</f>
        <v>0</v>
      </c>
      <c r="BJ472" s="20" t="s">
        <v>77</v>
      </c>
      <c r="BK472" s="229">
        <f>ROUND(I472*H472,2)</f>
        <v>0</v>
      </c>
      <c r="BL472" s="20" t="s">
        <v>200</v>
      </c>
      <c r="BM472" s="228" t="s">
        <v>1123</v>
      </c>
    </row>
    <row r="473" s="2" customFormat="1">
      <c r="A473" s="41"/>
      <c r="B473" s="42"/>
      <c r="C473" s="43"/>
      <c r="D473" s="230" t="s">
        <v>202</v>
      </c>
      <c r="E473" s="43"/>
      <c r="F473" s="231" t="s">
        <v>1124</v>
      </c>
      <c r="G473" s="43"/>
      <c r="H473" s="43"/>
      <c r="I473" s="232"/>
      <c r="J473" s="43"/>
      <c r="K473" s="43"/>
      <c r="L473" s="47"/>
      <c r="M473" s="233"/>
      <c r="N473" s="234"/>
      <c r="O473" s="87"/>
      <c r="P473" s="87"/>
      <c r="Q473" s="87"/>
      <c r="R473" s="87"/>
      <c r="S473" s="87"/>
      <c r="T473" s="88"/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T473" s="20" t="s">
        <v>202</v>
      </c>
      <c r="AU473" s="20" t="s">
        <v>81</v>
      </c>
    </row>
    <row r="474" s="2" customFormat="1" ht="16.5" customHeight="1">
      <c r="A474" s="41"/>
      <c r="B474" s="42"/>
      <c r="C474" s="217" t="s">
        <v>692</v>
      </c>
      <c r="D474" s="217" t="s">
        <v>195</v>
      </c>
      <c r="E474" s="218" t="s">
        <v>1125</v>
      </c>
      <c r="F474" s="219" t="s">
        <v>1126</v>
      </c>
      <c r="G474" s="220" t="s">
        <v>224</v>
      </c>
      <c r="H474" s="221">
        <v>10.207000000000001</v>
      </c>
      <c r="I474" s="222"/>
      <c r="J474" s="223">
        <f>ROUND(I474*H474,2)</f>
        <v>0</v>
      </c>
      <c r="K474" s="219" t="s">
        <v>199</v>
      </c>
      <c r="L474" s="47"/>
      <c r="M474" s="224" t="s">
        <v>21</v>
      </c>
      <c r="N474" s="225" t="s">
        <v>44</v>
      </c>
      <c r="O474" s="87"/>
      <c r="P474" s="226">
        <f>O474*H474</f>
        <v>0</v>
      </c>
      <c r="Q474" s="226">
        <v>2.5019800000000001</v>
      </c>
      <c r="R474" s="226">
        <f>Q474*H474</f>
        <v>25.537709860000003</v>
      </c>
      <c r="S474" s="226">
        <v>0</v>
      </c>
      <c r="T474" s="227">
        <f>S474*H474</f>
        <v>0</v>
      </c>
      <c r="U474" s="41"/>
      <c r="V474" s="41"/>
      <c r="W474" s="41"/>
      <c r="X474" s="41"/>
      <c r="Y474" s="41"/>
      <c r="Z474" s="41"/>
      <c r="AA474" s="41"/>
      <c r="AB474" s="41"/>
      <c r="AC474" s="41"/>
      <c r="AD474" s="41"/>
      <c r="AE474" s="41"/>
      <c r="AR474" s="228" t="s">
        <v>200</v>
      </c>
      <c r="AT474" s="228" t="s">
        <v>195</v>
      </c>
      <c r="AU474" s="228" t="s">
        <v>81</v>
      </c>
      <c r="AY474" s="20" t="s">
        <v>193</v>
      </c>
      <c r="BE474" s="229">
        <f>IF(N474="základní",J474,0)</f>
        <v>0</v>
      </c>
      <c r="BF474" s="229">
        <f>IF(N474="snížená",J474,0)</f>
        <v>0</v>
      </c>
      <c r="BG474" s="229">
        <f>IF(N474="zákl. přenesená",J474,0)</f>
        <v>0</v>
      </c>
      <c r="BH474" s="229">
        <f>IF(N474="sníž. přenesená",J474,0)</f>
        <v>0</v>
      </c>
      <c r="BI474" s="229">
        <f>IF(N474="nulová",J474,0)</f>
        <v>0</v>
      </c>
      <c r="BJ474" s="20" t="s">
        <v>77</v>
      </c>
      <c r="BK474" s="229">
        <f>ROUND(I474*H474,2)</f>
        <v>0</v>
      </c>
      <c r="BL474" s="20" t="s">
        <v>200</v>
      </c>
      <c r="BM474" s="228" t="s">
        <v>1127</v>
      </c>
    </row>
    <row r="475" s="2" customFormat="1">
      <c r="A475" s="41"/>
      <c r="B475" s="42"/>
      <c r="C475" s="43"/>
      <c r="D475" s="230" t="s">
        <v>202</v>
      </c>
      <c r="E475" s="43"/>
      <c r="F475" s="231" t="s">
        <v>1128</v>
      </c>
      <c r="G475" s="43"/>
      <c r="H475" s="43"/>
      <c r="I475" s="232"/>
      <c r="J475" s="43"/>
      <c r="K475" s="43"/>
      <c r="L475" s="47"/>
      <c r="M475" s="233"/>
      <c r="N475" s="234"/>
      <c r="O475" s="87"/>
      <c r="P475" s="87"/>
      <c r="Q475" s="87"/>
      <c r="R475" s="87"/>
      <c r="S475" s="87"/>
      <c r="T475" s="88"/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41"/>
      <c r="AT475" s="20" t="s">
        <v>202</v>
      </c>
      <c r="AU475" s="20" t="s">
        <v>81</v>
      </c>
    </row>
    <row r="476" s="13" customFormat="1">
      <c r="A476" s="13"/>
      <c r="B476" s="235"/>
      <c r="C476" s="236"/>
      <c r="D476" s="237" t="s">
        <v>204</v>
      </c>
      <c r="E476" s="238" t="s">
        <v>21</v>
      </c>
      <c r="F476" s="239" t="s">
        <v>949</v>
      </c>
      <c r="G476" s="236"/>
      <c r="H476" s="238" t="s">
        <v>21</v>
      </c>
      <c r="I476" s="240"/>
      <c r="J476" s="236"/>
      <c r="K476" s="236"/>
      <c r="L476" s="241"/>
      <c r="M476" s="242"/>
      <c r="N476" s="243"/>
      <c r="O476" s="243"/>
      <c r="P476" s="243"/>
      <c r="Q476" s="243"/>
      <c r="R476" s="243"/>
      <c r="S476" s="243"/>
      <c r="T476" s="244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T476" s="245" t="s">
        <v>204</v>
      </c>
      <c r="AU476" s="245" t="s">
        <v>81</v>
      </c>
      <c r="AV476" s="13" t="s">
        <v>77</v>
      </c>
      <c r="AW476" s="13" t="s">
        <v>34</v>
      </c>
      <c r="AX476" s="13" t="s">
        <v>73</v>
      </c>
      <c r="AY476" s="245" t="s">
        <v>193</v>
      </c>
    </row>
    <row r="477" s="14" customFormat="1">
      <c r="A477" s="14"/>
      <c r="B477" s="246"/>
      <c r="C477" s="247"/>
      <c r="D477" s="237" t="s">
        <v>204</v>
      </c>
      <c r="E477" s="248" t="s">
        <v>21</v>
      </c>
      <c r="F477" s="249" t="s">
        <v>1129</v>
      </c>
      <c r="G477" s="247"/>
      <c r="H477" s="250">
        <v>3.3460000000000001</v>
      </c>
      <c r="I477" s="251"/>
      <c r="J477" s="247"/>
      <c r="K477" s="247"/>
      <c r="L477" s="252"/>
      <c r="M477" s="253"/>
      <c r="N477" s="254"/>
      <c r="O477" s="254"/>
      <c r="P477" s="254"/>
      <c r="Q477" s="254"/>
      <c r="R477" s="254"/>
      <c r="S477" s="254"/>
      <c r="T477" s="255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T477" s="256" t="s">
        <v>204</v>
      </c>
      <c r="AU477" s="256" t="s">
        <v>81</v>
      </c>
      <c r="AV477" s="14" t="s">
        <v>81</v>
      </c>
      <c r="AW477" s="14" t="s">
        <v>34</v>
      </c>
      <c r="AX477" s="14" t="s">
        <v>73</v>
      </c>
      <c r="AY477" s="256" t="s">
        <v>193</v>
      </c>
    </row>
    <row r="478" s="14" customFormat="1">
      <c r="A478" s="14"/>
      <c r="B478" s="246"/>
      <c r="C478" s="247"/>
      <c r="D478" s="237" t="s">
        <v>204</v>
      </c>
      <c r="E478" s="248" t="s">
        <v>21</v>
      </c>
      <c r="F478" s="249" t="s">
        <v>1130</v>
      </c>
      <c r="G478" s="247"/>
      <c r="H478" s="250">
        <v>0.77600000000000002</v>
      </c>
      <c r="I478" s="251"/>
      <c r="J478" s="247"/>
      <c r="K478" s="247"/>
      <c r="L478" s="252"/>
      <c r="M478" s="253"/>
      <c r="N478" s="254"/>
      <c r="O478" s="254"/>
      <c r="P478" s="254"/>
      <c r="Q478" s="254"/>
      <c r="R478" s="254"/>
      <c r="S478" s="254"/>
      <c r="T478" s="255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T478" s="256" t="s">
        <v>204</v>
      </c>
      <c r="AU478" s="256" t="s">
        <v>81</v>
      </c>
      <c r="AV478" s="14" t="s">
        <v>81</v>
      </c>
      <c r="AW478" s="14" t="s">
        <v>34</v>
      </c>
      <c r="AX478" s="14" t="s">
        <v>73</v>
      </c>
      <c r="AY478" s="256" t="s">
        <v>193</v>
      </c>
    </row>
    <row r="479" s="13" customFormat="1">
      <c r="A479" s="13"/>
      <c r="B479" s="235"/>
      <c r="C479" s="236"/>
      <c r="D479" s="237" t="s">
        <v>204</v>
      </c>
      <c r="E479" s="238" t="s">
        <v>21</v>
      </c>
      <c r="F479" s="239" t="s">
        <v>1131</v>
      </c>
      <c r="G479" s="236"/>
      <c r="H479" s="238" t="s">
        <v>21</v>
      </c>
      <c r="I479" s="240"/>
      <c r="J479" s="236"/>
      <c r="K479" s="236"/>
      <c r="L479" s="241"/>
      <c r="M479" s="242"/>
      <c r="N479" s="243"/>
      <c r="O479" s="243"/>
      <c r="P479" s="243"/>
      <c r="Q479" s="243"/>
      <c r="R479" s="243"/>
      <c r="S479" s="243"/>
      <c r="T479" s="244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T479" s="245" t="s">
        <v>204</v>
      </c>
      <c r="AU479" s="245" t="s">
        <v>81</v>
      </c>
      <c r="AV479" s="13" t="s">
        <v>77</v>
      </c>
      <c r="AW479" s="13" t="s">
        <v>34</v>
      </c>
      <c r="AX479" s="13" t="s">
        <v>73</v>
      </c>
      <c r="AY479" s="245" t="s">
        <v>193</v>
      </c>
    </row>
    <row r="480" s="14" customFormat="1">
      <c r="A480" s="14"/>
      <c r="B480" s="246"/>
      <c r="C480" s="247"/>
      <c r="D480" s="237" t="s">
        <v>204</v>
      </c>
      <c r="E480" s="248" t="s">
        <v>21</v>
      </c>
      <c r="F480" s="249" t="s">
        <v>1132</v>
      </c>
      <c r="G480" s="247"/>
      <c r="H480" s="250">
        <v>1.724</v>
      </c>
      <c r="I480" s="251"/>
      <c r="J480" s="247"/>
      <c r="K480" s="247"/>
      <c r="L480" s="252"/>
      <c r="M480" s="253"/>
      <c r="N480" s="254"/>
      <c r="O480" s="254"/>
      <c r="P480" s="254"/>
      <c r="Q480" s="254"/>
      <c r="R480" s="254"/>
      <c r="S480" s="254"/>
      <c r="T480" s="255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T480" s="256" t="s">
        <v>204</v>
      </c>
      <c r="AU480" s="256" t="s">
        <v>81</v>
      </c>
      <c r="AV480" s="14" t="s">
        <v>81</v>
      </c>
      <c r="AW480" s="14" t="s">
        <v>34</v>
      </c>
      <c r="AX480" s="14" t="s">
        <v>73</v>
      </c>
      <c r="AY480" s="256" t="s">
        <v>193</v>
      </c>
    </row>
    <row r="481" s="14" customFormat="1">
      <c r="A481" s="14"/>
      <c r="B481" s="246"/>
      <c r="C481" s="247"/>
      <c r="D481" s="237" t="s">
        <v>204</v>
      </c>
      <c r="E481" s="248" t="s">
        <v>21</v>
      </c>
      <c r="F481" s="249" t="s">
        <v>1133</v>
      </c>
      <c r="G481" s="247"/>
      <c r="H481" s="250">
        <v>1.373</v>
      </c>
      <c r="I481" s="251"/>
      <c r="J481" s="247"/>
      <c r="K481" s="247"/>
      <c r="L481" s="252"/>
      <c r="M481" s="253"/>
      <c r="N481" s="254"/>
      <c r="O481" s="254"/>
      <c r="P481" s="254"/>
      <c r="Q481" s="254"/>
      <c r="R481" s="254"/>
      <c r="S481" s="254"/>
      <c r="T481" s="255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T481" s="256" t="s">
        <v>204</v>
      </c>
      <c r="AU481" s="256" t="s">
        <v>81</v>
      </c>
      <c r="AV481" s="14" t="s">
        <v>81</v>
      </c>
      <c r="AW481" s="14" t="s">
        <v>34</v>
      </c>
      <c r="AX481" s="14" t="s">
        <v>73</v>
      </c>
      <c r="AY481" s="256" t="s">
        <v>193</v>
      </c>
    </row>
    <row r="482" s="14" customFormat="1">
      <c r="A482" s="14"/>
      <c r="B482" s="246"/>
      <c r="C482" s="247"/>
      <c r="D482" s="237" t="s">
        <v>204</v>
      </c>
      <c r="E482" s="248" t="s">
        <v>21</v>
      </c>
      <c r="F482" s="249" t="s">
        <v>1134</v>
      </c>
      <c r="G482" s="247"/>
      <c r="H482" s="250">
        <v>2.258</v>
      </c>
      <c r="I482" s="251"/>
      <c r="J482" s="247"/>
      <c r="K482" s="247"/>
      <c r="L482" s="252"/>
      <c r="M482" s="253"/>
      <c r="N482" s="254"/>
      <c r="O482" s="254"/>
      <c r="P482" s="254"/>
      <c r="Q482" s="254"/>
      <c r="R482" s="254"/>
      <c r="S482" s="254"/>
      <c r="T482" s="255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T482" s="256" t="s">
        <v>204</v>
      </c>
      <c r="AU482" s="256" t="s">
        <v>81</v>
      </c>
      <c r="AV482" s="14" t="s">
        <v>81</v>
      </c>
      <c r="AW482" s="14" t="s">
        <v>34</v>
      </c>
      <c r="AX482" s="14" t="s">
        <v>73</v>
      </c>
      <c r="AY482" s="256" t="s">
        <v>193</v>
      </c>
    </row>
    <row r="483" s="14" customFormat="1">
      <c r="A483" s="14"/>
      <c r="B483" s="246"/>
      <c r="C483" s="247"/>
      <c r="D483" s="237" t="s">
        <v>204</v>
      </c>
      <c r="E483" s="248" t="s">
        <v>21</v>
      </c>
      <c r="F483" s="249" t="s">
        <v>1135</v>
      </c>
      <c r="G483" s="247"/>
      <c r="H483" s="250">
        <v>0.72999999999999998</v>
      </c>
      <c r="I483" s="251"/>
      <c r="J483" s="247"/>
      <c r="K483" s="247"/>
      <c r="L483" s="252"/>
      <c r="M483" s="253"/>
      <c r="N483" s="254"/>
      <c r="O483" s="254"/>
      <c r="P483" s="254"/>
      <c r="Q483" s="254"/>
      <c r="R483" s="254"/>
      <c r="S483" s="254"/>
      <c r="T483" s="255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T483" s="256" t="s">
        <v>204</v>
      </c>
      <c r="AU483" s="256" t="s">
        <v>81</v>
      </c>
      <c r="AV483" s="14" t="s">
        <v>81</v>
      </c>
      <c r="AW483" s="14" t="s">
        <v>34</v>
      </c>
      <c r="AX483" s="14" t="s">
        <v>73</v>
      </c>
      <c r="AY483" s="256" t="s">
        <v>193</v>
      </c>
    </row>
    <row r="484" s="15" customFormat="1">
      <c r="A484" s="15"/>
      <c r="B484" s="257"/>
      <c r="C484" s="258"/>
      <c r="D484" s="237" t="s">
        <v>204</v>
      </c>
      <c r="E484" s="259" t="s">
        <v>21</v>
      </c>
      <c r="F484" s="260" t="s">
        <v>208</v>
      </c>
      <c r="G484" s="258"/>
      <c r="H484" s="261">
        <v>10.207000000000001</v>
      </c>
      <c r="I484" s="262"/>
      <c r="J484" s="258"/>
      <c r="K484" s="258"/>
      <c r="L484" s="263"/>
      <c r="M484" s="264"/>
      <c r="N484" s="265"/>
      <c r="O484" s="265"/>
      <c r="P484" s="265"/>
      <c r="Q484" s="265"/>
      <c r="R484" s="265"/>
      <c r="S484" s="265"/>
      <c r="T484" s="266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T484" s="267" t="s">
        <v>204</v>
      </c>
      <c r="AU484" s="267" t="s">
        <v>81</v>
      </c>
      <c r="AV484" s="15" t="s">
        <v>200</v>
      </c>
      <c r="AW484" s="15" t="s">
        <v>34</v>
      </c>
      <c r="AX484" s="15" t="s">
        <v>77</v>
      </c>
      <c r="AY484" s="267" t="s">
        <v>193</v>
      </c>
    </row>
    <row r="485" s="2" customFormat="1" ht="16.5" customHeight="1">
      <c r="A485" s="41"/>
      <c r="B485" s="42"/>
      <c r="C485" s="217" t="s">
        <v>1136</v>
      </c>
      <c r="D485" s="217" t="s">
        <v>195</v>
      </c>
      <c r="E485" s="218" t="s">
        <v>1137</v>
      </c>
      <c r="F485" s="219" t="s">
        <v>1138</v>
      </c>
      <c r="G485" s="220" t="s">
        <v>198</v>
      </c>
      <c r="H485" s="221">
        <v>42.959000000000003</v>
      </c>
      <c r="I485" s="222"/>
      <c r="J485" s="223">
        <f>ROUND(I485*H485,2)</f>
        <v>0</v>
      </c>
      <c r="K485" s="219" t="s">
        <v>199</v>
      </c>
      <c r="L485" s="47"/>
      <c r="M485" s="224" t="s">
        <v>21</v>
      </c>
      <c r="N485" s="225" t="s">
        <v>44</v>
      </c>
      <c r="O485" s="87"/>
      <c r="P485" s="226">
        <f>O485*H485</f>
        <v>0</v>
      </c>
      <c r="Q485" s="226">
        <v>0.011169999999999999</v>
      </c>
      <c r="R485" s="226">
        <f>Q485*H485</f>
        <v>0.47985202999999998</v>
      </c>
      <c r="S485" s="226">
        <v>0</v>
      </c>
      <c r="T485" s="227">
        <f>S485*H485</f>
        <v>0</v>
      </c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41"/>
      <c r="AR485" s="228" t="s">
        <v>200</v>
      </c>
      <c r="AT485" s="228" t="s">
        <v>195</v>
      </c>
      <c r="AU485" s="228" t="s">
        <v>81</v>
      </c>
      <c r="AY485" s="20" t="s">
        <v>193</v>
      </c>
      <c r="BE485" s="229">
        <f>IF(N485="základní",J485,0)</f>
        <v>0</v>
      </c>
      <c r="BF485" s="229">
        <f>IF(N485="snížená",J485,0)</f>
        <v>0</v>
      </c>
      <c r="BG485" s="229">
        <f>IF(N485="zákl. přenesená",J485,0)</f>
        <v>0</v>
      </c>
      <c r="BH485" s="229">
        <f>IF(N485="sníž. přenesená",J485,0)</f>
        <v>0</v>
      </c>
      <c r="BI485" s="229">
        <f>IF(N485="nulová",J485,0)</f>
        <v>0</v>
      </c>
      <c r="BJ485" s="20" t="s">
        <v>77</v>
      </c>
      <c r="BK485" s="229">
        <f>ROUND(I485*H485,2)</f>
        <v>0</v>
      </c>
      <c r="BL485" s="20" t="s">
        <v>200</v>
      </c>
      <c r="BM485" s="228" t="s">
        <v>1139</v>
      </c>
    </row>
    <row r="486" s="2" customFormat="1">
      <c r="A486" s="41"/>
      <c r="B486" s="42"/>
      <c r="C486" s="43"/>
      <c r="D486" s="230" t="s">
        <v>202</v>
      </c>
      <c r="E486" s="43"/>
      <c r="F486" s="231" t="s">
        <v>1140</v>
      </c>
      <c r="G486" s="43"/>
      <c r="H486" s="43"/>
      <c r="I486" s="232"/>
      <c r="J486" s="43"/>
      <c r="K486" s="43"/>
      <c r="L486" s="47"/>
      <c r="M486" s="233"/>
      <c r="N486" s="234"/>
      <c r="O486" s="87"/>
      <c r="P486" s="87"/>
      <c r="Q486" s="87"/>
      <c r="R486" s="87"/>
      <c r="S486" s="87"/>
      <c r="T486" s="88"/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T486" s="20" t="s">
        <v>202</v>
      </c>
      <c r="AU486" s="20" t="s">
        <v>81</v>
      </c>
    </row>
    <row r="487" s="14" customFormat="1">
      <c r="A487" s="14"/>
      <c r="B487" s="246"/>
      <c r="C487" s="247"/>
      <c r="D487" s="237" t="s">
        <v>204</v>
      </c>
      <c r="E487" s="248" t="s">
        <v>21</v>
      </c>
      <c r="F487" s="249" t="s">
        <v>1141</v>
      </c>
      <c r="G487" s="247"/>
      <c r="H487" s="250">
        <v>17.609000000000002</v>
      </c>
      <c r="I487" s="251"/>
      <c r="J487" s="247"/>
      <c r="K487" s="247"/>
      <c r="L487" s="252"/>
      <c r="M487" s="253"/>
      <c r="N487" s="254"/>
      <c r="O487" s="254"/>
      <c r="P487" s="254"/>
      <c r="Q487" s="254"/>
      <c r="R487" s="254"/>
      <c r="S487" s="254"/>
      <c r="T487" s="255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T487" s="256" t="s">
        <v>204</v>
      </c>
      <c r="AU487" s="256" t="s">
        <v>81</v>
      </c>
      <c r="AV487" s="14" t="s">
        <v>81</v>
      </c>
      <c r="AW487" s="14" t="s">
        <v>34</v>
      </c>
      <c r="AX487" s="14" t="s">
        <v>73</v>
      </c>
      <c r="AY487" s="256" t="s">
        <v>193</v>
      </c>
    </row>
    <row r="488" s="14" customFormat="1">
      <c r="A488" s="14"/>
      <c r="B488" s="246"/>
      <c r="C488" s="247"/>
      <c r="D488" s="237" t="s">
        <v>204</v>
      </c>
      <c r="E488" s="248" t="s">
        <v>21</v>
      </c>
      <c r="F488" s="249" t="s">
        <v>1142</v>
      </c>
      <c r="G488" s="247"/>
      <c r="H488" s="250">
        <v>5.1749999999999998</v>
      </c>
      <c r="I488" s="251"/>
      <c r="J488" s="247"/>
      <c r="K488" s="247"/>
      <c r="L488" s="252"/>
      <c r="M488" s="253"/>
      <c r="N488" s="254"/>
      <c r="O488" s="254"/>
      <c r="P488" s="254"/>
      <c r="Q488" s="254"/>
      <c r="R488" s="254"/>
      <c r="S488" s="254"/>
      <c r="T488" s="255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T488" s="256" t="s">
        <v>204</v>
      </c>
      <c r="AU488" s="256" t="s">
        <v>81</v>
      </c>
      <c r="AV488" s="14" t="s">
        <v>81</v>
      </c>
      <c r="AW488" s="14" t="s">
        <v>34</v>
      </c>
      <c r="AX488" s="14" t="s">
        <v>73</v>
      </c>
      <c r="AY488" s="256" t="s">
        <v>193</v>
      </c>
    </row>
    <row r="489" s="13" customFormat="1">
      <c r="A489" s="13"/>
      <c r="B489" s="235"/>
      <c r="C489" s="236"/>
      <c r="D489" s="237" t="s">
        <v>204</v>
      </c>
      <c r="E489" s="238" t="s">
        <v>21</v>
      </c>
      <c r="F489" s="239" t="s">
        <v>1131</v>
      </c>
      <c r="G489" s="236"/>
      <c r="H489" s="238" t="s">
        <v>21</v>
      </c>
      <c r="I489" s="240"/>
      <c r="J489" s="236"/>
      <c r="K489" s="236"/>
      <c r="L489" s="241"/>
      <c r="M489" s="242"/>
      <c r="N489" s="243"/>
      <c r="O489" s="243"/>
      <c r="P489" s="243"/>
      <c r="Q489" s="243"/>
      <c r="R489" s="243"/>
      <c r="S489" s="243"/>
      <c r="T489" s="244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T489" s="245" t="s">
        <v>204</v>
      </c>
      <c r="AU489" s="245" t="s">
        <v>81</v>
      </c>
      <c r="AV489" s="13" t="s">
        <v>77</v>
      </c>
      <c r="AW489" s="13" t="s">
        <v>34</v>
      </c>
      <c r="AX489" s="13" t="s">
        <v>73</v>
      </c>
      <c r="AY489" s="245" t="s">
        <v>193</v>
      </c>
    </row>
    <row r="490" s="14" customFormat="1">
      <c r="A490" s="14"/>
      <c r="B490" s="246"/>
      <c r="C490" s="247"/>
      <c r="D490" s="237" t="s">
        <v>204</v>
      </c>
      <c r="E490" s="248" t="s">
        <v>21</v>
      </c>
      <c r="F490" s="249" t="s">
        <v>1143</v>
      </c>
      <c r="G490" s="247"/>
      <c r="H490" s="250">
        <v>9.0749999999999993</v>
      </c>
      <c r="I490" s="251"/>
      <c r="J490" s="247"/>
      <c r="K490" s="247"/>
      <c r="L490" s="252"/>
      <c r="M490" s="253"/>
      <c r="N490" s="254"/>
      <c r="O490" s="254"/>
      <c r="P490" s="254"/>
      <c r="Q490" s="254"/>
      <c r="R490" s="254"/>
      <c r="S490" s="254"/>
      <c r="T490" s="255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T490" s="256" t="s">
        <v>204</v>
      </c>
      <c r="AU490" s="256" t="s">
        <v>81</v>
      </c>
      <c r="AV490" s="14" t="s">
        <v>81</v>
      </c>
      <c r="AW490" s="14" t="s">
        <v>34</v>
      </c>
      <c r="AX490" s="14" t="s">
        <v>73</v>
      </c>
      <c r="AY490" s="256" t="s">
        <v>193</v>
      </c>
    </row>
    <row r="491" s="14" customFormat="1">
      <c r="A491" s="14"/>
      <c r="B491" s="246"/>
      <c r="C491" s="247"/>
      <c r="D491" s="237" t="s">
        <v>204</v>
      </c>
      <c r="E491" s="248" t="s">
        <v>21</v>
      </c>
      <c r="F491" s="249" t="s">
        <v>1144</v>
      </c>
      <c r="G491" s="247"/>
      <c r="H491" s="250">
        <v>8.5790000000000006</v>
      </c>
      <c r="I491" s="251"/>
      <c r="J491" s="247"/>
      <c r="K491" s="247"/>
      <c r="L491" s="252"/>
      <c r="M491" s="253"/>
      <c r="N491" s="254"/>
      <c r="O491" s="254"/>
      <c r="P491" s="254"/>
      <c r="Q491" s="254"/>
      <c r="R491" s="254"/>
      <c r="S491" s="254"/>
      <c r="T491" s="255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T491" s="256" t="s">
        <v>204</v>
      </c>
      <c r="AU491" s="256" t="s">
        <v>81</v>
      </c>
      <c r="AV491" s="14" t="s">
        <v>81</v>
      </c>
      <c r="AW491" s="14" t="s">
        <v>34</v>
      </c>
      <c r="AX491" s="14" t="s">
        <v>73</v>
      </c>
      <c r="AY491" s="256" t="s">
        <v>193</v>
      </c>
    </row>
    <row r="492" s="14" customFormat="1">
      <c r="A492" s="14"/>
      <c r="B492" s="246"/>
      <c r="C492" s="247"/>
      <c r="D492" s="237" t="s">
        <v>204</v>
      </c>
      <c r="E492" s="248" t="s">
        <v>21</v>
      </c>
      <c r="F492" s="249" t="s">
        <v>1145</v>
      </c>
      <c r="G492" s="247"/>
      <c r="H492" s="250">
        <v>2.5209999999999999</v>
      </c>
      <c r="I492" s="251"/>
      <c r="J492" s="247"/>
      <c r="K492" s="247"/>
      <c r="L492" s="252"/>
      <c r="M492" s="253"/>
      <c r="N492" s="254"/>
      <c r="O492" s="254"/>
      <c r="P492" s="254"/>
      <c r="Q492" s="254"/>
      <c r="R492" s="254"/>
      <c r="S492" s="254"/>
      <c r="T492" s="255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T492" s="256" t="s">
        <v>204</v>
      </c>
      <c r="AU492" s="256" t="s">
        <v>81</v>
      </c>
      <c r="AV492" s="14" t="s">
        <v>81</v>
      </c>
      <c r="AW492" s="14" t="s">
        <v>34</v>
      </c>
      <c r="AX492" s="14" t="s">
        <v>73</v>
      </c>
      <c r="AY492" s="256" t="s">
        <v>193</v>
      </c>
    </row>
    <row r="493" s="15" customFormat="1">
      <c r="A493" s="15"/>
      <c r="B493" s="257"/>
      <c r="C493" s="258"/>
      <c r="D493" s="237" t="s">
        <v>204</v>
      </c>
      <c r="E493" s="259" t="s">
        <v>21</v>
      </c>
      <c r="F493" s="260" t="s">
        <v>208</v>
      </c>
      <c r="G493" s="258"/>
      <c r="H493" s="261">
        <v>42.959000000000003</v>
      </c>
      <c r="I493" s="262"/>
      <c r="J493" s="258"/>
      <c r="K493" s="258"/>
      <c r="L493" s="263"/>
      <c r="M493" s="264"/>
      <c r="N493" s="265"/>
      <c r="O493" s="265"/>
      <c r="P493" s="265"/>
      <c r="Q493" s="265"/>
      <c r="R493" s="265"/>
      <c r="S493" s="265"/>
      <c r="T493" s="266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T493" s="267" t="s">
        <v>204</v>
      </c>
      <c r="AU493" s="267" t="s">
        <v>81</v>
      </c>
      <c r="AV493" s="15" t="s">
        <v>200</v>
      </c>
      <c r="AW493" s="15" t="s">
        <v>34</v>
      </c>
      <c r="AX493" s="15" t="s">
        <v>77</v>
      </c>
      <c r="AY493" s="267" t="s">
        <v>193</v>
      </c>
    </row>
    <row r="494" s="2" customFormat="1" ht="16.5" customHeight="1">
      <c r="A494" s="41"/>
      <c r="B494" s="42"/>
      <c r="C494" s="217" t="s">
        <v>1146</v>
      </c>
      <c r="D494" s="217" t="s">
        <v>195</v>
      </c>
      <c r="E494" s="218" t="s">
        <v>1147</v>
      </c>
      <c r="F494" s="219" t="s">
        <v>1148</v>
      </c>
      <c r="G494" s="220" t="s">
        <v>198</v>
      </c>
      <c r="H494" s="221">
        <v>42.959000000000003</v>
      </c>
      <c r="I494" s="222"/>
      <c r="J494" s="223">
        <f>ROUND(I494*H494,2)</f>
        <v>0</v>
      </c>
      <c r="K494" s="219" t="s">
        <v>199</v>
      </c>
      <c r="L494" s="47"/>
      <c r="M494" s="224" t="s">
        <v>21</v>
      </c>
      <c r="N494" s="225" t="s">
        <v>44</v>
      </c>
      <c r="O494" s="87"/>
      <c r="P494" s="226">
        <f>O494*H494</f>
        <v>0</v>
      </c>
      <c r="Q494" s="226">
        <v>0</v>
      </c>
      <c r="R494" s="226">
        <f>Q494*H494</f>
        <v>0</v>
      </c>
      <c r="S494" s="226">
        <v>0</v>
      </c>
      <c r="T494" s="227">
        <f>S494*H494</f>
        <v>0</v>
      </c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  <c r="AR494" s="228" t="s">
        <v>200</v>
      </c>
      <c r="AT494" s="228" t="s">
        <v>195</v>
      </c>
      <c r="AU494" s="228" t="s">
        <v>81</v>
      </c>
      <c r="AY494" s="20" t="s">
        <v>193</v>
      </c>
      <c r="BE494" s="229">
        <f>IF(N494="základní",J494,0)</f>
        <v>0</v>
      </c>
      <c r="BF494" s="229">
        <f>IF(N494="snížená",J494,0)</f>
        <v>0</v>
      </c>
      <c r="BG494" s="229">
        <f>IF(N494="zákl. přenesená",J494,0)</f>
        <v>0</v>
      </c>
      <c r="BH494" s="229">
        <f>IF(N494="sníž. přenesená",J494,0)</f>
        <v>0</v>
      </c>
      <c r="BI494" s="229">
        <f>IF(N494="nulová",J494,0)</f>
        <v>0</v>
      </c>
      <c r="BJ494" s="20" t="s">
        <v>77</v>
      </c>
      <c r="BK494" s="229">
        <f>ROUND(I494*H494,2)</f>
        <v>0</v>
      </c>
      <c r="BL494" s="20" t="s">
        <v>200</v>
      </c>
      <c r="BM494" s="228" t="s">
        <v>1149</v>
      </c>
    </row>
    <row r="495" s="2" customFormat="1">
      <c r="A495" s="41"/>
      <c r="B495" s="42"/>
      <c r="C495" s="43"/>
      <c r="D495" s="230" t="s">
        <v>202</v>
      </c>
      <c r="E495" s="43"/>
      <c r="F495" s="231" t="s">
        <v>1150</v>
      </c>
      <c r="G495" s="43"/>
      <c r="H495" s="43"/>
      <c r="I495" s="232"/>
      <c r="J495" s="43"/>
      <c r="K495" s="43"/>
      <c r="L495" s="47"/>
      <c r="M495" s="233"/>
      <c r="N495" s="234"/>
      <c r="O495" s="87"/>
      <c r="P495" s="87"/>
      <c r="Q495" s="87"/>
      <c r="R495" s="87"/>
      <c r="S495" s="87"/>
      <c r="T495" s="88"/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41"/>
      <c r="AT495" s="20" t="s">
        <v>202</v>
      </c>
      <c r="AU495" s="20" t="s">
        <v>81</v>
      </c>
    </row>
    <row r="496" s="2" customFormat="1" ht="16.5" customHeight="1">
      <c r="A496" s="41"/>
      <c r="B496" s="42"/>
      <c r="C496" s="217" t="s">
        <v>1151</v>
      </c>
      <c r="D496" s="217" t="s">
        <v>195</v>
      </c>
      <c r="E496" s="218" t="s">
        <v>1152</v>
      </c>
      <c r="F496" s="219" t="s">
        <v>1153</v>
      </c>
      <c r="G496" s="220" t="s">
        <v>250</v>
      </c>
      <c r="H496" s="221">
        <v>1.327</v>
      </c>
      <c r="I496" s="222"/>
      <c r="J496" s="223">
        <f>ROUND(I496*H496,2)</f>
        <v>0</v>
      </c>
      <c r="K496" s="219" t="s">
        <v>199</v>
      </c>
      <c r="L496" s="47"/>
      <c r="M496" s="224" t="s">
        <v>21</v>
      </c>
      <c r="N496" s="225" t="s">
        <v>44</v>
      </c>
      <c r="O496" s="87"/>
      <c r="P496" s="226">
        <f>O496*H496</f>
        <v>0</v>
      </c>
      <c r="Q496" s="226">
        <v>1.05291</v>
      </c>
      <c r="R496" s="226">
        <f>Q496*H496</f>
        <v>1.3972115700000001</v>
      </c>
      <c r="S496" s="226">
        <v>0</v>
      </c>
      <c r="T496" s="227">
        <f>S496*H496</f>
        <v>0</v>
      </c>
      <c r="U496" s="41"/>
      <c r="V496" s="41"/>
      <c r="W496" s="41"/>
      <c r="X496" s="41"/>
      <c r="Y496" s="41"/>
      <c r="Z496" s="41"/>
      <c r="AA496" s="41"/>
      <c r="AB496" s="41"/>
      <c r="AC496" s="41"/>
      <c r="AD496" s="41"/>
      <c r="AE496" s="41"/>
      <c r="AR496" s="228" t="s">
        <v>200</v>
      </c>
      <c r="AT496" s="228" t="s">
        <v>195</v>
      </c>
      <c r="AU496" s="228" t="s">
        <v>81</v>
      </c>
      <c r="AY496" s="20" t="s">
        <v>193</v>
      </c>
      <c r="BE496" s="229">
        <f>IF(N496="základní",J496,0)</f>
        <v>0</v>
      </c>
      <c r="BF496" s="229">
        <f>IF(N496="snížená",J496,0)</f>
        <v>0</v>
      </c>
      <c r="BG496" s="229">
        <f>IF(N496="zákl. přenesená",J496,0)</f>
        <v>0</v>
      </c>
      <c r="BH496" s="229">
        <f>IF(N496="sníž. přenesená",J496,0)</f>
        <v>0</v>
      </c>
      <c r="BI496" s="229">
        <f>IF(N496="nulová",J496,0)</f>
        <v>0</v>
      </c>
      <c r="BJ496" s="20" t="s">
        <v>77</v>
      </c>
      <c r="BK496" s="229">
        <f>ROUND(I496*H496,2)</f>
        <v>0</v>
      </c>
      <c r="BL496" s="20" t="s">
        <v>200</v>
      </c>
      <c r="BM496" s="228" t="s">
        <v>1154</v>
      </c>
    </row>
    <row r="497" s="2" customFormat="1">
      <c r="A497" s="41"/>
      <c r="B497" s="42"/>
      <c r="C497" s="43"/>
      <c r="D497" s="230" t="s">
        <v>202</v>
      </c>
      <c r="E497" s="43"/>
      <c r="F497" s="231" t="s">
        <v>1155</v>
      </c>
      <c r="G497" s="43"/>
      <c r="H497" s="43"/>
      <c r="I497" s="232"/>
      <c r="J497" s="43"/>
      <c r="K497" s="43"/>
      <c r="L497" s="47"/>
      <c r="M497" s="233"/>
      <c r="N497" s="234"/>
      <c r="O497" s="87"/>
      <c r="P497" s="87"/>
      <c r="Q497" s="87"/>
      <c r="R497" s="87"/>
      <c r="S497" s="87"/>
      <c r="T497" s="88"/>
      <c r="U497" s="41"/>
      <c r="V497" s="41"/>
      <c r="W497" s="41"/>
      <c r="X497" s="41"/>
      <c r="Y497" s="41"/>
      <c r="Z497" s="41"/>
      <c r="AA497" s="41"/>
      <c r="AB497" s="41"/>
      <c r="AC497" s="41"/>
      <c r="AD497" s="41"/>
      <c r="AE497" s="41"/>
      <c r="AT497" s="20" t="s">
        <v>202</v>
      </c>
      <c r="AU497" s="20" t="s">
        <v>81</v>
      </c>
    </row>
    <row r="498" s="14" customFormat="1">
      <c r="A498" s="14"/>
      <c r="B498" s="246"/>
      <c r="C498" s="247"/>
      <c r="D498" s="237" t="s">
        <v>204</v>
      </c>
      <c r="E498" s="248" t="s">
        <v>21</v>
      </c>
      <c r="F498" s="249" t="s">
        <v>1156</v>
      </c>
      <c r="G498" s="247"/>
      <c r="H498" s="250">
        <v>1.327</v>
      </c>
      <c r="I498" s="251"/>
      <c r="J498" s="247"/>
      <c r="K498" s="247"/>
      <c r="L498" s="252"/>
      <c r="M498" s="253"/>
      <c r="N498" s="254"/>
      <c r="O498" s="254"/>
      <c r="P498" s="254"/>
      <c r="Q498" s="254"/>
      <c r="R498" s="254"/>
      <c r="S498" s="254"/>
      <c r="T498" s="255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256" t="s">
        <v>204</v>
      </c>
      <c r="AU498" s="256" t="s">
        <v>81</v>
      </c>
      <c r="AV498" s="14" t="s">
        <v>81</v>
      </c>
      <c r="AW498" s="14" t="s">
        <v>34</v>
      </c>
      <c r="AX498" s="14" t="s">
        <v>73</v>
      </c>
      <c r="AY498" s="256" t="s">
        <v>193</v>
      </c>
    </row>
    <row r="499" s="15" customFormat="1">
      <c r="A499" s="15"/>
      <c r="B499" s="257"/>
      <c r="C499" s="258"/>
      <c r="D499" s="237" t="s">
        <v>204</v>
      </c>
      <c r="E499" s="259" t="s">
        <v>21</v>
      </c>
      <c r="F499" s="260" t="s">
        <v>208</v>
      </c>
      <c r="G499" s="258"/>
      <c r="H499" s="261">
        <v>1.327</v>
      </c>
      <c r="I499" s="262"/>
      <c r="J499" s="258"/>
      <c r="K499" s="258"/>
      <c r="L499" s="263"/>
      <c r="M499" s="264"/>
      <c r="N499" s="265"/>
      <c r="O499" s="265"/>
      <c r="P499" s="265"/>
      <c r="Q499" s="265"/>
      <c r="R499" s="265"/>
      <c r="S499" s="265"/>
      <c r="T499" s="266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T499" s="267" t="s">
        <v>204</v>
      </c>
      <c r="AU499" s="267" t="s">
        <v>81</v>
      </c>
      <c r="AV499" s="15" t="s">
        <v>200</v>
      </c>
      <c r="AW499" s="15" t="s">
        <v>34</v>
      </c>
      <c r="AX499" s="15" t="s">
        <v>77</v>
      </c>
      <c r="AY499" s="267" t="s">
        <v>193</v>
      </c>
    </row>
    <row r="500" s="2" customFormat="1" ht="24.15" customHeight="1">
      <c r="A500" s="41"/>
      <c r="B500" s="42"/>
      <c r="C500" s="217" t="s">
        <v>1157</v>
      </c>
      <c r="D500" s="217" t="s">
        <v>195</v>
      </c>
      <c r="E500" s="218" t="s">
        <v>1158</v>
      </c>
      <c r="F500" s="219" t="s">
        <v>1159</v>
      </c>
      <c r="G500" s="220" t="s">
        <v>224</v>
      </c>
      <c r="H500" s="221">
        <v>2.702</v>
      </c>
      <c r="I500" s="222"/>
      <c r="J500" s="223">
        <f>ROUND(I500*H500,2)</f>
        <v>0</v>
      </c>
      <c r="K500" s="219" t="s">
        <v>199</v>
      </c>
      <c r="L500" s="47"/>
      <c r="M500" s="224" t="s">
        <v>21</v>
      </c>
      <c r="N500" s="225" t="s">
        <v>44</v>
      </c>
      <c r="O500" s="87"/>
      <c r="P500" s="226">
        <f>O500*H500</f>
        <v>0</v>
      </c>
      <c r="Q500" s="226">
        <v>2.5019499999999999</v>
      </c>
      <c r="R500" s="226">
        <f>Q500*H500</f>
        <v>6.7602688999999998</v>
      </c>
      <c r="S500" s="226">
        <v>0</v>
      </c>
      <c r="T500" s="227">
        <f>S500*H500</f>
        <v>0</v>
      </c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R500" s="228" t="s">
        <v>200</v>
      </c>
      <c r="AT500" s="228" t="s">
        <v>195</v>
      </c>
      <c r="AU500" s="228" t="s">
        <v>81</v>
      </c>
      <c r="AY500" s="20" t="s">
        <v>193</v>
      </c>
      <c r="BE500" s="229">
        <f>IF(N500="základní",J500,0)</f>
        <v>0</v>
      </c>
      <c r="BF500" s="229">
        <f>IF(N500="snížená",J500,0)</f>
        <v>0</v>
      </c>
      <c r="BG500" s="229">
        <f>IF(N500="zákl. přenesená",J500,0)</f>
        <v>0</v>
      </c>
      <c r="BH500" s="229">
        <f>IF(N500="sníž. přenesená",J500,0)</f>
        <v>0</v>
      </c>
      <c r="BI500" s="229">
        <f>IF(N500="nulová",J500,0)</f>
        <v>0</v>
      </c>
      <c r="BJ500" s="20" t="s">
        <v>77</v>
      </c>
      <c r="BK500" s="229">
        <f>ROUND(I500*H500,2)</f>
        <v>0</v>
      </c>
      <c r="BL500" s="20" t="s">
        <v>200</v>
      </c>
      <c r="BM500" s="228" t="s">
        <v>1160</v>
      </c>
    </row>
    <row r="501" s="2" customFormat="1">
      <c r="A501" s="41"/>
      <c r="B501" s="42"/>
      <c r="C501" s="43"/>
      <c r="D501" s="230" t="s">
        <v>202</v>
      </c>
      <c r="E501" s="43"/>
      <c r="F501" s="231" t="s">
        <v>1161</v>
      </c>
      <c r="G501" s="43"/>
      <c r="H501" s="43"/>
      <c r="I501" s="232"/>
      <c r="J501" s="43"/>
      <c r="K501" s="43"/>
      <c r="L501" s="47"/>
      <c r="M501" s="233"/>
      <c r="N501" s="234"/>
      <c r="O501" s="87"/>
      <c r="P501" s="87"/>
      <c r="Q501" s="87"/>
      <c r="R501" s="87"/>
      <c r="S501" s="87"/>
      <c r="T501" s="88"/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T501" s="20" t="s">
        <v>202</v>
      </c>
      <c r="AU501" s="20" t="s">
        <v>81</v>
      </c>
    </row>
    <row r="502" s="13" customFormat="1">
      <c r="A502" s="13"/>
      <c r="B502" s="235"/>
      <c r="C502" s="236"/>
      <c r="D502" s="237" t="s">
        <v>204</v>
      </c>
      <c r="E502" s="238" t="s">
        <v>21</v>
      </c>
      <c r="F502" s="239" t="s">
        <v>1162</v>
      </c>
      <c r="G502" s="236"/>
      <c r="H502" s="238" t="s">
        <v>21</v>
      </c>
      <c r="I502" s="240"/>
      <c r="J502" s="236"/>
      <c r="K502" s="236"/>
      <c r="L502" s="241"/>
      <c r="M502" s="242"/>
      <c r="N502" s="243"/>
      <c r="O502" s="243"/>
      <c r="P502" s="243"/>
      <c r="Q502" s="243"/>
      <c r="R502" s="243"/>
      <c r="S502" s="243"/>
      <c r="T502" s="244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T502" s="245" t="s">
        <v>204</v>
      </c>
      <c r="AU502" s="245" t="s">
        <v>81</v>
      </c>
      <c r="AV502" s="13" t="s">
        <v>77</v>
      </c>
      <c r="AW502" s="13" t="s">
        <v>34</v>
      </c>
      <c r="AX502" s="13" t="s">
        <v>73</v>
      </c>
      <c r="AY502" s="245" t="s">
        <v>193</v>
      </c>
    </row>
    <row r="503" s="14" customFormat="1">
      <c r="A503" s="14"/>
      <c r="B503" s="246"/>
      <c r="C503" s="247"/>
      <c r="D503" s="237" t="s">
        <v>204</v>
      </c>
      <c r="E503" s="248" t="s">
        <v>21</v>
      </c>
      <c r="F503" s="249" t="s">
        <v>1163</v>
      </c>
      <c r="G503" s="247"/>
      <c r="H503" s="250">
        <v>0.83999999999999997</v>
      </c>
      <c r="I503" s="251"/>
      <c r="J503" s="247"/>
      <c r="K503" s="247"/>
      <c r="L503" s="252"/>
      <c r="M503" s="253"/>
      <c r="N503" s="254"/>
      <c r="O503" s="254"/>
      <c r="P503" s="254"/>
      <c r="Q503" s="254"/>
      <c r="R503" s="254"/>
      <c r="S503" s="254"/>
      <c r="T503" s="255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T503" s="256" t="s">
        <v>204</v>
      </c>
      <c r="AU503" s="256" t="s">
        <v>81</v>
      </c>
      <c r="AV503" s="14" t="s">
        <v>81</v>
      </c>
      <c r="AW503" s="14" t="s">
        <v>34</v>
      </c>
      <c r="AX503" s="14" t="s">
        <v>73</v>
      </c>
      <c r="AY503" s="256" t="s">
        <v>193</v>
      </c>
    </row>
    <row r="504" s="14" customFormat="1">
      <c r="A504" s="14"/>
      <c r="B504" s="246"/>
      <c r="C504" s="247"/>
      <c r="D504" s="237" t="s">
        <v>204</v>
      </c>
      <c r="E504" s="248" t="s">
        <v>21</v>
      </c>
      <c r="F504" s="249" t="s">
        <v>1164</v>
      </c>
      <c r="G504" s="247"/>
      <c r="H504" s="250">
        <v>-0.070000000000000007</v>
      </c>
      <c r="I504" s="251"/>
      <c r="J504" s="247"/>
      <c r="K504" s="247"/>
      <c r="L504" s="252"/>
      <c r="M504" s="253"/>
      <c r="N504" s="254"/>
      <c r="O504" s="254"/>
      <c r="P504" s="254"/>
      <c r="Q504" s="254"/>
      <c r="R504" s="254"/>
      <c r="S504" s="254"/>
      <c r="T504" s="255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T504" s="256" t="s">
        <v>204</v>
      </c>
      <c r="AU504" s="256" t="s">
        <v>81</v>
      </c>
      <c r="AV504" s="14" t="s">
        <v>81</v>
      </c>
      <c r="AW504" s="14" t="s">
        <v>34</v>
      </c>
      <c r="AX504" s="14" t="s">
        <v>73</v>
      </c>
      <c r="AY504" s="256" t="s">
        <v>193</v>
      </c>
    </row>
    <row r="505" s="13" customFormat="1">
      <c r="A505" s="13"/>
      <c r="B505" s="235"/>
      <c r="C505" s="236"/>
      <c r="D505" s="237" t="s">
        <v>204</v>
      </c>
      <c r="E505" s="238" t="s">
        <v>21</v>
      </c>
      <c r="F505" s="239" t="s">
        <v>1165</v>
      </c>
      <c r="G505" s="236"/>
      <c r="H505" s="238" t="s">
        <v>21</v>
      </c>
      <c r="I505" s="240"/>
      <c r="J505" s="236"/>
      <c r="K505" s="236"/>
      <c r="L505" s="241"/>
      <c r="M505" s="242"/>
      <c r="N505" s="243"/>
      <c r="O505" s="243"/>
      <c r="P505" s="243"/>
      <c r="Q505" s="243"/>
      <c r="R505" s="243"/>
      <c r="S505" s="243"/>
      <c r="T505" s="244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T505" s="245" t="s">
        <v>204</v>
      </c>
      <c r="AU505" s="245" t="s">
        <v>81</v>
      </c>
      <c r="AV505" s="13" t="s">
        <v>77</v>
      </c>
      <c r="AW505" s="13" t="s">
        <v>34</v>
      </c>
      <c r="AX505" s="13" t="s">
        <v>73</v>
      </c>
      <c r="AY505" s="245" t="s">
        <v>193</v>
      </c>
    </row>
    <row r="506" s="14" customFormat="1">
      <c r="A506" s="14"/>
      <c r="B506" s="246"/>
      <c r="C506" s="247"/>
      <c r="D506" s="237" t="s">
        <v>204</v>
      </c>
      <c r="E506" s="248" t="s">
        <v>21</v>
      </c>
      <c r="F506" s="249" t="s">
        <v>1166</v>
      </c>
      <c r="G506" s="247"/>
      <c r="H506" s="250">
        <v>0.52800000000000002</v>
      </c>
      <c r="I506" s="251"/>
      <c r="J506" s="247"/>
      <c r="K506" s="247"/>
      <c r="L506" s="252"/>
      <c r="M506" s="253"/>
      <c r="N506" s="254"/>
      <c r="O506" s="254"/>
      <c r="P506" s="254"/>
      <c r="Q506" s="254"/>
      <c r="R506" s="254"/>
      <c r="S506" s="254"/>
      <c r="T506" s="255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T506" s="256" t="s">
        <v>204</v>
      </c>
      <c r="AU506" s="256" t="s">
        <v>81</v>
      </c>
      <c r="AV506" s="14" t="s">
        <v>81</v>
      </c>
      <c r="AW506" s="14" t="s">
        <v>34</v>
      </c>
      <c r="AX506" s="14" t="s">
        <v>73</v>
      </c>
      <c r="AY506" s="256" t="s">
        <v>193</v>
      </c>
    </row>
    <row r="507" s="13" customFormat="1">
      <c r="A507" s="13"/>
      <c r="B507" s="235"/>
      <c r="C507" s="236"/>
      <c r="D507" s="237" t="s">
        <v>204</v>
      </c>
      <c r="E507" s="238" t="s">
        <v>21</v>
      </c>
      <c r="F507" s="239" t="s">
        <v>1167</v>
      </c>
      <c r="G507" s="236"/>
      <c r="H507" s="238" t="s">
        <v>21</v>
      </c>
      <c r="I507" s="240"/>
      <c r="J507" s="236"/>
      <c r="K507" s="236"/>
      <c r="L507" s="241"/>
      <c r="M507" s="242"/>
      <c r="N507" s="243"/>
      <c r="O507" s="243"/>
      <c r="P507" s="243"/>
      <c r="Q507" s="243"/>
      <c r="R507" s="243"/>
      <c r="S507" s="243"/>
      <c r="T507" s="244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T507" s="245" t="s">
        <v>204</v>
      </c>
      <c r="AU507" s="245" t="s">
        <v>81</v>
      </c>
      <c r="AV507" s="13" t="s">
        <v>77</v>
      </c>
      <c r="AW507" s="13" t="s">
        <v>34</v>
      </c>
      <c r="AX507" s="13" t="s">
        <v>73</v>
      </c>
      <c r="AY507" s="245" t="s">
        <v>193</v>
      </c>
    </row>
    <row r="508" s="14" customFormat="1">
      <c r="A508" s="14"/>
      <c r="B508" s="246"/>
      <c r="C508" s="247"/>
      <c r="D508" s="237" t="s">
        <v>204</v>
      </c>
      <c r="E508" s="248" t="s">
        <v>21</v>
      </c>
      <c r="F508" s="249" t="s">
        <v>1168</v>
      </c>
      <c r="G508" s="247"/>
      <c r="H508" s="250">
        <v>0.56399999999999995</v>
      </c>
      <c r="I508" s="251"/>
      <c r="J508" s="247"/>
      <c r="K508" s="247"/>
      <c r="L508" s="252"/>
      <c r="M508" s="253"/>
      <c r="N508" s="254"/>
      <c r="O508" s="254"/>
      <c r="P508" s="254"/>
      <c r="Q508" s="254"/>
      <c r="R508" s="254"/>
      <c r="S508" s="254"/>
      <c r="T508" s="255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T508" s="256" t="s">
        <v>204</v>
      </c>
      <c r="AU508" s="256" t="s">
        <v>81</v>
      </c>
      <c r="AV508" s="14" t="s">
        <v>81</v>
      </c>
      <c r="AW508" s="14" t="s">
        <v>34</v>
      </c>
      <c r="AX508" s="14" t="s">
        <v>73</v>
      </c>
      <c r="AY508" s="256" t="s">
        <v>193</v>
      </c>
    </row>
    <row r="509" s="14" customFormat="1">
      <c r="A509" s="14"/>
      <c r="B509" s="246"/>
      <c r="C509" s="247"/>
      <c r="D509" s="237" t="s">
        <v>204</v>
      </c>
      <c r="E509" s="248" t="s">
        <v>21</v>
      </c>
      <c r="F509" s="249" t="s">
        <v>1169</v>
      </c>
      <c r="G509" s="247"/>
      <c r="H509" s="250">
        <v>0.83999999999999997</v>
      </c>
      <c r="I509" s="251"/>
      <c r="J509" s="247"/>
      <c r="K509" s="247"/>
      <c r="L509" s="252"/>
      <c r="M509" s="253"/>
      <c r="N509" s="254"/>
      <c r="O509" s="254"/>
      <c r="P509" s="254"/>
      <c r="Q509" s="254"/>
      <c r="R509" s="254"/>
      <c r="S509" s="254"/>
      <c r="T509" s="255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T509" s="256" t="s">
        <v>204</v>
      </c>
      <c r="AU509" s="256" t="s">
        <v>81</v>
      </c>
      <c r="AV509" s="14" t="s">
        <v>81</v>
      </c>
      <c r="AW509" s="14" t="s">
        <v>34</v>
      </c>
      <c r="AX509" s="14" t="s">
        <v>73</v>
      </c>
      <c r="AY509" s="256" t="s">
        <v>193</v>
      </c>
    </row>
    <row r="510" s="15" customFormat="1">
      <c r="A510" s="15"/>
      <c r="B510" s="257"/>
      <c r="C510" s="258"/>
      <c r="D510" s="237" t="s">
        <v>204</v>
      </c>
      <c r="E510" s="259" t="s">
        <v>21</v>
      </c>
      <c r="F510" s="260" t="s">
        <v>208</v>
      </c>
      <c r="G510" s="258"/>
      <c r="H510" s="261">
        <v>2.702</v>
      </c>
      <c r="I510" s="262"/>
      <c r="J510" s="258"/>
      <c r="K510" s="258"/>
      <c r="L510" s="263"/>
      <c r="M510" s="264"/>
      <c r="N510" s="265"/>
      <c r="O510" s="265"/>
      <c r="P510" s="265"/>
      <c r="Q510" s="265"/>
      <c r="R510" s="265"/>
      <c r="S510" s="265"/>
      <c r="T510" s="266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T510" s="267" t="s">
        <v>204</v>
      </c>
      <c r="AU510" s="267" t="s">
        <v>81</v>
      </c>
      <c r="AV510" s="15" t="s">
        <v>200</v>
      </c>
      <c r="AW510" s="15" t="s">
        <v>34</v>
      </c>
      <c r="AX510" s="15" t="s">
        <v>77</v>
      </c>
      <c r="AY510" s="267" t="s">
        <v>193</v>
      </c>
    </row>
    <row r="511" s="2" customFormat="1" ht="24.15" customHeight="1">
      <c r="A511" s="41"/>
      <c r="B511" s="42"/>
      <c r="C511" s="217" t="s">
        <v>1170</v>
      </c>
      <c r="D511" s="217" t="s">
        <v>195</v>
      </c>
      <c r="E511" s="218" t="s">
        <v>1171</v>
      </c>
      <c r="F511" s="219" t="s">
        <v>1172</v>
      </c>
      <c r="G511" s="220" t="s">
        <v>250</v>
      </c>
      <c r="H511" s="221">
        <v>0.35099999999999998</v>
      </c>
      <c r="I511" s="222"/>
      <c r="J511" s="223">
        <f>ROUND(I511*H511,2)</f>
        <v>0</v>
      </c>
      <c r="K511" s="219" t="s">
        <v>199</v>
      </c>
      <c r="L511" s="47"/>
      <c r="M511" s="224" t="s">
        <v>21</v>
      </c>
      <c r="N511" s="225" t="s">
        <v>44</v>
      </c>
      <c r="O511" s="87"/>
      <c r="P511" s="226">
        <f>O511*H511</f>
        <v>0</v>
      </c>
      <c r="Q511" s="226">
        <v>1.0492699999999999</v>
      </c>
      <c r="R511" s="226">
        <f>Q511*H511</f>
        <v>0.36829376999999996</v>
      </c>
      <c r="S511" s="226">
        <v>0</v>
      </c>
      <c r="T511" s="227">
        <f>S511*H511</f>
        <v>0</v>
      </c>
      <c r="U511" s="41"/>
      <c r="V511" s="41"/>
      <c r="W511" s="41"/>
      <c r="X511" s="41"/>
      <c r="Y511" s="41"/>
      <c r="Z511" s="41"/>
      <c r="AA511" s="41"/>
      <c r="AB511" s="41"/>
      <c r="AC511" s="41"/>
      <c r="AD511" s="41"/>
      <c r="AE511" s="41"/>
      <c r="AR511" s="228" t="s">
        <v>200</v>
      </c>
      <c r="AT511" s="228" t="s">
        <v>195</v>
      </c>
      <c r="AU511" s="228" t="s">
        <v>81</v>
      </c>
      <c r="AY511" s="20" t="s">
        <v>193</v>
      </c>
      <c r="BE511" s="229">
        <f>IF(N511="základní",J511,0)</f>
        <v>0</v>
      </c>
      <c r="BF511" s="229">
        <f>IF(N511="snížená",J511,0)</f>
        <v>0</v>
      </c>
      <c r="BG511" s="229">
        <f>IF(N511="zákl. přenesená",J511,0)</f>
        <v>0</v>
      </c>
      <c r="BH511" s="229">
        <f>IF(N511="sníž. přenesená",J511,0)</f>
        <v>0</v>
      </c>
      <c r="BI511" s="229">
        <f>IF(N511="nulová",J511,0)</f>
        <v>0</v>
      </c>
      <c r="BJ511" s="20" t="s">
        <v>77</v>
      </c>
      <c r="BK511" s="229">
        <f>ROUND(I511*H511,2)</f>
        <v>0</v>
      </c>
      <c r="BL511" s="20" t="s">
        <v>200</v>
      </c>
      <c r="BM511" s="228" t="s">
        <v>1173</v>
      </c>
    </row>
    <row r="512" s="2" customFormat="1">
      <c r="A512" s="41"/>
      <c r="B512" s="42"/>
      <c r="C512" s="43"/>
      <c r="D512" s="230" t="s">
        <v>202</v>
      </c>
      <c r="E512" s="43"/>
      <c r="F512" s="231" t="s">
        <v>1174</v>
      </c>
      <c r="G512" s="43"/>
      <c r="H512" s="43"/>
      <c r="I512" s="232"/>
      <c r="J512" s="43"/>
      <c r="K512" s="43"/>
      <c r="L512" s="47"/>
      <c r="M512" s="233"/>
      <c r="N512" s="234"/>
      <c r="O512" s="87"/>
      <c r="P512" s="87"/>
      <c r="Q512" s="87"/>
      <c r="R512" s="87"/>
      <c r="S512" s="87"/>
      <c r="T512" s="88"/>
      <c r="U512" s="41"/>
      <c r="V512" s="41"/>
      <c r="W512" s="41"/>
      <c r="X512" s="41"/>
      <c r="Y512" s="41"/>
      <c r="Z512" s="41"/>
      <c r="AA512" s="41"/>
      <c r="AB512" s="41"/>
      <c r="AC512" s="41"/>
      <c r="AD512" s="41"/>
      <c r="AE512" s="41"/>
      <c r="AT512" s="20" t="s">
        <v>202</v>
      </c>
      <c r="AU512" s="20" t="s">
        <v>81</v>
      </c>
    </row>
    <row r="513" s="14" customFormat="1">
      <c r="A513" s="14"/>
      <c r="B513" s="246"/>
      <c r="C513" s="247"/>
      <c r="D513" s="237" t="s">
        <v>204</v>
      </c>
      <c r="E513" s="248" t="s">
        <v>21</v>
      </c>
      <c r="F513" s="249" t="s">
        <v>1175</v>
      </c>
      <c r="G513" s="247"/>
      <c r="H513" s="250">
        <v>0.35099999999999998</v>
      </c>
      <c r="I513" s="251"/>
      <c r="J513" s="247"/>
      <c r="K513" s="247"/>
      <c r="L513" s="252"/>
      <c r="M513" s="253"/>
      <c r="N513" s="254"/>
      <c r="O513" s="254"/>
      <c r="P513" s="254"/>
      <c r="Q513" s="254"/>
      <c r="R513" s="254"/>
      <c r="S513" s="254"/>
      <c r="T513" s="255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T513" s="256" t="s">
        <v>204</v>
      </c>
      <c r="AU513" s="256" t="s">
        <v>81</v>
      </c>
      <c r="AV513" s="14" t="s">
        <v>81</v>
      </c>
      <c r="AW513" s="14" t="s">
        <v>34</v>
      </c>
      <c r="AX513" s="14" t="s">
        <v>73</v>
      </c>
      <c r="AY513" s="256" t="s">
        <v>193</v>
      </c>
    </row>
    <row r="514" s="15" customFormat="1">
      <c r="A514" s="15"/>
      <c r="B514" s="257"/>
      <c r="C514" s="258"/>
      <c r="D514" s="237" t="s">
        <v>204</v>
      </c>
      <c r="E514" s="259" t="s">
        <v>21</v>
      </c>
      <c r="F514" s="260" t="s">
        <v>208</v>
      </c>
      <c r="G514" s="258"/>
      <c r="H514" s="261">
        <v>0.35099999999999998</v>
      </c>
      <c r="I514" s="262"/>
      <c r="J514" s="258"/>
      <c r="K514" s="258"/>
      <c r="L514" s="263"/>
      <c r="M514" s="264"/>
      <c r="N514" s="265"/>
      <c r="O514" s="265"/>
      <c r="P514" s="265"/>
      <c r="Q514" s="265"/>
      <c r="R514" s="265"/>
      <c r="S514" s="265"/>
      <c r="T514" s="266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T514" s="267" t="s">
        <v>204</v>
      </c>
      <c r="AU514" s="267" t="s">
        <v>81</v>
      </c>
      <c r="AV514" s="15" t="s">
        <v>200</v>
      </c>
      <c r="AW514" s="15" t="s">
        <v>34</v>
      </c>
      <c r="AX514" s="15" t="s">
        <v>77</v>
      </c>
      <c r="AY514" s="267" t="s">
        <v>193</v>
      </c>
    </row>
    <row r="515" s="2" customFormat="1" ht="24.15" customHeight="1">
      <c r="A515" s="41"/>
      <c r="B515" s="42"/>
      <c r="C515" s="217" t="s">
        <v>1176</v>
      </c>
      <c r="D515" s="217" t="s">
        <v>195</v>
      </c>
      <c r="E515" s="218" t="s">
        <v>1177</v>
      </c>
      <c r="F515" s="219" t="s">
        <v>1178</v>
      </c>
      <c r="G515" s="220" t="s">
        <v>198</v>
      </c>
      <c r="H515" s="221">
        <v>21.620000000000001</v>
      </c>
      <c r="I515" s="222"/>
      <c r="J515" s="223">
        <f>ROUND(I515*H515,2)</f>
        <v>0</v>
      </c>
      <c r="K515" s="219" t="s">
        <v>199</v>
      </c>
      <c r="L515" s="47"/>
      <c r="M515" s="224" t="s">
        <v>21</v>
      </c>
      <c r="N515" s="225" t="s">
        <v>44</v>
      </c>
      <c r="O515" s="87"/>
      <c r="P515" s="226">
        <f>O515*H515</f>
        <v>0</v>
      </c>
      <c r="Q515" s="226">
        <v>0.012959999999999999</v>
      </c>
      <c r="R515" s="226">
        <f>Q515*H515</f>
        <v>0.28019519999999998</v>
      </c>
      <c r="S515" s="226">
        <v>0</v>
      </c>
      <c r="T515" s="227">
        <f>S515*H515</f>
        <v>0</v>
      </c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R515" s="228" t="s">
        <v>200</v>
      </c>
      <c r="AT515" s="228" t="s">
        <v>195</v>
      </c>
      <c r="AU515" s="228" t="s">
        <v>81</v>
      </c>
      <c r="AY515" s="20" t="s">
        <v>193</v>
      </c>
      <c r="BE515" s="229">
        <f>IF(N515="základní",J515,0)</f>
        <v>0</v>
      </c>
      <c r="BF515" s="229">
        <f>IF(N515="snížená",J515,0)</f>
        <v>0</v>
      </c>
      <c r="BG515" s="229">
        <f>IF(N515="zákl. přenesená",J515,0)</f>
        <v>0</v>
      </c>
      <c r="BH515" s="229">
        <f>IF(N515="sníž. přenesená",J515,0)</f>
        <v>0</v>
      </c>
      <c r="BI515" s="229">
        <f>IF(N515="nulová",J515,0)</f>
        <v>0</v>
      </c>
      <c r="BJ515" s="20" t="s">
        <v>77</v>
      </c>
      <c r="BK515" s="229">
        <f>ROUND(I515*H515,2)</f>
        <v>0</v>
      </c>
      <c r="BL515" s="20" t="s">
        <v>200</v>
      </c>
      <c r="BM515" s="228" t="s">
        <v>1179</v>
      </c>
    </row>
    <row r="516" s="2" customFormat="1">
      <c r="A516" s="41"/>
      <c r="B516" s="42"/>
      <c r="C516" s="43"/>
      <c r="D516" s="230" t="s">
        <v>202</v>
      </c>
      <c r="E516" s="43"/>
      <c r="F516" s="231" t="s">
        <v>1180</v>
      </c>
      <c r="G516" s="43"/>
      <c r="H516" s="43"/>
      <c r="I516" s="232"/>
      <c r="J516" s="43"/>
      <c r="K516" s="43"/>
      <c r="L516" s="47"/>
      <c r="M516" s="233"/>
      <c r="N516" s="234"/>
      <c r="O516" s="87"/>
      <c r="P516" s="87"/>
      <c r="Q516" s="87"/>
      <c r="R516" s="87"/>
      <c r="S516" s="87"/>
      <c r="T516" s="88"/>
      <c r="U516" s="41"/>
      <c r="V516" s="41"/>
      <c r="W516" s="41"/>
      <c r="X516" s="41"/>
      <c r="Y516" s="41"/>
      <c r="Z516" s="41"/>
      <c r="AA516" s="41"/>
      <c r="AB516" s="41"/>
      <c r="AC516" s="41"/>
      <c r="AD516" s="41"/>
      <c r="AE516" s="41"/>
      <c r="AT516" s="20" t="s">
        <v>202</v>
      </c>
      <c r="AU516" s="20" t="s">
        <v>81</v>
      </c>
    </row>
    <row r="517" s="13" customFormat="1">
      <c r="A517" s="13"/>
      <c r="B517" s="235"/>
      <c r="C517" s="236"/>
      <c r="D517" s="237" t="s">
        <v>204</v>
      </c>
      <c r="E517" s="238" t="s">
        <v>21</v>
      </c>
      <c r="F517" s="239" t="s">
        <v>1162</v>
      </c>
      <c r="G517" s="236"/>
      <c r="H517" s="238" t="s">
        <v>21</v>
      </c>
      <c r="I517" s="240"/>
      <c r="J517" s="236"/>
      <c r="K517" s="236"/>
      <c r="L517" s="241"/>
      <c r="M517" s="242"/>
      <c r="N517" s="243"/>
      <c r="O517" s="243"/>
      <c r="P517" s="243"/>
      <c r="Q517" s="243"/>
      <c r="R517" s="243"/>
      <c r="S517" s="243"/>
      <c r="T517" s="244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T517" s="245" t="s">
        <v>204</v>
      </c>
      <c r="AU517" s="245" t="s">
        <v>81</v>
      </c>
      <c r="AV517" s="13" t="s">
        <v>77</v>
      </c>
      <c r="AW517" s="13" t="s">
        <v>34</v>
      </c>
      <c r="AX517" s="13" t="s">
        <v>73</v>
      </c>
      <c r="AY517" s="245" t="s">
        <v>193</v>
      </c>
    </row>
    <row r="518" s="14" customFormat="1">
      <c r="A518" s="14"/>
      <c r="B518" s="246"/>
      <c r="C518" s="247"/>
      <c r="D518" s="237" t="s">
        <v>204</v>
      </c>
      <c r="E518" s="248" t="s">
        <v>21</v>
      </c>
      <c r="F518" s="249" t="s">
        <v>1181</v>
      </c>
      <c r="G518" s="247"/>
      <c r="H518" s="250">
        <v>1.6399999999999999</v>
      </c>
      <c r="I518" s="251"/>
      <c r="J518" s="247"/>
      <c r="K518" s="247"/>
      <c r="L518" s="252"/>
      <c r="M518" s="253"/>
      <c r="N518" s="254"/>
      <c r="O518" s="254"/>
      <c r="P518" s="254"/>
      <c r="Q518" s="254"/>
      <c r="R518" s="254"/>
      <c r="S518" s="254"/>
      <c r="T518" s="255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T518" s="256" t="s">
        <v>204</v>
      </c>
      <c r="AU518" s="256" t="s">
        <v>81</v>
      </c>
      <c r="AV518" s="14" t="s">
        <v>81</v>
      </c>
      <c r="AW518" s="14" t="s">
        <v>34</v>
      </c>
      <c r="AX518" s="14" t="s">
        <v>73</v>
      </c>
      <c r="AY518" s="256" t="s">
        <v>193</v>
      </c>
    </row>
    <row r="519" s="14" customFormat="1">
      <c r="A519" s="14"/>
      <c r="B519" s="246"/>
      <c r="C519" s="247"/>
      <c r="D519" s="237" t="s">
        <v>204</v>
      </c>
      <c r="E519" s="248" t="s">
        <v>21</v>
      </c>
      <c r="F519" s="249" t="s">
        <v>1182</v>
      </c>
      <c r="G519" s="247"/>
      <c r="H519" s="250">
        <v>0.41999999999999998</v>
      </c>
      <c r="I519" s="251"/>
      <c r="J519" s="247"/>
      <c r="K519" s="247"/>
      <c r="L519" s="252"/>
      <c r="M519" s="253"/>
      <c r="N519" s="254"/>
      <c r="O519" s="254"/>
      <c r="P519" s="254"/>
      <c r="Q519" s="254"/>
      <c r="R519" s="254"/>
      <c r="S519" s="254"/>
      <c r="T519" s="255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T519" s="256" t="s">
        <v>204</v>
      </c>
      <c r="AU519" s="256" t="s">
        <v>81</v>
      </c>
      <c r="AV519" s="14" t="s">
        <v>81</v>
      </c>
      <c r="AW519" s="14" t="s">
        <v>34</v>
      </c>
      <c r="AX519" s="14" t="s">
        <v>73</v>
      </c>
      <c r="AY519" s="256" t="s">
        <v>193</v>
      </c>
    </row>
    <row r="520" s="13" customFormat="1">
      <c r="A520" s="13"/>
      <c r="B520" s="235"/>
      <c r="C520" s="236"/>
      <c r="D520" s="237" t="s">
        <v>204</v>
      </c>
      <c r="E520" s="238" t="s">
        <v>21</v>
      </c>
      <c r="F520" s="239" t="s">
        <v>1165</v>
      </c>
      <c r="G520" s="236"/>
      <c r="H520" s="238" t="s">
        <v>21</v>
      </c>
      <c r="I520" s="240"/>
      <c r="J520" s="236"/>
      <c r="K520" s="236"/>
      <c r="L520" s="241"/>
      <c r="M520" s="242"/>
      <c r="N520" s="243"/>
      <c r="O520" s="243"/>
      <c r="P520" s="243"/>
      <c r="Q520" s="243"/>
      <c r="R520" s="243"/>
      <c r="S520" s="243"/>
      <c r="T520" s="244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T520" s="245" t="s">
        <v>204</v>
      </c>
      <c r="AU520" s="245" t="s">
        <v>81</v>
      </c>
      <c r="AV520" s="13" t="s">
        <v>77</v>
      </c>
      <c r="AW520" s="13" t="s">
        <v>34</v>
      </c>
      <c r="AX520" s="13" t="s">
        <v>73</v>
      </c>
      <c r="AY520" s="245" t="s">
        <v>193</v>
      </c>
    </row>
    <row r="521" s="14" customFormat="1">
      <c r="A521" s="14"/>
      <c r="B521" s="246"/>
      <c r="C521" s="247"/>
      <c r="D521" s="237" t="s">
        <v>204</v>
      </c>
      <c r="E521" s="248" t="s">
        <v>21</v>
      </c>
      <c r="F521" s="249" t="s">
        <v>1183</v>
      </c>
      <c r="G521" s="247"/>
      <c r="H521" s="250">
        <v>5.1600000000000001</v>
      </c>
      <c r="I521" s="251"/>
      <c r="J521" s="247"/>
      <c r="K521" s="247"/>
      <c r="L521" s="252"/>
      <c r="M521" s="253"/>
      <c r="N521" s="254"/>
      <c r="O521" s="254"/>
      <c r="P521" s="254"/>
      <c r="Q521" s="254"/>
      <c r="R521" s="254"/>
      <c r="S521" s="254"/>
      <c r="T521" s="255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T521" s="256" t="s">
        <v>204</v>
      </c>
      <c r="AU521" s="256" t="s">
        <v>81</v>
      </c>
      <c r="AV521" s="14" t="s">
        <v>81</v>
      </c>
      <c r="AW521" s="14" t="s">
        <v>34</v>
      </c>
      <c r="AX521" s="14" t="s">
        <v>73</v>
      </c>
      <c r="AY521" s="256" t="s">
        <v>193</v>
      </c>
    </row>
    <row r="522" s="13" customFormat="1">
      <c r="A522" s="13"/>
      <c r="B522" s="235"/>
      <c r="C522" s="236"/>
      <c r="D522" s="237" t="s">
        <v>204</v>
      </c>
      <c r="E522" s="238" t="s">
        <v>21</v>
      </c>
      <c r="F522" s="239" t="s">
        <v>1167</v>
      </c>
      <c r="G522" s="236"/>
      <c r="H522" s="238" t="s">
        <v>21</v>
      </c>
      <c r="I522" s="240"/>
      <c r="J522" s="236"/>
      <c r="K522" s="236"/>
      <c r="L522" s="241"/>
      <c r="M522" s="242"/>
      <c r="N522" s="243"/>
      <c r="O522" s="243"/>
      <c r="P522" s="243"/>
      <c r="Q522" s="243"/>
      <c r="R522" s="243"/>
      <c r="S522" s="243"/>
      <c r="T522" s="244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T522" s="245" t="s">
        <v>204</v>
      </c>
      <c r="AU522" s="245" t="s">
        <v>81</v>
      </c>
      <c r="AV522" s="13" t="s">
        <v>77</v>
      </c>
      <c r="AW522" s="13" t="s">
        <v>34</v>
      </c>
      <c r="AX522" s="13" t="s">
        <v>73</v>
      </c>
      <c r="AY522" s="245" t="s">
        <v>193</v>
      </c>
    </row>
    <row r="523" s="14" customFormat="1">
      <c r="A523" s="14"/>
      <c r="B523" s="246"/>
      <c r="C523" s="247"/>
      <c r="D523" s="237" t="s">
        <v>204</v>
      </c>
      <c r="E523" s="248" t="s">
        <v>21</v>
      </c>
      <c r="F523" s="249" t="s">
        <v>1184</v>
      </c>
      <c r="G523" s="247"/>
      <c r="H523" s="250">
        <v>5.4000000000000004</v>
      </c>
      <c r="I523" s="251"/>
      <c r="J523" s="247"/>
      <c r="K523" s="247"/>
      <c r="L523" s="252"/>
      <c r="M523" s="253"/>
      <c r="N523" s="254"/>
      <c r="O523" s="254"/>
      <c r="P523" s="254"/>
      <c r="Q523" s="254"/>
      <c r="R523" s="254"/>
      <c r="S523" s="254"/>
      <c r="T523" s="255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T523" s="256" t="s">
        <v>204</v>
      </c>
      <c r="AU523" s="256" t="s">
        <v>81</v>
      </c>
      <c r="AV523" s="14" t="s">
        <v>81</v>
      </c>
      <c r="AW523" s="14" t="s">
        <v>34</v>
      </c>
      <c r="AX523" s="14" t="s">
        <v>73</v>
      </c>
      <c r="AY523" s="256" t="s">
        <v>193</v>
      </c>
    </row>
    <row r="524" s="14" customFormat="1">
      <c r="A524" s="14"/>
      <c r="B524" s="246"/>
      <c r="C524" s="247"/>
      <c r="D524" s="237" t="s">
        <v>204</v>
      </c>
      <c r="E524" s="248" t="s">
        <v>21</v>
      </c>
      <c r="F524" s="249" t="s">
        <v>1185</v>
      </c>
      <c r="G524" s="247"/>
      <c r="H524" s="250">
        <v>9</v>
      </c>
      <c r="I524" s="251"/>
      <c r="J524" s="247"/>
      <c r="K524" s="247"/>
      <c r="L524" s="252"/>
      <c r="M524" s="253"/>
      <c r="N524" s="254"/>
      <c r="O524" s="254"/>
      <c r="P524" s="254"/>
      <c r="Q524" s="254"/>
      <c r="R524" s="254"/>
      <c r="S524" s="254"/>
      <c r="T524" s="255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T524" s="256" t="s">
        <v>204</v>
      </c>
      <c r="AU524" s="256" t="s">
        <v>81</v>
      </c>
      <c r="AV524" s="14" t="s">
        <v>81</v>
      </c>
      <c r="AW524" s="14" t="s">
        <v>34</v>
      </c>
      <c r="AX524" s="14" t="s">
        <v>73</v>
      </c>
      <c r="AY524" s="256" t="s">
        <v>193</v>
      </c>
    </row>
    <row r="525" s="15" customFormat="1">
      <c r="A525" s="15"/>
      <c r="B525" s="257"/>
      <c r="C525" s="258"/>
      <c r="D525" s="237" t="s">
        <v>204</v>
      </c>
      <c r="E525" s="259" t="s">
        <v>21</v>
      </c>
      <c r="F525" s="260" t="s">
        <v>208</v>
      </c>
      <c r="G525" s="258"/>
      <c r="H525" s="261">
        <v>21.620000000000001</v>
      </c>
      <c r="I525" s="262"/>
      <c r="J525" s="258"/>
      <c r="K525" s="258"/>
      <c r="L525" s="263"/>
      <c r="M525" s="264"/>
      <c r="N525" s="265"/>
      <c r="O525" s="265"/>
      <c r="P525" s="265"/>
      <c r="Q525" s="265"/>
      <c r="R525" s="265"/>
      <c r="S525" s="265"/>
      <c r="T525" s="266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T525" s="267" t="s">
        <v>204</v>
      </c>
      <c r="AU525" s="267" t="s">
        <v>81</v>
      </c>
      <c r="AV525" s="15" t="s">
        <v>200</v>
      </c>
      <c r="AW525" s="15" t="s">
        <v>34</v>
      </c>
      <c r="AX525" s="15" t="s">
        <v>77</v>
      </c>
      <c r="AY525" s="267" t="s">
        <v>193</v>
      </c>
    </row>
    <row r="526" s="2" customFormat="1" ht="24.15" customHeight="1">
      <c r="A526" s="41"/>
      <c r="B526" s="42"/>
      <c r="C526" s="217" t="s">
        <v>1186</v>
      </c>
      <c r="D526" s="217" t="s">
        <v>195</v>
      </c>
      <c r="E526" s="218" t="s">
        <v>1187</v>
      </c>
      <c r="F526" s="219" t="s">
        <v>1188</v>
      </c>
      <c r="G526" s="220" t="s">
        <v>198</v>
      </c>
      <c r="H526" s="221">
        <v>21.620000000000001</v>
      </c>
      <c r="I526" s="222"/>
      <c r="J526" s="223">
        <f>ROUND(I526*H526,2)</f>
        <v>0</v>
      </c>
      <c r="K526" s="219" t="s">
        <v>199</v>
      </c>
      <c r="L526" s="47"/>
      <c r="M526" s="224" t="s">
        <v>21</v>
      </c>
      <c r="N526" s="225" t="s">
        <v>44</v>
      </c>
      <c r="O526" s="87"/>
      <c r="P526" s="226">
        <f>O526*H526</f>
        <v>0</v>
      </c>
      <c r="Q526" s="226">
        <v>0</v>
      </c>
      <c r="R526" s="226">
        <f>Q526*H526</f>
        <v>0</v>
      </c>
      <c r="S526" s="226">
        <v>0</v>
      </c>
      <c r="T526" s="227">
        <f>S526*H526</f>
        <v>0</v>
      </c>
      <c r="U526" s="41"/>
      <c r="V526" s="41"/>
      <c r="W526" s="41"/>
      <c r="X526" s="41"/>
      <c r="Y526" s="41"/>
      <c r="Z526" s="41"/>
      <c r="AA526" s="41"/>
      <c r="AB526" s="41"/>
      <c r="AC526" s="41"/>
      <c r="AD526" s="41"/>
      <c r="AE526" s="41"/>
      <c r="AR526" s="228" t="s">
        <v>200</v>
      </c>
      <c r="AT526" s="228" t="s">
        <v>195</v>
      </c>
      <c r="AU526" s="228" t="s">
        <v>81</v>
      </c>
      <c r="AY526" s="20" t="s">
        <v>193</v>
      </c>
      <c r="BE526" s="229">
        <f>IF(N526="základní",J526,0)</f>
        <v>0</v>
      </c>
      <c r="BF526" s="229">
        <f>IF(N526="snížená",J526,0)</f>
        <v>0</v>
      </c>
      <c r="BG526" s="229">
        <f>IF(N526="zákl. přenesená",J526,0)</f>
        <v>0</v>
      </c>
      <c r="BH526" s="229">
        <f>IF(N526="sníž. přenesená",J526,0)</f>
        <v>0</v>
      </c>
      <c r="BI526" s="229">
        <f>IF(N526="nulová",J526,0)</f>
        <v>0</v>
      </c>
      <c r="BJ526" s="20" t="s">
        <v>77</v>
      </c>
      <c r="BK526" s="229">
        <f>ROUND(I526*H526,2)</f>
        <v>0</v>
      </c>
      <c r="BL526" s="20" t="s">
        <v>200</v>
      </c>
      <c r="BM526" s="228" t="s">
        <v>1189</v>
      </c>
    </row>
    <row r="527" s="2" customFormat="1">
      <c r="A527" s="41"/>
      <c r="B527" s="42"/>
      <c r="C527" s="43"/>
      <c r="D527" s="230" t="s">
        <v>202</v>
      </c>
      <c r="E527" s="43"/>
      <c r="F527" s="231" t="s">
        <v>1190</v>
      </c>
      <c r="G527" s="43"/>
      <c r="H527" s="43"/>
      <c r="I527" s="232"/>
      <c r="J527" s="43"/>
      <c r="K527" s="43"/>
      <c r="L527" s="47"/>
      <c r="M527" s="233"/>
      <c r="N527" s="234"/>
      <c r="O527" s="87"/>
      <c r="P527" s="87"/>
      <c r="Q527" s="87"/>
      <c r="R527" s="87"/>
      <c r="S527" s="87"/>
      <c r="T527" s="88"/>
      <c r="U527" s="41"/>
      <c r="V527" s="41"/>
      <c r="W527" s="41"/>
      <c r="X527" s="41"/>
      <c r="Y527" s="41"/>
      <c r="Z527" s="41"/>
      <c r="AA527" s="41"/>
      <c r="AB527" s="41"/>
      <c r="AC527" s="41"/>
      <c r="AD527" s="41"/>
      <c r="AE527" s="41"/>
      <c r="AT527" s="20" t="s">
        <v>202</v>
      </c>
      <c r="AU527" s="20" t="s">
        <v>81</v>
      </c>
    </row>
    <row r="528" s="12" customFormat="1" ht="22.8" customHeight="1">
      <c r="A528" s="12"/>
      <c r="B528" s="201"/>
      <c r="C528" s="202"/>
      <c r="D528" s="203" t="s">
        <v>72</v>
      </c>
      <c r="E528" s="215" t="s">
        <v>234</v>
      </c>
      <c r="F528" s="215" t="s">
        <v>1191</v>
      </c>
      <c r="G528" s="202"/>
      <c r="H528" s="202"/>
      <c r="I528" s="205"/>
      <c r="J528" s="216">
        <f>BK528</f>
        <v>0</v>
      </c>
      <c r="K528" s="202"/>
      <c r="L528" s="207"/>
      <c r="M528" s="208"/>
      <c r="N528" s="209"/>
      <c r="O528" s="209"/>
      <c r="P528" s="210">
        <f>SUM(P529:P546)</f>
        <v>0</v>
      </c>
      <c r="Q528" s="209"/>
      <c r="R528" s="210">
        <f>SUM(R529:R546)</f>
        <v>18.289900000000003</v>
      </c>
      <c r="S528" s="209"/>
      <c r="T528" s="211">
        <f>SUM(T529:T546)</f>
        <v>0</v>
      </c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R528" s="212" t="s">
        <v>77</v>
      </c>
      <c r="AT528" s="213" t="s">
        <v>72</v>
      </c>
      <c r="AU528" s="213" t="s">
        <v>77</v>
      </c>
      <c r="AY528" s="212" t="s">
        <v>193</v>
      </c>
      <c r="BK528" s="214">
        <f>SUM(BK529:BK546)</f>
        <v>0</v>
      </c>
    </row>
    <row r="529" s="2" customFormat="1" ht="24.15" customHeight="1">
      <c r="A529" s="41"/>
      <c r="B529" s="42"/>
      <c r="C529" s="217" t="s">
        <v>1192</v>
      </c>
      <c r="D529" s="217" t="s">
        <v>195</v>
      </c>
      <c r="E529" s="218" t="s">
        <v>1193</v>
      </c>
      <c r="F529" s="219" t="s">
        <v>1194</v>
      </c>
      <c r="G529" s="220" t="s">
        <v>198</v>
      </c>
      <c r="H529" s="221">
        <v>87</v>
      </c>
      <c r="I529" s="222"/>
      <c r="J529" s="223">
        <f>ROUND(I529*H529,2)</f>
        <v>0</v>
      </c>
      <c r="K529" s="219" t="s">
        <v>199</v>
      </c>
      <c r="L529" s="47"/>
      <c r="M529" s="224" t="s">
        <v>21</v>
      </c>
      <c r="N529" s="225" t="s">
        <v>44</v>
      </c>
      <c r="O529" s="87"/>
      <c r="P529" s="226">
        <f>O529*H529</f>
        <v>0</v>
      </c>
      <c r="Q529" s="226">
        <v>0</v>
      </c>
      <c r="R529" s="226">
        <f>Q529*H529</f>
        <v>0</v>
      </c>
      <c r="S529" s="226">
        <v>0</v>
      </c>
      <c r="T529" s="227">
        <f>S529*H529</f>
        <v>0</v>
      </c>
      <c r="U529" s="41"/>
      <c r="V529" s="41"/>
      <c r="W529" s="41"/>
      <c r="X529" s="41"/>
      <c r="Y529" s="41"/>
      <c r="Z529" s="41"/>
      <c r="AA529" s="41"/>
      <c r="AB529" s="41"/>
      <c r="AC529" s="41"/>
      <c r="AD529" s="41"/>
      <c r="AE529" s="41"/>
      <c r="AR529" s="228" t="s">
        <v>200</v>
      </c>
      <c r="AT529" s="228" t="s">
        <v>195</v>
      </c>
      <c r="AU529" s="228" t="s">
        <v>81</v>
      </c>
      <c r="AY529" s="20" t="s">
        <v>193</v>
      </c>
      <c r="BE529" s="229">
        <f>IF(N529="základní",J529,0)</f>
        <v>0</v>
      </c>
      <c r="BF529" s="229">
        <f>IF(N529="snížená",J529,0)</f>
        <v>0</v>
      </c>
      <c r="BG529" s="229">
        <f>IF(N529="zákl. přenesená",J529,0)</f>
        <v>0</v>
      </c>
      <c r="BH529" s="229">
        <f>IF(N529="sníž. přenesená",J529,0)</f>
        <v>0</v>
      </c>
      <c r="BI529" s="229">
        <f>IF(N529="nulová",J529,0)</f>
        <v>0</v>
      </c>
      <c r="BJ529" s="20" t="s">
        <v>77</v>
      </c>
      <c r="BK529" s="229">
        <f>ROUND(I529*H529,2)</f>
        <v>0</v>
      </c>
      <c r="BL529" s="20" t="s">
        <v>200</v>
      </c>
      <c r="BM529" s="228" t="s">
        <v>1195</v>
      </c>
    </row>
    <row r="530" s="2" customFormat="1">
      <c r="A530" s="41"/>
      <c r="B530" s="42"/>
      <c r="C530" s="43"/>
      <c r="D530" s="230" t="s">
        <v>202</v>
      </c>
      <c r="E530" s="43"/>
      <c r="F530" s="231" t="s">
        <v>1196</v>
      </c>
      <c r="G530" s="43"/>
      <c r="H530" s="43"/>
      <c r="I530" s="232"/>
      <c r="J530" s="43"/>
      <c r="K530" s="43"/>
      <c r="L530" s="47"/>
      <c r="M530" s="233"/>
      <c r="N530" s="234"/>
      <c r="O530" s="87"/>
      <c r="P530" s="87"/>
      <c r="Q530" s="87"/>
      <c r="R530" s="87"/>
      <c r="S530" s="87"/>
      <c r="T530" s="88"/>
      <c r="U530" s="41"/>
      <c r="V530" s="41"/>
      <c r="W530" s="41"/>
      <c r="X530" s="41"/>
      <c r="Y530" s="41"/>
      <c r="Z530" s="41"/>
      <c r="AA530" s="41"/>
      <c r="AB530" s="41"/>
      <c r="AC530" s="41"/>
      <c r="AD530" s="41"/>
      <c r="AE530" s="41"/>
      <c r="AT530" s="20" t="s">
        <v>202</v>
      </c>
      <c r="AU530" s="20" t="s">
        <v>81</v>
      </c>
    </row>
    <row r="531" s="13" customFormat="1">
      <c r="A531" s="13"/>
      <c r="B531" s="235"/>
      <c r="C531" s="236"/>
      <c r="D531" s="237" t="s">
        <v>204</v>
      </c>
      <c r="E531" s="238" t="s">
        <v>21</v>
      </c>
      <c r="F531" s="239" t="s">
        <v>1197</v>
      </c>
      <c r="G531" s="236"/>
      <c r="H531" s="238" t="s">
        <v>21</v>
      </c>
      <c r="I531" s="240"/>
      <c r="J531" s="236"/>
      <c r="K531" s="236"/>
      <c r="L531" s="241"/>
      <c r="M531" s="242"/>
      <c r="N531" s="243"/>
      <c r="O531" s="243"/>
      <c r="P531" s="243"/>
      <c r="Q531" s="243"/>
      <c r="R531" s="243"/>
      <c r="S531" s="243"/>
      <c r="T531" s="244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T531" s="245" t="s">
        <v>204</v>
      </c>
      <c r="AU531" s="245" t="s">
        <v>81</v>
      </c>
      <c r="AV531" s="13" t="s">
        <v>77</v>
      </c>
      <c r="AW531" s="13" t="s">
        <v>34</v>
      </c>
      <c r="AX531" s="13" t="s">
        <v>73</v>
      </c>
      <c r="AY531" s="245" t="s">
        <v>193</v>
      </c>
    </row>
    <row r="532" s="14" customFormat="1">
      <c r="A532" s="14"/>
      <c r="B532" s="246"/>
      <c r="C532" s="247"/>
      <c r="D532" s="237" t="s">
        <v>204</v>
      </c>
      <c r="E532" s="248" t="s">
        <v>21</v>
      </c>
      <c r="F532" s="249" t="s">
        <v>207</v>
      </c>
      <c r="G532" s="247"/>
      <c r="H532" s="250">
        <v>25</v>
      </c>
      <c r="I532" s="251"/>
      <c r="J532" s="247"/>
      <c r="K532" s="247"/>
      <c r="L532" s="252"/>
      <c r="M532" s="253"/>
      <c r="N532" s="254"/>
      <c r="O532" s="254"/>
      <c r="P532" s="254"/>
      <c r="Q532" s="254"/>
      <c r="R532" s="254"/>
      <c r="S532" s="254"/>
      <c r="T532" s="255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T532" s="256" t="s">
        <v>204</v>
      </c>
      <c r="AU532" s="256" t="s">
        <v>81</v>
      </c>
      <c r="AV532" s="14" t="s">
        <v>81</v>
      </c>
      <c r="AW532" s="14" t="s">
        <v>34</v>
      </c>
      <c r="AX532" s="14" t="s">
        <v>73</v>
      </c>
      <c r="AY532" s="256" t="s">
        <v>193</v>
      </c>
    </row>
    <row r="533" s="13" customFormat="1">
      <c r="A533" s="13"/>
      <c r="B533" s="235"/>
      <c r="C533" s="236"/>
      <c r="D533" s="237" t="s">
        <v>204</v>
      </c>
      <c r="E533" s="238" t="s">
        <v>21</v>
      </c>
      <c r="F533" s="239" t="s">
        <v>1198</v>
      </c>
      <c r="G533" s="236"/>
      <c r="H533" s="238" t="s">
        <v>21</v>
      </c>
      <c r="I533" s="240"/>
      <c r="J533" s="236"/>
      <c r="K533" s="236"/>
      <c r="L533" s="241"/>
      <c r="M533" s="242"/>
      <c r="N533" s="243"/>
      <c r="O533" s="243"/>
      <c r="P533" s="243"/>
      <c r="Q533" s="243"/>
      <c r="R533" s="243"/>
      <c r="S533" s="243"/>
      <c r="T533" s="244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T533" s="245" t="s">
        <v>204</v>
      </c>
      <c r="AU533" s="245" t="s">
        <v>81</v>
      </c>
      <c r="AV533" s="13" t="s">
        <v>77</v>
      </c>
      <c r="AW533" s="13" t="s">
        <v>34</v>
      </c>
      <c r="AX533" s="13" t="s">
        <v>73</v>
      </c>
      <c r="AY533" s="245" t="s">
        <v>193</v>
      </c>
    </row>
    <row r="534" s="14" customFormat="1">
      <c r="A534" s="14"/>
      <c r="B534" s="246"/>
      <c r="C534" s="247"/>
      <c r="D534" s="237" t="s">
        <v>204</v>
      </c>
      <c r="E534" s="248" t="s">
        <v>21</v>
      </c>
      <c r="F534" s="249" t="s">
        <v>1199</v>
      </c>
      <c r="G534" s="247"/>
      <c r="H534" s="250">
        <v>62</v>
      </c>
      <c r="I534" s="251"/>
      <c r="J534" s="247"/>
      <c r="K534" s="247"/>
      <c r="L534" s="252"/>
      <c r="M534" s="253"/>
      <c r="N534" s="254"/>
      <c r="O534" s="254"/>
      <c r="P534" s="254"/>
      <c r="Q534" s="254"/>
      <c r="R534" s="254"/>
      <c r="S534" s="254"/>
      <c r="T534" s="255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T534" s="256" t="s">
        <v>204</v>
      </c>
      <c r="AU534" s="256" t="s">
        <v>81</v>
      </c>
      <c r="AV534" s="14" t="s">
        <v>81</v>
      </c>
      <c r="AW534" s="14" t="s">
        <v>34</v>
      </c>
      <c r="AX534" s="14" t="s">
        <v>73</v>
      </c>
      <c r="AY534" s="256" t="s">
        <v>193</v>
      </c>
    </row>
    <row r="535" s="15" customFormat="1">
      <c r="A535" s="15"/>
      <c r="B535" s="257"/>
      <c r="C535" s="258"/>
      <c r="D535" s="237" t="s">
        <v>204</v>
      </c>
      <c r="E535" s="259" t="s">
        <v>21</v>
      </c>
      <c r="F535" s="260" t="s">
        <v>208</v>
      </c>
      <c r="G535" s="258"/>
      <c r="H535" s="261">
        <v>87</v>
      </c>
      <c r="I535" s="262"/>
      <c r="J535" s="258"/>
      <c r="K535" s="258"/>
      <c r="L535" s="263"/>
      <c r="M535" s="264"/>
      <c r="N535" s="265"/>
      <c r="O535" s="265"/>
      <c r="P535" s="265"/>
      <c r="Q535" s="265"/>
      <c r="R535" s="265"/>
      <c r="S535" s="265"/>
      <c r="T535" s="266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T535" s="267" t="s">
        <v>204</v>
      </c>
      <c r="AU535" s="267" t="s">
        <v>81</v>
      </c>
      <c r="AV535" s="15" t="s">
        <v>200</v>
      </c>
      <c r="AW535" s="15" t="s">
        <v>34</v>
      </c>
      <c r="AX535" s="15" t="s">
        <v>77</v>
      </c>
      <c r="AY535" s="267" t="s">
        <v>193</v>
      </c>
    </row>
    <row r="536" s="2" customFormat="1" ht="37.8" customHeight="1">
      <c r="A536" s="41"/>
      <c r="B536" s="42"/>
      <c r="C536" s="217" t="s">
        <v>1200</v>
      </c>
      <c r="D536" s="217" t="s">
        <v>195</v>
      </c>
      <c r="E536" s="218" t="s">
        <v>1201</v>
      </c>
      <c r="F536" s="219" t="s">
        <v>1202</v>
      </c>
      <c r="G536" s="220" t="s">
        <v>198</v>
      </c>
      <c r="H536" s="221">
        <v>62</v>
      </c>
      <c r="I536" s="222"/>
      <c r="J536" s="223">
        <f>ROUND(I536*H536,2)</f>
        <v>0</v>
      </c>
      <c r="K536" s="219" t="s">
        <v>21</v>
      </c>
      <c r="L536" s="47"/>
      <c r="M536" s="224" t="s">
        <v>21</v>
      </c>
      <c r="N536" s="225" t="s">
        <v>44</v>
      </c>
      <c r="O536" s="87"/>
      <c r="P536" s="226">
        <f>O536*H536</f>
        <v>0</v>
      </c>
      <c r="Q536" s="226">
        <v>0.1837</v>
      </c>
      <c r="R536" s="226">
        <f>Q536*H536</f>
        <v>11.3894</v>
      </c>
      <c r="S536" s="226">
        <v>0</v>
      </c>
      <c r="T536" s="227">
        <f>S536*H536</f>
        <v>0</v>
      </c>
      <c r="U536" s="41"/>
      <c r="V536" s="41"/>
      <c r="W536" s="41"/>
      <c r="X536" s="41"/>
      <c r="Y536" s="41"/>
      <c r="Z536" s="41"/>
      <c r="AA536" s="41"/>
      <c r="AB536" s="41"/>
      <c r="AC536" s="41"/>
      <c r="AD536" s="41"/>
      <c r="AE536" s="41"/>
      <c r="AR536" s="228" t="s">
        <v>200</v>
      </c>
      <c r="AT536" s="228" t="s">
        <v>195</v>
      </c>
      <c r="AU536" s="228" t="s">
        <v>81</v>
      </c>
      <c r="AY536" s="20" t="s">
        <v>193</v>
      </c>
      <c r="BE536" s="229">
        <f>IF(N536="základní",J536,0)</f>
        <v>0</v>
      </c>
      <c r="BF536" s="229">
        <f>IF(N536="snížená",J536,0)</f>
        <v>0</v>
      </c>
      <c r="BG536" s="229">
        <f>IF(N536="zákl. přenesená",J536,0)</f>
        <v>0</v>
      </c>
      <c r="BH536" s="229">
        <f>IF(N536="sníž. přenesená",J536,0)</f>
        <v>0</v>
      </c>
      <c r="BI536" s="229">
        <f>IF(N536="nulová",J536,0)</f>
        <v>0</v>
      </c>
      <c r="BJ536" s="20" t="s">
        <v>77</v>
      </c>
      <c r="BK536" s="229">
        <f>ROUND(I536*H536,2)</f>
        <v>0</v>
      </c>
      <c r="BL536" s="20" t="s">
        <v>200</v>
      </c>
      <c r="BM536" s="228" t="s">
        <v>1203</v>
      </c>
    </row>
    <row r="537" s="13" customFormat="1">
      <c r="A537" s="13"/>
      <c r="B537" s="235"/>
      <c r="C537" s="236"/>
      <c r="D537" s="237" t="s">
        <v>204</v>
      </c>
      <c r="E537" s="238" t="s">
        <v>21</v>
      </c>
      <c r="F537" s="239" t="s">
        <v>1204</v>
      </c>
      <c r="G537" s="236"/>
      <c r="H537" s="238" t="s">
        <v>21</v>
      </c>
      <c r="I537" s="240"/>
      <c r="J537" s="236"/>
      <c r="K537" s="236"/>
      <c r="L537" s="241"/>
      <c r="M537" s="242"/>
      <c r="N537" s="243"/>
      <c r="O537" s="243"/>
      <c r="P537" s="243"/>
      <c r="Q537" s="243"/>
      <c r="R537" s="243"/>
      <c r="S537" s="243"/>
      <c r="T537" s="244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T537" s="245" t="s">
        <v>204</v>
      </c>
      <c r="AU537" s="245" t="s">
        <v>81</v>
      </c>
      <c r="AV537" s="13" t="s">
        <v>77</v>
      </c>
      <c r="AW537" s="13" t="s">
        <v>34</v>
      </c>
      <c r="AX537" s="13" t="s">
        <v>73</v>
      </c>
      <c r="AY537" s="245" t="s">
        <v>193</v>
      </c>
    </row>
    <row r="538" s="14" customFormat="1">
      <c r="A538" s="14"/>
      <c r="B538" s="246"/>
      <c r="C538" s="247"/>
      <c r="D538" s="237" t="s">
        <v>204</v>
      </c>
      <c r="E538" s="248" t="s">
        <v>21</v>
      </c>
      <c r="F538" s="249" t="s">
        <v>1199</v>
      </c>
      <c r="G538" s="247"/>
      <c r="H538" s="250">
        <v>62</v>
      </c>
      <c r="I538" s="251"/>
      <c r="J538" s="247"/>
      <c r="K538" s="247"/>
      <c r="L538" s="252"/>
      <c r="M538" s="253"/>
      <c r="N538" s="254"/>
      <c r="O538" s="254"/>
      <c r="P538" s="254"/>
      <c r="Q538" s="254"/>
      <c r="R538" s="254"/>
      <c r="S538" s="254"/>
      <c r="T538" s="255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T538" s="256" t="s">
        <v>204</v>
      </c>
      <c r="AU538" s="256" t="s">
        <v>81</v>
      </c>
      <c r="AV538" s="14" t="s">
        <v>81</v>
      </c>
      <c r="AW538" s="14" t="s">
        <v>34</v>
      </c>
      <c r="AX538" s="14" t="s">
        <v>73</v>
      </c>
      <c r="AY538" s="256" t="s">
        <v>193</v>
      </c>
    </row>
    <row r="539" s="15" customFormat="1">
      <c r="A539" s="15"/>
      <c r="B539" s="257"/>
      <c r="C539" s="258"/>
      <c r="D539" s="237" t="s">
        <v>204</v>
      </c>
      <c r="E539" s="259" t="s">
        <v>21</v>
      </c>
      <c r="F539" s="260" t="s">
        <v>208</v>
      </c>
      <c r="G539" s="258"/>
      <c r="H539" s="261">
        <v>62</v>
      </c>
      <c r="I539" s="262"/>
      <c r="J539" s="258"/>
      <c r="K539" s="258"/>
      <c r="L539" s="263"/>
      <c r="M539" s="264"/>
      <c r="N539" s="265"/>
      <c r="O539" s="265"/>
      <c r="P539" s="265"/>
      <c r="Q539" s="265"/>
      <c r="R539" s="265"/>
      <c r="S539" s="265"/>
      <c r="T539" s="266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T539" s="267" t="s">
        <v>204</v>
      </c>
      <c r="AU539" s="267" t="s">
        <v>81</v>
      </c>
      <c r="AV539" s="15" t="s">
        <v>200</v>
      </c>
      <c r="AW539" s="15" t="s">
        <v>34</v>
      </c>
      <c r="AX539" s="15" t="s">
        <v>77</v>
      </c>
      <c r="AY539" s="267" t="s">
        <v>193</v>
      </c>
    </row>
    <row r="540" s="2" customFormat="1" ht="37.8" customHeight="1">
      <c r="A540" s="41"/>
      <c r="B540" s="42"/>
      <c r="C540" s="217" t="s">
        <v>1205</v>
      </c>
      <c r="D540" s="217" t="s">
        <v>195</v>
      </c>
      <c r="E540" s="218" t="s">
        <v>1206</v>
      </c>
      <c r="F540" s="219" t="s">
        <v>1207</v>
      </c>
      <c r="G540" s="220" t="s">
        <v>198</v>
      </c>
      <c r="H540" s="221">
        <v>25</v>
      </c>
      <c r="I540" s="222"/>
      <c r="J540" s="223">
        <f>ROUND(I540*H540,2)</f>
        <v>0</v>
      </c>
      <c r="K540" s="219" t="s">
        <v>199</v>
      </c>
      <c r="L540" s="47"/>
      <c r="M540" s="224" t="s">
        <v>21</v>
      </c>
      <c r="N540" s="225" t="s">
        <v>44</v>
      </c>
      <c r="O540" s="87"/>
      <c r="P540" s="226">
        <f>O540*H540</f>
        <v>0</v>
      </c>
      <c r="Q540" s="226">
        <v>0.090620000000000006</v>
      </c>
      <c r="R540" s="226">
        <f>Q540*H540</f>
        <v>2.2655000000000003</v>
      </c>
      <c r="S540" s="226">
        <v>0</v>
      </c>
      <c r="T540" s="227">
        <f>S540*H540</f>
        <v>0</v>
      </c>
      <c r="U540" s="41"/>
      <c r="V540" s="41"/>
      <c r="W540" s="41"/>
      <c r="X540" s="41"/>
      <c r="Y540" s="41"/>
      <c r="Z540" s="41"/>
      <c r="AA540" s="41"/>
      <c r="AB540" s="41"/>
      <c r="AC540" s="41"/>
      <c r="AD540" s="41"/>
      <c r="AE540" s="41"/>
      <c r="AR540" s="228" t="s">
        <v>200</v>
      </c>
      <c r="AT540" s="228" t="s">
        <v>195</v>
      </c>
      <c r="AU540" s="228" t="s">
        <v>81</v>
      </c>
      <c r="AY540" s="20" t="s">
        <v>193</v>
      </c>
      <c r="BE540" s="229">
        <f>IF(N540="základní",J540,0)</f>
        <v>0</v>
      </c>
      <c r="BF540" s="229">
        <f>IF(N540="snížená",J540,0)</f>
        <v>0</v>
      </c>
      <c r="BG540" s="229">
        <f>IF(N540="zákl. přenesená",J540,0)</f>
        <v>0</v>
      </c>
      <c r="BH540" s="229">
        <f>IF(N540="sníž. přenesená",J540,0)</f>
        <v>0</v>
      </c>
      <c r="BI540" s="229">
        <f>IF(N540="nulová",J540,0)</f>
        <v>0</v>
      </c>
      <c r="BJ540" s="20" t="s">
        <v>77</v>
      </c>
      <c r="BK540" s="229">
        <f>ROUND(I540*H540,2)</f>
        <v>0</v>
      </c>
      <c r="BL540" s="20" t="s">
        <v>200</v>
      </c>
      <c r="BM540" s="228" t="s">
        <v>1208</v>
      </c>
    </row>
    <row r="541" s="2" customFormat="1">
      <c r="A541" s="41"/>
      <c r="B541" s="42"/>
      <c r="C541" s="43"/>
      <c r="D541" s="230" t="s">
        <v>202</v>
      </c>
      <c r="E541" s="43"/>
      <c r="F541" s="231" t="s">
        <v>1209</v>
      </c>
      <c r="G541" s="43"/>
      <c r="H541" s="43"/>
      <c r="I541" s="232"/>
      <c r="J541" s="43"/>
      <c r="K541" s="43"/>
      <c r="L541" s="47"/>
      <c r="M541" s="233"/>
      <c r="N541" s="234"/>
      <c r="O541" s="87"/>
      <c r="P541" s="87"/>
      <c r="Q541" s="87"/>
      <c r="R541" s="87"/>
      <c r="S541" s="87"/>
      <c r="T541" s="88"/>
      <c r="U541" s="41"/>
      <c r="V541" s="41"/>
      <c r="W541" s="41"/>
      <c r="X541" s="41"/>
      <c r="Y541" s="41"/>
      <c r="Z541" s="41"/>
      <c r="AA541" s="41"/>
      <c r="AB541" s="41"/>
      <c r="AC541" s="41"/>
      <c r="AD541" s="41"/>
      <c r="AE541" s="41"/>
      <c r="AT541" s="20" t="s">
        <v>202</v>
      </c>
      <c r="AU541" s="20" t="s">
        <v>81</v>
      </c>
    </row>
    <row r="542" s="13" customFormat="1">
      <c r="A542" s="13"/>
      <c r="B542" s="235"/>
      <c r="C542" s="236"/>
      <c r="D542" s="237" t="s">
        <v>204</v>
      </c>
      <c r="E542" s="238" t="s">
        <v>21</v>
      </c>
      <c r="F542" s="239" t="s">
        <v>1197</v>
      </c>
      <c r="G542" s="236"/>
      <c r="H542" s="238" t="s">
        <v>21</v>
      </c>
      <c r="I542" s="240"/>
      <c r="J542" s="236"/>
      <c r="K542" s="236"/>
      <c r="L542" s="241"/>
      <c r="M542" s="242"/>
      <c r="N542" s="243"/>
      <c r="O542" s="243"/>
      <c r="P542" s="243"/>
      <c r="Q542" s="243"/>
      <c r="R542" s="243"/>
      <c r="S542" s="243"/>
      <c r="T542" s="244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T542" s="245" t="s">
        <v>204</v>
      </c>
      <c r="AU542" s="245" t="s">
        <v>81</v>
      </c>
      <c r="AV542" s="13" t="s">
        <v>77</v>
      </c>
      <c r="AW542" s="13" t="s">
        <v>34</v>
      </c>
      <c r="AX542" s="13" t="s">
        <v>73</v>
      </c>
      <c r="AY542" s="245" t="s">
        <v>193</v>
      </c>
    </row>
    <row r="543" s="14" customFormat="1">
      <c r="A543" s="14"/>
      <c r="B543" s="246"/>
      <c r="C543" s="247"/>
      <c r="D543" s="237" t="s">
        <v>204</v>
      </c>
      <c r="E543" s="248" t="s">
        <v>21</v>
      </c>
      <c r="F543" s="249" t="s">
        <v>207</v>
      </c>
      <c r="G543" s="247"/>
      <c r="H543" s="250">
        <v>25</v>
      </c>
      <c r="I543" s="251"/>
      <c r="J543" s="247"/>
      <c r="K543" s="247"/>
      <c r="L543" s="252"/>
      <c r="M543" s="253"/>
      <c r="N543" s="254"/>
      <c r="O543" s="254"/>
      <c r="P543" s="254"/>
      <c r="Q543" s="254"/>
      <c r="R543" s="254"/>
      <c r="S543" s="254"/>
      <c r="T543" s="255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T543" s="256" t="s">
        <v>204</v>
      </c>
      <c r="AU543" s="256" t="s">
        <v>81</v>
      </c>
      <c r="AV543" s="14" t="s">
        <v>81</v>
      </c>
      <c r="AW543" s="14" t="s">
        <v>34</v>
      </c>
      <c r="AX543" s="14" t="s">
        <v>73</v>
      </c>
      <c r="AY543" s="256" t="s">
        <v>193</v>
      </c>
    </row>
    <row r="544" s="15" customFormat="1">
      <c r="A544" s="15"/>
      <c r="B544" s="257"/>
      <c r="C544" s="258"/>
      <c r="D544" s="237" t="s">
        <v>204</v>
      </c>
      <c r="E544" s="259" t="s">
        <v>21</v>
      </c>
      <c r="F544" s="260" t="s">
        <v>208</v>
      </c>
      <c r="G544" s="258"/>
      <c r="H544" s="261">
        <v>25</v>
      </c>
      <c r="I544" s="262"/>
      <c r="J544" s="258"/>
      <c r="K544" s="258"/>
      <c r="L544" s="263"/>
      <c r="M544" s="264"/>
      <c r="N544" s="265"/>
      <c r="O544" s="265"/>
      <c r="P544" s="265"/>
      <c r="Q544" s="265"/>
      <c r="R544" s="265"/>
      <c r="S544" s="265"/>
      <c r="T544" s="266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T544" s="267" t="s">
        <v>204</v>
      </c>
      <c r="AU544" s="267" t="s">
        <v>81</v>
      </c>
      <c r="AV544" s="15" t="s">
        <v>200</v>
      </c>
      <c r="AW544" s="15" t="s">
        <v>34</v>
      </c>
      <c r="AX544" s="15" t="s">
        <v>77</v>
      </c>
      <c r="AY544" s="267" t="s">
        <v>193</v>
      </c>
    </row>
    <row r="545" s="2" customFormat="1" ht="16.5" customHeight="1">
      <c r="A545" s="41"/>
      <c r="B545" s="42"/>
      <c r="C545" s="282" t="s">
        <v>1210</v>
      </c>
      <c r="D545" s="282" t="s">
        <v>811</v>
      </c>
      <c r="E545" s="283" t="s">
        <v>1211</v>
      </c>
      <c r="F545" s="284" t="s">
        <v>1212</v>
      </c>
      <c r="G545" s="285" t="s">
        <v>198</v>
      </c>
      <c r="H545" s="286">
        <v>25.75</v>
      </c>
      <c r="I545" s="287"/>
      <c r="J545" s="288">
        <f>ROUND(I545*H545,2)</f>
        <v>0</v>
      </c>
      <c r="K545" s="284" t="s">
        <v>199</v>
      </c>
      <c r="L545" s="289"/>
      <c r="M545" s="290" t="s">
        <v>21</v>
      </c>
      <c r="N545" s="291" t="s">
        <v>44</v>
      </c>
      <c r="O545" s="87"/>
      <c r="P545" s="226">
        <f>O545*H545</f>
        <v>0</v>
      </c>
      <c r="Q545" s="226">
        <v>0.17999999999999999</v>
      </c>
      <c r="R545" s="226">
        <f>Q545*H545</f>
        <v>4.6349999999999998</v>
      </c>
      <c r="S545" s="226">
        <v>0</v>
      </c>
      <c r="T545" s="227">
        <f>S545*H545</f>
        <v>0</v>
      </c>
      <c r="U545" s="41"/>
      <c r="V545" s="41"/>
      <c r="W545" s="41"/>
      <c r="X545" s="41"/>
      <c r="Y545" s="41"/>
      <c r="Z545" s="41"/>
      <c r="AA545" s="41"/>
      <c r="AB545" s="41"/>
      <c r="AC545" s="41"/>
      <c r="AD545" s="41"/>
      <c r="AE545" s="41"/>
      <c r="AR545" s="228" t="s">
        <v>254</v>
      </c>
      <c r="AT545" s="228" t="s">
        <v>811</v>
      </c>
      <c r="AU545" s="228" t="s">
        <v>81</v>
      </c>
      <c r="AY545" s="20" t="s">
        <v>193</v>
      </c>
      <c r="BE545" s="229">
        <f>IF(N545="základní",J545,0)</f>
        <v>0</v>
      </c>
      <c r="BF545" s="229">
        <f>IF(N545="snížená",J545,0)</f>
        <v>0</v>
      </c>
      <c r="BG545" s="229">
        <f>IF(N545="zákl. přenesená",J545,0)</f>
        <v>0</v>
      </c>
      <c r="BH545" s="229">
        <f>IF(N545="sníž. přenesená",J545,0)</f>
        <v>0</v>
      </c>
      <c r="BI545" s="229">
        <f>IF(N545="nulová",J545,0)</f>
        <v>0</v>
      </c>
      <c r="BJ545" s="20" t="s">
        <v>77</v>
      </c>
      <c r="BK545" s="229">
        <f>ROUND(I545*H545,2)</f>
        <v>0</v>
      </c>
      <c r="BL545" s="20" t="s">
        <v>200</v>
      </c>
      <c r="BM545" s="228" t="s">
        <v>1213</v>
      </c>
    </row>
    <row r="546" s="14" customFormat="1">
      <c r="A546" s="14"/>
      <c r="B546" s="246"/>
      <c r="C546" s="247"/>
      <c r="D546" s="237" t="s">
        <v>204</v>
      </c>
      <c r="E546" s="247"/>
      <c r="F546" s="249" t="s">
        <v>1214</v>
      </c>
      <c r="G546" s="247"/>
      <c r="H546" s="250">
        <v>25.75</v>
      </c>
      <c r="I546" s="251"/>
      <c r="J546" s="247"/>
      <c r="K546" s="247"/>
      <c r="L546" s="252"/>
      <c r="M546" s="253"/>
      <c r="N546" s="254"/>
      <c r="O546" s="254"/>
      <c r="P546" s="254"/>
      <c r="Q546" s="254"/>
      <c r="R546" s="254"/>
      <c r="S546" s="254"/>
      <c r="T546" s="255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T546" s="256" t="s">
        <v>204</v>
      </c>
      <c r="AU546" s="256" t="s">
        <v>81</v>
      </c>
      <c r="AV546" s="14" t="s">
        <v>81</v>
      </c>
      <c r="AW546" s="14" t="s">
        <v>4</v>
      </c>
      <c r="AX546" s="14" t="s">
        <v>77</v>
      </c>
      <c r="AY546" s="256" t="s">
        <v>193</v>
      </c>
    </row>
    <row r="547" s="12" customFormat="1" ht="22.8" customHeight="1">
      <c r="A547" s="12"/>
      <c r="B547" s="201"/>
      <c r="C547" s="202"/>
      <c r="D547" s="203" t="s">
        <v>72</v>
      </c>
      <c r="E547" s="215" t="s">
        <v>240</v>
      </c>
      <c r="F547" s="215" t="s">
        <v>1215</v>
      </c>
      <c r="G547" s="202"/>
      <c r="H547" s="202"/>
      <c r="I547" s="205"/>
      <c r="J547" s="216">
        <f>BK547</f>
        <v>0</v>
      </c>
      <c r="K547" s="202"/>
      <c r="L547" s="207"/>
      <c r="M547" s="208"/>
      <c r="N547" s="209"/>
      <c r="O547" s="209"/>
      <c r="P547" s="210">
        <f>SUM(P548:P742)</f>
        <v>0</v>
      </c>
      <c r="Q547" s="209"/>
      <c r="R547" s="210">
        <f>SUM(R548:R742)</f>
        <v>55.520313709999982</v>
      </c>
      <c r="S547" s="209"/>
      <c r="T547" s="211">
        <f>SUM(T548:T742)</f>
        <v>0.0033042199999999996</v>
      </c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R547" s="212" t="s">
        <v>77</v>
      </c>
      <c r="AT547" s="213" t="s">
        <v>72</v>
      </c>
      <c r="AU547" s="213" t="s">
        <v>77</v>
      </c>
      <c r="AY547" s="212" t="s">
        <v>193</v>
      </c>
      <c r="BK547" s="214">
        <f>SUM(BK548:BK742)</f>
        <v>0</v>
      </c>
    </row>
    <row r="548" s="2" customFormat="1" ht="16.5" customHeight="1">
      <c r="A548" s="41"/>
      <c r="B548" s="42"/>
      <c r="C548" s="217" t="s">
        <v>1216</v>
      </c>
      <c r="D548" s="217" t="s">
        <v>195</v>
      </c>
      <c r="E548" s="218" t="s">
        <v>1217</v>
      </c>
      <c r="F548" s="219" t="s">
        <v>1218</v>
      </c>
      <c r="G548" s="220" t="s">
        <v>198</v>
      </c>
      <c r="H548" s="221">
        <v>95.200000000000003</v>
      </c>
      <c r="I548" s="222"/>
      <c r="J548" s="223">
        <f>ROUND(I548*H548,2)</f>
        <v>0</v>
      </c>
      <c r="K548" s="219" t="s">
        <v>199</v>
      </c>
      <c r="L548" s="47"/>
      <c r="M548" s="224" t="s">
        <v>21</v>
      </c>
      <c r="N548" s="225" t="s">
        <v>44</v>
      </c>
      <c r="O548" s="87"/>
      <c r="P548" s="226">
        <f>O548*H548</f>
        <v>0</v>
      </c>
      <c r="Q548" s="226">
        <v>0.00025999999999999998</v>
      </c>
      <c r="R548" s="226">
        <f>Q548*H548</f>
        <v>0.024752</v>
      </c>
      <c r="S548" s="226">
        <v>0</v>
      </c>
      <c r="T548" s="227">
        <f>S548*H548</f>
        <v>0</v>
      </c>
      <c r="U548" s="41"/>
      <c r="V548" s="41"/>
      <c r="W548" s="41"/>
      <c r="X548" s="41"/>
      <c r="Y548" s="41"/>
      <c r="Z548" s="41"/>
      <c r="AA548" s="41"/>
      <c r="AB548" s="41"/>
      <c r="AC548" s="41"/>
      <c r="AD548" s="41"/>
      <c r="AE548" s="41"/>
      <c r="AR548" s="228" t="s">
        <v>200</v>
      </c>
      <c r="AT548" s="228" t="s">
        <v>195</v>
      </c>
      <c r="AU548" s="228" t="s">
        <v>81</v>
      </c>
      <c r="AY548" s="20" t="s">
        <v>193</v>
      </c>
      <c r="BE548" s="229">
        <f>IF(N548="základní",J548,0)</f>
        <v>0</v>
      </c>
      <c r="BF548" s="229">
        <f>IF(N548="snížená",J548,0)</f>
        <v>0</v>
      </c>
      <c r="BG548" s="229">
        <f>IF(N548="zákl. přenesená",J548,0)</f>
        <v>0</v>
      </c>
      <c r="BH548" s="229">
        <f>IF(N548="sníž. přenesená",J548,0)</f>
        <v>0</v>
      </c>
      <c r="BI548" s="229">
        <f>IF(N548="nulová",J548,0)</f>
        <v>0</v>
      </c>
      <c r="BJ548" s="20" t="s">
        <v>77</v>
      </c>
      <c r="BK548" s="229">
        <f>ROUND(I548*H548,2)</f>
        <v>0</v>
      </c>
      <c r="BL548" s="20" t="s">
        <v>200</v>
      </c>
      <c r="BM548" s="228" t="s">
        <v>1219</v>
      </c>
    </row>
    <row r="549" s="2" customFormat="1">
      <c r="A549" s="41"/>
      <c r="B549" s="42"/>
      <c r="C549" s="43"/>
      <c r="D549" s="230" t="s">
        <v>202</v>
      </c>
      <c r="E549" s="43"/>
      <c r="F549" s="231" t="s">
        <v>1220</v>
      </c>
      <c r="G549" s="43"/>
      <c r="H549" s="43"/>
      <c r="I549" s="232"/>
      <c r="J549" s="43"/>
      <c r="K549" s="43"/>
      <c r="L549" s="47"/>
      <c r="M549" s="233"/>
      <c r="N549" s="234"/>
      <c r="O549" s="87"/>
      <c r="P549" s="87"/>
      <c r="Q549" s="87"/>
      <c r="R549" s="87"/>
      <c r="S549" s="87"/>
      <c r="T549" s="88"/>
      <c r="U549" s="41"/>
      <c r="V549" s="41"/>
      <c r="W549" s="41"/>
      <c r="X549" s="41"/>
      <c r="Y549" s="41"/>
      <c r="Z549" s="41"/>
      <c r="AA549" s="41"/>
      <c r="AB549" s="41"/>
      <c r="AC549" s="41"/>
      <c r="AD549" s="41"/>
      <c r="AE549" s="41"/>
      <c r="AT549" s="20" t="s">
        <v>202</v>
      </c>
      <c r="AU549" s="20" t="s">
        <v>81</v>
      </c>
    </row>
    <row r="550" s="14" customFormat="1">
      <c r="A550" s="14"/>
      <c r="B550" s="246"/>
      <c r="C550" s="247"/>
      <c r="D550" s="237" t="s">
        <v>204</v>
      </c>
      <c r="E550" s="248" t="s">
        <v>21</v>
      </c>
      <c r="F550" s="249" t="s">
        <v>719</v>
      </c>
      <c r="G550" s="247"/>
      <c r="H550" s="250">
        <v>95.200000000000003</v>
      </c>
      <c r="I550" s="251"/>
      <c r="J550" s="247"/>
      <c r="K550" s="247"/>
      <c r="L550" s="252"/>
      <c r="M550" s="253"/>
      <c r="N550" s="254"/>
      <c r="O550" s="254"/>
      <c r="P550" s="254"/>
      <c r="Q550" s="254"/>
      <c r="R550" s="254"/>
      <c r="S550" s="254"/>
      <c r="T550" s="255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T550" s="256" t="s">
        <v>204</v>
      </c>
      <c r="AU550" s="256" t="s">
        <v>81</v>
      </c>
      <c r="AV550" s="14" t="s">
        <v>81</v>
      </c>
      <c r="AW550" s="14" t="s">
        <v>34</v>
      </c>
      <c r="AX550" s="14" t="s">
        <v>73</v>
      </c>
      <c r="AY550" s="256" t="s">
        <v>193</v>
      </c>
    </row>
    <row r="551" s="15" customFormat="1">
      <c r="A551" s="15"/>
      <c r="B551" s="257"/>
      <c r="C551" s="258"/>
      <c r="D551" s="237" t="s">
        <v>204</v>
      </c>
      <c r="E551" s="259" t="s">
        <v>21</v>
      </c>
      <c r="F551" s="260" t="s">
        <v>208</v>
      </c>
      <c r="G551" s="258"/>
      <c r="H551" s="261">
        <v>95.200000000000003</v>
      </c>
      <c r="I551" s="262"/>
      <c r="J551" s="258"/>
      <c r="K551" s="258"/>
      <c r="L551" s="263"/>
      <c r="M551" s="264"/>
      <c r="N551" s="265"/>
      <c r="O551" s="265"/>
      <c r="P551" s="265"/>
      <c r="Q551" s="265"/>
      <c r="R551" s="265"/>
      <c r="S551" s="265"/>
      <c r="T551" s="266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T551" s="267" t="s">
        <v>204</v>
      </c>
      <c r="AU551" s="267" t="s">
        <v>81</v>
      </c>
      <c r="AV551" s="15" t="s">
        <v>200</v>
      </c>
      <c r="AW551" s="15" t="s">
        <v>34</v>
      </c>
      <c r="AX551" s="15" t="s">
        <v>77</v>
      </c>
      <c r="AY551" s="267" t="s">
        <v>193</v>
      </c>
    </row>
    <row r="552" s="2" customFormat="1" ht="24.15" customHeight="1">
      <c r="A552" s="41"/>
      <c r="B552" s="42"/>
      <c r="C552" s="217" t="s">
        <v>1221</v>
      </c>
      <c r="D552" s="217" t="s">
        <v>195</v>
      </c>
      <c r="E552" s="218" t="s">
        <v>1222</v>
      </c>
      <c r="F552" s="219" t="s">
        <v>1223</v>
      </c>
      <c r="G552" s="220" t="s">
        <v>198</v>
      </c>
      <c r="H552" s="221">
        <v>95.200000000000003</v>
      </c>
      <c r="I552" s="222"/>
      <c r="J552" s="223">
        <f>ROUND(I552*H552,2)</f>
        <v>0</v>
      </c>
      <c r="K552" s="219" t="s">
        <v>199</v>
      </c>
      <c r="L552" s="47"/>
      <c r="M552" s="224" t="s">
        <v>21</v>
      </c>
      <c r="N552" s="225" t="s">
        <v>44</v>
      </c>
      <c r="O552" s="87"/>
      <c r="P552" s="226">
        <f>O552*H552</f>
        <v>0</v>
      </c>
      <c r="Q552" s="226">
        <v>0.01103</v>
      </c>
      <c r="R552" s="226">
        <f>Q552*H552</f>
        <v>1.0500560000000001</v>
      </c>
      <c r="S552" s="226">
        <v>0</v>
      </c>
      <c r="T552" s="227">
        <f>S552*H552</f>
        <v>0</v>
      </c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41"/>
      <c r="AR552" s="228" t="s">
        <v>200</v>
      </c>
      <c r="AT552" s="228" t="s">
        <v>195</v>
      </c>
      <c r="AU552" s="228" t="s">
        <v>81</v>
      </c>
      <c r="AY552" s="20" t="s">
        <v>193</v>
      </c>
      <c r="BE552" s="229">
        <f>IF(N552="základní",J552,0)</f>
        <v>0</v>
      </c>
      <c r="BF552" s="229">
        <f>IF(N552="snížená",J552,0)</f>
        <v>0</v>
      </c>
      <c r="BG552" s="229">
        <f>IF(N552="zákl. přenesená",J552,0)</f>
        <v>0</v>
      </c>
      <c r="BH552" s="229">
        <f>IF(N552="sníž. přenesená",J552,0)</f>
        <v>0</v>
      </c>
      <c r="BI552" s="229">
        <f>IF(N552="nulová",J552,0)</f>
        <v>0</v>
      </c>
      <c r="BJ552" s="20" t="s">
        <v>77</v>
      </c>
      <c r="BK552" s="229">
        <f>ROUND(I552*H552,2)</f>
        <v>0</v>
      </c>
      <c r="BL552" s="20" t="s">
        <v>200</v>
      </c>
      <c r="BM552" s="228" t="s">
        <v>1224</v>
      </c>
    </row>
    <row r="553" s="2" customFormat="1">
      <c r="A553" s="41"/>
      <c r="B553" s="42"/>
      <c r="C553" s="43"/>
      <c r="D553" s="230" t="s">
        <v>202</v>
      </c>
      <c r="E553" s="43"/>
      <c r="F553" s="231" t="s">
        <v>1225</v>
      </c>
      <c r="G553" s="43"/>
      <c r="H553" s="43"/>
      <c r="I553" s="232"/>
      <c r="J553" s="43"/>
      <c r="K553" s="43"/>
      <c r="L553" s="47"/>
      <c r="M553" s="233"/>
      <c r="N553" s="234"/>
      <c r="O553" s="87"/>
      <c r="P553" s="87"/>
      <c r="Q553" s="87"/>
      <c r="R553" s="87"/>
      <c r="S553" s="87"/>
      <c r="T553" s="88"/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T553" s="20" t="s">
        <v>202</v>
      </c>
      <c r="AU553" s="20" t="s">
        <v>81</v>
      </c>
    </row>
    <row r="554" s="14" customFormat="1">
      <c r="A554" s="14"/>
      <c r="B554" s="246"/>
      <c r="C554" s="247"/>
      <c r="D554" s="237" t="s">
        <v>204</v>
      </c>
      <c r="E554" s="248" t="s">
        <v>21</v>
      </c>
      <c r="F554" s="249" t="s">
        <v>1226</v>
      </c>
      <c r="G554" s="247"/>
      <c r="H554" s="250">
        <v>4.0999999999999996</v>
      </c>
      <c r="I554" s="251"/>
      <c r="J554" s="247"/>
      <c r="K554" s="247"/>
      <c r="L554" s="252"/>
      <c r="M554" s="253"/>
      <c r="N554" s="254"/>
      <c r="O554" s="254"/>
      <c r="P554" s="254"/>
      <c r="Q554" s="254"/>
      <c r="R554" s="254"/>
      <c r="S554" s="254"/>
      <c r="T554" s="255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T554" s="256" t="s">
        <v>204</v>
      </c>
      <c r="AU554" s="256" t="s">
        <v>81</v>
      </c>
      <c r="AV554" s="14" t="s">
        <v>81</v>
      </c>
      <c r="AW554" s="14" t="s">
        <v>34</v>
      </c>
      <c r="AX554" s="14" t="s">
        <v>73</v>
      </c>
      <c r="AY554" s="256" t="s">
        <v>193</v>
      </c>
    </row>
    <row r="555" s="14" customFormat="1">
      <c r="A555" s="14"/>
      <c r="B555" s="246"/>
      <c r="C555" s="247"/>
      <c r="D555" s="237" t="s">
        <v>204</v>
      </c>
      <c r="E555" s="248" t="s">
        <v>21</v>
      </c>
      <c r="F555" s="249" t="s">
        <v>1227</v>
      </c>
      <c r="G555" s="247"/>
      <c r="H555" s="250">
        <v>67</v>
      </c>
      <c r="I555" s="251"/>
      <c r="J555" s="247"/>
      <c r="K555" s="247"/>
      <c r="L555" s="252"/>
      <c r="M555" s="253"/>
      <c r="N555" s="254"/>
      <c r="O555" s="254"/>
      <c r="P555" s="254"/>
      <c r="Q555" s="254"/>
      <c r="R555" s="254"/>
      <c r="S555" s="254"/>
      <c r="T555" s="255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T555" s="256" t="s">
        <v>204</v>
      </c>
      <c r="AU555" s="256" t="s">
        <v>81</v>
      </c>
      <c r="AV555" s="14" t="s">
        <v>81</v>
      </c>
      <c r="AW555" s="14" t="s">
        <v>34</v>
      </c>
      <c r="AX555" s="14" t="s">
        <v>73</v>
      </c>
      <c r="AY555" s="256" t="s">
        <v>193</v>
      </c>
    </row>
    <row r="556" s="14" customFormat="1">
      <c r="A556" s="14"/>
      <c r="B556" s="246"/>
      <c r="C556" s="247"/>
      <c r="D556" s="237" t="s">
        <v>204</v>
      </c>
      <c r="E556" s="248" t="s">
        <v>21</v>
      </c>
      <c r="F556" s="249" t="s">
        <v>1228</v>
      </c>
      <c r="G556" s="247"/>
      <c r="H556" s="250">
        <v>5.5</v>
      </c>
      <c r="I556" s="251"/>
      <c r="J556" s="247"/>
      <c r="K556" s="247"/>
      <c r="L556" s="252"/>
      <c r="M556" s="253"/>
      <c r="N556" s="254"/>
      <c r="O556" s="254"/>
      <c r="P556" s="254"/>
      <c r="Q556" s="254"/>
      <c r="R556" s="254"/>
      <c r="S556" s="254"/>
      <c r="T556" s="255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T556" s="256" t="s">
        <v>204</v>
      </c>
      <c r="AU556" s="256" t="s">
        <v>81</v>
      </c>
      <c r="AV556" s="14" t="s">
        <v>81</v>
      </c>
      <c r="AW556" s="14" t="s">
        <v>34</v>
      </c>
      <c r="AX556" s="14" t="s">
        <v>73</v>
      </c>
      <c r="AY556" s="256" t="s">
        <v>193</v>
      </c>
    </row>
    <row r="557" s="14" customFormat="1">
      <c r="A557" s="14"/>
      <c r="B557" s="246"/>
      <c r="C557" s="247"/>
      <c r="D557" s="237" t="s">
        <v>204</v>
      </c>
      <c r="E557" s="248" t="s">
        <v>21</v>
      </c>
      <c r="F557" s="249" t="s">
        <v>1229</v>
      </c>
      <c r="G557" s="247"/>
      <c r="H557" s="250">
        <v>18.600000000000001</v>
      </c>
      <c r="I557" s="251"/>
      <c r="J557" s="247"/>
      <c r="K557" s="247"/>
      <c r="L557" s="252"/>
      <c r="M557" s="253"/>
      <c r="N557" s="254"/>
      <c r="O557" s="254"/>
      <c r="P557" s="254"/>
      <c r="Q557" s="254"/>
      <c r="R557" s="254"/>
      <c r="S557" s="254"/>
      <c r="T557" s="255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T557" s="256" t="s">
        <v>204</v>
      </c>
      <c r="AU557" s="256" t="s">
        <v>81</v>
      </c>
      <c r="AV557" s="14" t="s">
        <v>81</v>
      </c>
      <c r="AW557" s="14" t="s">
        <v>34</v>
      </c>
      <c r="AX557" s="14" t="s">
        <v>73</v>
      </c>
      <c r="AY557" s="256" t="s">
        <v>193</v>
      </c>
    </row>
    <row r="558" s="16" customFormat="1">
      <c r="A558" s="16"/>
      <c r="B558" s="268"/>
      <c r="C558" s="269"/>
      <c r="D558" s="237" t="s">
        <v>204</v>
      </c>
      <c r="E558" s="270" t="s">
        <v>719</v>
      </c>
      <c r="F558" s="271" t="s">
        <v>491</v>
      </c>
      <c r="G558" s="269"/>
      <c r="H558" s="272">
        <v>95.200000000000003</v>
      </c>
      <c r="I558" s="273"/>
      <c r="J558" s="269"/>
      <c r="K558" s="269"/>
      <c r="L558" s="274"/>
      <c r="M558" s="275"/>
      <c r="N558" s="276"/>
      <c r="O558" s="276"/>
      <c r="P558" s="276"/>
      <c r="Q558" s="276"/>
      <c r="R558" s="276"/>
      <c r="S558" s="276"/>
      <c r="T558" s="277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T558" s="278" t="s">
        <v>204</v>
      </c>
      <c r="AU558" s="278" t="s">
        <v>81</v>
      </c>
      <c r="AV558" s="16" t="s">
        <v>109</v>
      </c>
      <c r="AW558" s="16" t="s">
        <v>34</v>
      </c>
      <c r="AX558" s="16" t="s">
        <v>73</v>
      </c>
      <c r="AY558" s="278" t="s">
        <v>193</v>
      </c>
    </row>
    <row r="559" s="15" customFormat="1">
      <c r="A559" s="15"/>
      <c r="B559" s="257"/>
      <c r="C559" s="258"/>
      <c r="D559" s="237" t="s">
        <v>204</v>
      </c>
      <c r="E559" s="259" t="s">
        <v>21</v>
      </c>
      <c r="F559" s="260" t="s">
        <v>208</v>
      </c>
      <c r="G559" s="258"/>
      <c r="H559" s="261">
        <v>95.200000000000003</v>
      </c>
      <c r="I559" s="262"/>
      <c r="J559" s="258"/>
      <c r="K559" s="258"/>
      <c r="L559" s="263"/>
      <c r="M559" s="264"/>
      <c r="N559" s="265"/>
      <c r="O559" s="265"/>
      <c r="P559" s="265"/>
      <c r="Q559" s="265"/>
      <c r="R559" s="265"/>
      <c r="S559" s="265"/>
      <c r="T559" s="266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T559" s="267" t="s">
        <v>204</v>
      </c>
      <c r="AU559" s="267" t="s">
        <v>81</v>
      </c>
      <c r="AV559" s="15" t="s">
        <v>200</v>
      </c>
      <c r="AW559" s="15" t="s">
        <v>34</v>
      </c>
      <c r="AX559" s="15" t="s">
        <v>77</v>
      </c>
      <c r="AY559" s="267" t="s">
        <v>193</v>
      </c>
    </row>
    <row r="560" s="2" customFormat="1" ht="16.5" customHeight="1">
      <c r="A560" s="41"/>
      <c r="B560" s="42"/>
      <c r="C560" s="217" t="s">
        <v>1230</v>
      </c>
      <c r="D560" s="217" t="s">
        <v>195</v>
      </c>
      <c r="E560" s="218" t="s">
        <v>1231</v>
      </c>
      <c r="F560" s="219" t="s">
        <v>1232</v>
      </c>
      <c r="G560" s="220" t="s">
        <v>198</v>
      </c>
      <c r="H560" s="221">
        <v>325.84800000000001</v>
      </c>
      <c r="I560" s="222"/>
      <c r="J560" s="223">
        <f>ROUND(I560*H560,2)</f>
        <v>0</v>
      </c>
      <c r="K560" s="219" t="s">
        <v>199</v>
      </c>
      <c r="L560" s="47"/>
      <c r="M560" s="224" t="s">
        <v>21</v>
      </c>
      <c r="N560" s="225" t="s">
        <v>44</v>
      </c>
      <c r="O560" s="87"/>
      <c r="P560" s="226">
        <f>O560*H560</f>
        <v>0</v>
      </c>
      <c r="Q560" s="226">
        <v>0.00025999999999999998</v>
      </c>
      <c r="R560" s="226">
        <f>Q560*H560</f>
        <v>0.084720480000000001</v>
      </c>
      <c r="S560" s="226">
        <v>0</v>
      </c>
      <c r="T560" s="227">
        <f>S560*H560</f>
        <v>0</v>
      </c>
      <c r="U560" s="41"/>
      <c r="V560" s="41"/>
      <c r="W560" s="41"/>
      <c r="X560" s="41"/>
      <c r="Y560" s="41"/>
      <c r="Z560" s="41"/>
      <c r="AA560" s="41"/>
      <c r="AB560" s="41"/>
      <c r="AC560" s="41"/>
      <c r="AD560" s="41"/>
      <c r="AE560" s="41"/>
      <c r="AR560" s="228" t="s">
        <v>200</v>
      </c>
      <c r="AT560" s="228" t="s">
        <v>195</v>
      </c>
      <c r="AU560" s="228" t="s">
        <v>81</v>
      </c>
      <c r="AY560" s="20" t="s">
        <v>193</v>
      </c>
      <c r="BE560" s="229">
        <f>IF(N560="základní",J560,0)</f>
        <v>0</v>
      </c>
      <c r="BF560" s="229">
        <f>IF(N560="snížená",J560,0)</f>
        <v>0</v>
      </c>
      <c r="BG560" s="229">
        <f>IF(N560="zákl. přenesená",J560,0)</f>
        <v>0</v>
      </c>
      <c r="BH560" s="229">
        <f>IF(N560="sníž. přenesená",J560,0)</f>
        <v>0</v>
      </c>
      <c r="BI560" s="229">
        <f>IF(N560="nulová",J560,0)</f>
        <v>0</v>
      </c>
      <c r="BJ560" s="20" t="s">
        <v>77</v>
      </c>
      <c r="BK560" s="229">
        <f>ROUND(I560*H560,2)</f>
        <v>0</v>
      </c>
      <c r="BL560" s="20" t="s">
        <v>200</v>
      </c>
      <c r="BM560" s="228" t="s">
        <v>1233</v>
      </c>
    </row>
    <row r="561" s="2" customFormat="1">
      <c r="A561" s="41"/>
      <c r="B561" s="42"/>
      <c r="C561" s="43"/>
      <c r="D561" s="230" t="s">
        <v>202</v>
      </c>
      <c r="E561" s="43"/>
      <c r="F561" s="231" t="s">
        <v>1234</v>
      </c>
      <c r="G561" s="43"/>
      <c r="H561" s="43"/>
      <c r="I561" s="232"/>
      <c r="J561" s="43"/>
      <c r="K561" s="43"/>
      <c r="L561" s="47"/>
      <c r="M561" s="233"/>
      <c r="N561" s="234"/>
      <c r="O561" s="87"/>
      <c r="P561" s="87"/>
      <c r="Q561" s="87"/>
      <c r="R561" s="87"/>
      <c r="S561" s="87"/>
      <c r="T561" s="88"/>
      <c r="U561" s="41"/>
      <c r="V561" s="41"/>
      <c r="W561" s="41"/>
      <c r="X561" s="41"/>
      <c r="Y561" s="41"/>
      <c r="Z561" s="41"/>
      <c r="AA561" s="41"/>
      <c r="AB561" s="41"/>
      <c r="AC561" s="41"/>
      <c r="AD561" s="41"/>
      <c r="AE561" s="41"/>
      <c r="AT561" s="20" t="s">
        <v>202</v>
      </c>
      <c r="AU561" s="20" t="s">
        <v>81</v>
      </c>
    </row>
    <row r="562" s="14" customFormat="1">
      <c r="A562" s="14"/>
      <c r="B562" s="246"/>
      <c r="C562" s="247"/>
      <c r="D562" s="237" t="s">
        <v>204</v>
      </c>
      <c r="E562" s="248" t="s">
        <v>21</v>
      </c>
      <c r="F562" s="249" t="s">
        <v>712</v>
      </c>
      <c r="G562" s="247"/>
      <c r="H562" s="250">
        <v>143.96199999999999</v>
      </c>
      <c r="I562" s="251"/>
      <c r="J562" s="247"/>
      <c r="K562" s="247"/>
      <c r="L562" s="252"/>
      <c r="M562" s="253"/>
      <c r="N562" s="254"/>
      <c r="O562" s="254"/>
      <c r="P562" s="254"/>
      <c r="Q562" s="254"/>
      <c r="R562" s="254"/>
      <c r="S562" s="254"/>
      <c r="T562" s="255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T562" s="256" t="s">
        <v>204</v>
      </c>
      <c r="AU562" s="256" t="s">
        <v>81</v>
      </c>
      <c r="AV562" s="14" t="s">
        <v>81</v>
      </c>
      <c r="AW562" s="14" t="s">
        <v>34</v>
      </c>
      <c r="AX562" s="14" t="s">
        <v>73</v>
      </c>
      <c r="AY562" s="256" t="s">
        <v>193</v>
      </c>
    </row>
    <row r="563" s="14" customFormat="1">
      <c r="A563" s="14"/>
      <c r="B563" s="246"/>
      <c r="C563" s="247"/>
      <c r="D563" s="237" t="s">
        <v>204</v>
      </c>
      <c r="E563" s="248" t="s">
        <v>21</v>
      </c>
      <c r="F563" s="249" t="s">
        <v>716</v>
      </c>
      <c r="G563" s="247"/>
      <c r="H563" s="250">
        <v>181.886</v>
      </c>
      <c r="I563" s="251"/>
      <c r="J563" s="247"/>
      <c r="K563" s="247"/>
      <c r="L563" s="252"/>
      <c r="M563" s="253"/>
      <c r="N563" s="254"/>
      <c r="O563" s="254"/>
      <c r="P563" s="254"/>
      <c r="Q563" s="254"/>
      <c r="R563" s="254"/>
      <c r="S563" s="254"/>
      <c r="T563" s="255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T563" s="256" t="s">
        <v>204</v>
      </c>
      <c r="AU563" s="256" t="s">
        <v>81</v>
      </c>
      <c r="AV563" s="14" t="s">
        <v>81</v>
      </c>
      <c r="AW563" s="14" t="s">
        <v>34</v>
      </c>
      <c r="AX563" s="14" t="s">
        <v>73</v>
      </c>
      <c r="AY563" s="256" t="s">
        <v>193</v>
      </c>
    </row>
    <row r="564" s="15" customFormat="1">
      <c r="A564" s="15"/>
      <c r="B564" s="257"/>
      <c r="C564" s="258"/>
      <c r="D564" s="237" t="s">
        <v>204</v>
      </c>
      <c r="E564" s="259" t="s">
        <v>21</v>
      </c>
      <c r="F564" s="260" t="s">
        <v>208</v>
      </c>
      <c r="G564" s="258"/>
      <c r="H564" s="261">
        <v>325.84800000000001</v>
      </c>
      <c r="I564" s="262"/>
      <c r="J564" s="258"/>
      <c r="K564" s="258"/>
      <c r="L564" s="263"/>
      <c r="M564" s="264"/>
      <c r="N564" s="265"/>
      <c r="O564" s="265"/>
      <c r="P564" s="265"/>
      <c r="Q564" s="265"/>
      <c r="R564" s="265"/>
      <c r="S564" s="265"/>
      <c r="T564" s="266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T564" s="267" t="s">
        <v>204</v>
      </c>
      <c r="AU564" s="267" t="s">
        <v>81</v>
      </c>
      <c r="AV564" s="15" t="s">
        <v>200</v>
      </c>
      <c r="AW564" s="15" t="s">
        <v>34</v>
      </c>
      <c r="AX564" s="15" t="s">
        <v>77</v>
      </c>
      <c r="AY564" s="267" t="s">
        <v>193</v>
      </c>
    </row>
    <row r="565" s="2" customFormat="1" ht="21.75" customHeight="1">
      <c r="A565" s="41"/>
      <c r="B565" s="42"/>
      <c r="C565" s="217" t="s">
        <v>1235</v>
      </c>
      <c r="D565" s="217" t="s">
        <v>195</v>
      </c>
      <c r="E565" s="218" t="s">
        <v>1236</v>
      </c>
      <c r="F565" s="219" t="s">
        <v>1237</v>
      </c>
      <c r="G565" s="220" t="s">
        <v>198</v>
      </c>
      <c r="H565" s="221">
        <v>40.424999999999997</v>
      </c>
      <c r="I565" s="222"/>
      <c r="J565" s="223">
        <f>ROUND(I565*H565,2)</f>
        <v>0</v>
      </c>
      <c r="K565" s="219" t="s">
        <v>199</v>
      </c>
      <c r="L565" s="47"/>
      <c r="M565" s="224" t="s">
        <v>21</v>
      </c>
      <c r="N565" s="225" t="s">
        <v>44</v>
      </c>
      <c r="O565" s="87"/>
      <c r="P565" s="226">
        <f>O565*H565</f>
        <v>0</v>
      </c>
      <c r="Q565" s="226">
        <v>0.020480000000000002</v>
      </c>
      <c r="R565" s="226">
        <f>Q565*H565</f>
        <v>0.82790399999999997</v>
      </c>
      <c r="S565" s="226">
        <v>0</v>
      </c>
      <c r="T565" s="227">
        <f>S565*H565</f>
        <v>0</v>
      </c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R565" s="228" t="s">
        <v>200</v>
      </c>
      <c r="AT565" s="228" t="s">
        <v>195</v>
      </c>
      <c r="AU565" s="228" t="s">
        <v>81</v>
      </c>
      <c r="AY565" s="20" t="s">
        <v>193</v>
      </c>
      <c r="BE565" s="229">
        <f>IF(N565="základní",J565,0)</f>
        <v>0</v>
      </c>
      <c r="BF565" s="229">
        <f>IF(N565="snížená",J565,0)</f>
        <v>0</v>
      </c>
      <c r="BG565" s="229">
        <f>IF(N565="zákl. přenesená",J565,0)</f>
        <v>0</v>
      </c>
      <c r="BH565" s="229">
        <f>IF(N565="sníž. přenesená",J565,0)</f>
        <v>0</v>
      </c>
      <c r="BI565" s="229">
        <f>IF(N565="nulová",J565,0)</f>
        <v>0</v>
      </c>
      <c r="BJ565" s="20" t="s">
        <v>77</v>
      </c>
      <c r="BK565" s="229">
        <f>ROUND(I565*H565,2)</f>
        <v>0</v>
      </c>
      <c r="BL565" s="20" t="s">
        <v>200</v>
      </c>
      <c r="BM565" s="228" t="s">
        <v>1238</v>
      </c>
    </row>
    <row r="566" s="2" customFormat="1">
      <c r="A566" s="41"/>
      <c r="B566" s="42"/>
      <c r="C566" s="43"/>
      <c r="D566" s="230" t="s">
        <v>202</v>
      </c>
      <c r="E566" s="43"/>
      <c r="F566" s="231" t="s">
        <v>1239</v>
      </c>
      <c r="G566" s="43"/>
      <c r="H566" s="43"/>
      <c r="I566" s="232"/>
      <c r="J566" s="43"/>
      <c r="K566" s="43"/>
      <c r="L566" s="47"/>
      <c r="M566" s="233"/>
      <c r="N566" s="234"/>
      <c r="O566" s="87"/>
      <c r="P566" s="87"/>
      <c r="Q566" s="87"/>
      <c r="R566" s="87"/>
      <c r="S566" s="87"/>
      <c r="T566" s="88"/>
      <c r="U566" s="41"/>
      <c r="V566" s="41"/>
      <c r="W566" s="41"/>
      <c r="X566" s="41"/>
      <c r="Y566" s="41"/>
      <c r="Z566" s="41"/>
      <c r="AA566" s="41"/>
      <c r="AB566" s="41"/>
      <c r="AC566" s="41"/>
      <c r="AD566" s="41"/>
      <c r="AE566" s="41"/>
      <c r="AT566" s="20" t="s">
        <v>202</v>
      </c>
      <c r="AU566" s="20" t="s">
        <v>81</v>
      </c>
    </row>
    <row r="567" s="13" customFormat="1">
      <c r="A567" s="13"/>
      <c r="B567" s="235"/>
      <c r="C567" s="236"/>
      <c r="D567" s="237" t="s">
        <v>204</v>
      </c>
      <c r="E567" s="238" t="s">
        <v>21</v>
      </c>
      <c r="F567" s="239" t="s">
        <v>1240</v>
      </c>
      <c r="G567" s="236"/>
      <c r="H567" s="238" t="s">
        <v>21</v>
      </c>
      <c r="I567" s="240"/>
      <c r="J567" s="236"/>
      <c r="K567" s="236"/>
      <c r="L567" s="241"/>
      <c r="M567" s="242"/>
      <c r="N567" s="243"/>
      <c r="O567" s="243"/>
      <c r="P567" s="243"/>
      <c r="Q567" s="243"/>
      <c r="R567" s="243"/>
      <c r="S567" s="243"/>
      <c r="T567" s="244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T567" s="245" t="s">
        <v>204</v>
      </c>
      <c r="AU567" s="245" t="s">
        <v>81</v>
      </c>
      <c r="AV567" s="13" t="s">
        <v>77</v>
      </c>
      <c r="AW567" s="13" t="s">
        <v>34</v>
      </c>
      <c r="AX567" s="13" t="s">
        <v>73</v>
      </c>
      <c r="AY567" s="245" t="s">
        <v>193</v>
      </c>
    </row>
    <row r="568" s="14" customFormat="1">
      <c r="A568" s="14"/>
      <c r="B568" s="246"/>
      <c r="C568" s="247"/>
      <c r="D568" s="237" t="s">
        <v>204</v>
      </c>
      <c r="E568" s="248" t="s">
        <v>21</v>
      </c>
      <c r="F568" s="249" t="s">
        <v>440</v>
      </c>
      <c r="G568" s="247"/>
      <c r="H568" s="250">
        <v>36.435000000000002</v>
      </c>
      <c r="I568" s="251"/>
      <c r="J568" s="247"/>
      <c r="K568" s="247"/>
      <c r="L568" s="252"/>
      <c r="M568" s="253"/>
      <c r="N568" s="254"/>
      <c r="O568" s="254"/>
      <c r="P568" s="254"/>
      <c r="Q568" s="254"/>
      <c r="R568" s="254"/>
      <c r="S568" s="254"/>
      <c r="T568" s="255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T568" s="256" t="s">
        <v>204</v>
      </c>
      <c r="AU568" s="256" t="s">
        <v>81</v>
      </c>
      <c r="AV568" s="14" t="s">
        <v>81</v>
      </c>
      <c r="AW568" s="14" t="s">
        <v>34</v>
      </c>
      <c r="AX568" s="14" t="s">
        <v>73</v>
      </c>
      <c r="AY568" s="256" t="s">
        <v>193</v>
      </c>
    </row>
    <row r="569" s="14" customFormat="1">
      <c r="A569" s="14"/>
      <c r="B569" s="246"/>
      <c r="C569" s="247"/>
      <c r="D569" s="237" t="s">
        <v>204</v>
      </c>
      <c r="E569" s="248" t="s">
        <v>21</v>
      </c>
      <c r="F569" s="249" t="s">
        <v>441</v>
      </c>
      <c r="G569" s="247"/>
      <c r="H569" s="250">
        <v>-5.9400000000000004</v>
      </c>
      <c r="I569" s="251"/>
      <c r="J569" s="247"/>
      <c r="K569" s="247"/>
      <c r="L569" s="252"/>
      <c r="M569" s="253"/>
      <c r="N569" s="254"/>
      <c r="O569" s="254"/>
      <c r="P569" s="254"/>
      <c r="Q569" s="254"/>
      <c r="R569" s="254"/>
      <c r="S569" s="254"/>
      <c r="T569" s="255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T569" s="256" t="s">
        <v>204</v>
      </c>
      <c r="AU569" s="256" t="s">
        <v>81</v>
      </c>
      <c r="AV569" s="14" t="s">
        <v>81</v>
      </c>
      <c r="AW569" s="14" t="s">
        <v>34</v>
      </c>
      <c r="AX569" s="14" t="s">
        <v>73</v>
      </c>
      <c r="AY569" s="256" t="s">
        <v>193</v>
      </c>
    </row>
    <row r="570" s="14" customFormat="1">
      <c r="A570" s="14"/>
      <c r="B570" s="246"/>
      <c r="C570" s="247"/>
      <c r="D570" s="237" t="s">
        <v>204</v>
      </c>
      <c r="E570" s="248" t="s">
        <v>21</v>
      </c>
      <c r="F570" s="249" t="s">
        <v>442</v>
      </c>
      <c r="G570" s="247"/>
      <c r="H570" s="250">
        <v>3.7799999999999998</v>
      </c>
      <c r="I570" s="251"/>
      <c r="J570" s="247"/>
      <c r="K570" s="247"/>
      <c r="L570" s="252"/>
      <c r="M570" s="253"/>
      <c r="N570" s="254"/>
      <c r="O570" s="254"/>
      <c r="P570" s="254"/>
      <c r="Q570" s="254"/>
      <c r="R570" s="254"/>
      <c r="S570" s="254"/>
      <c r="T570" s="255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T570" s="256" t="s">
        <v>204</v>
      </c>
      <c r="AU570" s="256" t="s">
        <v>81</v>
      </c>
      <c r="AV570" s="14" t="s">
        <v>81</v>
      </c>
      <c r="AW570" s="14" t="s">
        <v>34</v>
      </c>
      <c r="AX570" s="14" t="s">
        <v>73</v>
      </c>
      <c r="AY570" s="256" t="s">
        <v>193</v>
      </c>
    </row>
    <row r="571" s="14" customFormat="1">
      <c r="A571" s="14"/>
      <c r="B571" s="246"/>
      <c r="C571" s="247"/>
      <c r="D571" s="237" t="s">
        <v>204</v>
      </c>
      <c r="E571" s="248" t="s">
        <v>21</v>
      </c>
      <c r="F571" s="249" t="s">
        <v>443</v>
      </c>
      <c r="G571" s="247"/>
      <c r="H571" s="250">
        <v>6.1500000000000004</v>
      </c>
      <c r="I571" s="251"/>
      <c r="J571" s="247"/>
      <c r="K571" s="247"/>
      <c r="L571" s="252"/>
      <c r="M571" s="253"/>
      <c r="N571" s="254"/>
      <c r="O571" s="254"/>
      <c r="P571" s="254"/>
      <c r="Q571" s="254"/>
      <c r="R571" s="254"/>
      <c r="S571" s="254"/>
      <c r="T571" s="255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T571" s="256" t="s">
        <v>204</v>
      </c>
      <c r="AU571" s="256" t="s">
        <v>81</v>
      </c>
      <c r="AV571" s="14" t="s">
        <v>81</v>
      </c>
      <c r="AW571" s="14" t="s">
        <v>34</v>
      </c>
      <c r="AX571" s="14" t="s">
        <v>73</v>
      </c>
      <c r="AY571" s="256" t="s">
        <v>193</v>
      </c>
    </row>
    <row r="572" s="15" customFormat="1">
      <c r="A572" s="15"/>
      <c r="B572" s="257"/>
      <c r="C572" s="258"/>
      <c r="D572" s="237" t="s">
        <v>204</v>
      </c>
      <c r="E572" s="259" t="s">
        <v>21</v>
      </c>
      <c r="F572" s="260" t="s">
        <v>208</v>
      </c>
      <c r="G572" s="258"/>
      <c r="H572" s="261">
        <v>40.424999999999997</v>
      </c>
      <c r="I572" s="262"/>
      <c r="J572" s="258"/>
      <c r="K572" s="258"/>
      <c r="L572" s="263"/>
      <c r="M572" s="264"/>
      <c r="N572" s="265"/>
      <c r="O572" s="265"/>
      <c r="P572" s="265"/>
      <c r="Q572" s="265"/>
      <c r="R572" s="265"/>
      <c r="S572" s="265"/>
      <c r="T572" s="266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T572" s="267" t="s">
        <v>204</v>
      </c>
      <c r="AU572" s="267" t="s">
        <v>81</v>
      </c>
      <c r="AV572" s="15" t="s">
        <v>200</v>
      </c>
      <c r="AW572" s="15" t="s">
        <v>34</v>
      </c>
      <c r="AX572" s="15" t="s">
        <v>77</v>
      </c>
      <c r="AY572" s="267" t="s">
        <v>193</v>
      </c>
    </row>
    <row r="573" s="2" customFormat="1" ht="24.15" customHeight="1">
      <c r="A573" s="41"/>
      <c r="B573" s="42"/>
      <c r="C573" s="217" t="s">
        <v>1241</v>
      </c>
      <c r="D573" s="217" t="s">
        <v>195</v>
      </c>
      <c r="E573" s="218" t="s">
        <v>1242</v>
      </c>
      <c r="F573" s="219" t="s">
        <v>1243</v>
      </c>
      <c r="G573" s="220" t="s">
        <v>198</v>
      </c>
      <c r="H573" s="221">
        <v>143.96199999999999</v>
      </c>
      <c r="I573" s="222"/>
      <c r="J573" s="223">
        <f>ROUND(I573*H573,2)</f>
        <v>0</v>
      </c>
      <c r="K573" s="219" t="s">
        <v>199</v>
      </c>
      <c r="L573" s="47"/>
      <c r="M573" s="224" t="s">
        <v>21</v>
      </c>
      <c r="N573" s="225" t="s">
        <v>44</v>
      </c>
      <c r="O573" s="87"/>
      <c r="P573" s="226">
        <f>O573*H573</f>
        <v>0</v>
      </c>
      <c r="Q573" s="226">
        <v>0.015400000000000001</v>
      </c>
      <c r="R573" s="226">
        <f>Q573*H573</f>
        <v>2.2170147999999998</v>
      </c>
      <c r="S573" s="226">
        <v>0</v>
      </c>
      <c r="T573" s="227">
        <f>S573*H573</f>
        <v>0</v>
      </c>
      <c r="U573" s="41"/>
      <c r="V573" s="41"/>
      <c r="W573" s="41"/>
      <c r="X573" s="41"/>
      <c r="Y573" s="41"/>
      <c r="Z573" s="41"/>
      <c r="AA573" s="41"/>
      <c r="AB573" s="41"/>
      <c r="AC573" s="41"/>
      <c r="AD573" s="41"/>
      <c r="AE573" s="41"/>
      <c r="AR573" s="228" t="s">
        <v>200</v>
      </c>
      <c r="AT573" s="228" t="s">
        <v>195</v>
      </c>
      <c r="AU573" s="228" t="s">
        <v>81</v>
      </c>
      <c r="AY573" s="20" t="s">
        <v>193</v>
      </c>
      <c r="BE573" s="229">
        <f>IF(N573="základní",J573,0)</f>
        <v>0</v>
      </c>
      <c r="BF573" s="229">
        <f>IF(N573="snížená",J573,0)</f>
        <v>0</v>
      </c>
      <c r="BG573" s="229">
        <f>IF(N573="zákl. přenesená",J573,0)</f>
        <v>0</v>
      </c>
      <c r="BH573" s="229">
        <f>IF(N573="sníž. přenesená",J573,0)</f>
        <v>0</v>
      </c>
      <c r="BI573" s="229">
        <f>IF(N573="nulová",J573,0)</f>
        <v>0</v>
      </c>
      <c r="BJ573" s="20" t="s">
        <v>77</v>
      </c>
      <c r="BK573" s="229">
        <f>ROUND(I573*H573,2)</f>
        <v>0</v>
      </c>
      <c r="BL573" s="20" t="s">
        <v>200</v>
      </c>
      <c r="BM573" s="228" t="s">
        <v>1244</v>
      </c>
    </row>
    <row r="574" s="2" customFormat="1">
      <c r="A574" s="41"/>
      <c r="B574" s="42"/>
      <c r="C574" s="43"/>
      <c r="D574" s="230" t="s">
        <v>202</v>
      </c>
      <c r="E574" s="43"/>
      <c r="F574" s="231" t="s">
        <v>1245</v>
      </c>
      <c r="G574" s="43"/>
      <c r="H574" s="43"/>
      <c r="I574" s="232"/>
      <c r="J574" s="43"/>
      <c r="K574" s="43"/>
      <c r="L574" s="47"/>
      <c r="M574" s="233"/>
      <c r="N574" s="234"/>
      <c r="O574" s="87"/>
      <c r="P574" s="87"/>
      <c r="Q574" s="87"/>
      <c r="R574" s="87"/>
      <c r="S574" s="87"/>
      <c r="T574" s="88"/>
      <c r="U574" s="41"/>
      <c r="V574" s="41"/>
      <c r="W574" s="41"/>
      <c r="X574" s="41"/>
      <c r="Y574" s="41"/>
      <c r="Z574" s="41"/>
      <c r="AA574" s="41"/>
      <c r="AB574" s="41"/>
      <c r="AC574" s="41"/>
      <c r="AD574" s="41"/>
      <c r="AE574" s="41"/>
      <c r="AT574" s="20" t="s">
        <v>202</v>
      </c>
      <c r="AU574" s="20" t="s">
        <v>81</v>
      </c>
    </row>
    <row r="575" s="13" customFormat="1">
      <c r="A575" s="13"/>
      <c r="B575" s="235"/>
      <c r="C575" s="236"/>
      <c r="D575" s="237" t="s">
        <v>204</v>
      </c>
      <c r="E575" s="238" t="s">
        <v>21</v>
      </c>
      <c r="F575" s="239" t="s">
        <v>1246</v>
      </c>
      <c r="G575" s="236"/>
      <c r="H575" s="238" t="s">
        <v>21</v>
      </c>
      <c r="I575" s="240"/>
      <c r="J575" s="236"/>
      <c r="K575" s="236"/>
      <c r="L575" s="241"/>
      <c r="M575" s="242"/>
      <c r="N575" s="243"/>
      <c r="O575" s="243"/>
      <c r="P575" s="243"/>
      <c r="Q575" s="243"/>
      <c r="R575" s="243"/>
      <c r="S575" s="243"/>
      <c r="T575" s="244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T575" s="245" t="s">
        <v>204</v>
      </c>
      <c r="AU575" s="245" t="s">
        <v>81</v>
      </c>
      <c r="AV575" s="13" t="s">
        <v>77</v>
      </c>
      <c r="AW575" s="13" t="s">
        <v>34</v>
      </c>
      <c r="AX575" s="13" t="s">
        <v>73</v>
      </c>
      <c r="AY575" s="245" t="s">
        <v>193</v>
      </c>
    </row>
    <row r="576" s="14" customFormat="1">
      <c r="A576" s="14"/>
      <c r="B576" s="246"/>
      <c r="C576" s="247"/>
      <c r="D576" s="237" t="s">
        <v>204</v>
      </c>
      <c r="E576" s="248" t="s">
        <v>21</v>
      </c>
      <c r="F576" s="249" t="s">
        <v>706</v>
      </c>
      <c r="G576" s="247"/>
      <c r="H576" s="250">
        <v>186.137</v>
      </c>
      <c r="I576" s="251"/>
      <c r="J576" s="247"/>
      <c r="K576" s="247"/>
      <c r="L576" s="252"/>
      <c r="M576" s="253"/>
      <c r="N576" s="254"/>
      <c r="O576" s="254"/>
      <c r="P576" s="254"/>
      <c r="Q576" s="254"/>
      <c r="R576" s="254"/>
      <c r="S576" s="254"/>
      <c r="T576" s="255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T576" s="256" t="s">
        <v>204</v>
      </c>
      <c r="AU576" s="256" t="s">
        <v>81</v>
      </c>
      <c r="AV576" s="14" t="s">
        <v>81</v>
      </c>
      <c r="AW576" s="14" t="s">
        <v>34</v>
      </c>
      <c r="AX576" s="14" t="s">
        <v>73</v>
      </c>
      <c r="AY576" s="256" t="s">
        <v>193</v>
      </c>
    </row>
    <row r="577" s="14" customFormat="1">
      <c r="A577" s="14"/>
      <c r="B577" s="246"/>
      <c r="C577" s="247"/>
      <c r="D577" s="237" t="s">
        <v>204</v>
      </c>
      <c r="E577" s="248" t="s">
        <v>21</v>
      </c>
      <c r="F577" s="249" t="s">
        <v>1247</v>
      </c>
      <c r="G577" s="247"/>
      <c r="H577" s="250">
        <v>1.8200000000000001</v>
      </c>
      <c r="I577" s="251"/>
      <c r="J577" s="247"/>
      <c r="K577" s="247"/>
      <c r="L577" s="252"/>
      <c r="M577" s="253"/>
      <c r="N577" s="254"/>
      <c r="O577" s="254"/>
      <c r="P577" s="254"/>
      <c r="Q577" s="254"/>
      <c r="R577" s="254"/>
      <c r="S577" s="254"/>
      <c r="T577" s="255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T577" s="256" t="s">
        <v>204</v>
      </c>
      <c r="AU577" s="256" t="s">
        <v>81</v>
      </c>
      <c r="AV577" s="14" t="s">
        <v>81</v>
      </c>
      <c r="AW577" s="14" t="s">
        <v>34</v>
      </c>
      <c r="AX577" s="14" t="s">
        <v>73</v>
      </c>
      <c r="AY577" s="256" t="s">
        <v>193</v>
      </c>
    </row>
    <row r="578" s="14" customFormat="1">
      <c r="A578" s="14"/>
      <c r="B578" s="246"/>
      <c r="C578" s="247"/>
      <c r="D578" s="237" t="s">
        <v>204</v>
      </c>
      <c r="E578" s="248" t="s">
        <v>21</v>
      </c>
      <c r="F578" s="249" t="s">
        <v>1248</v>
      </c>
      <c r="G578" s="247"/>
      <c r="H578" s="250">
        <v>0.65000000000000002</v>
      </c>
      <c r="I578" s="251"/>
      <c r="J578" s="247"/>
      <c r="K578" s="247"/>
      <c r="L578" s="252"/>
      <c r="M578" s="253"/>
      <c r="N578" s="254"/>
      <c r="O578" s="254"/>
      <c r="P578" s="254"/>
      <c r="Q578" s="254"/>
      <c r="R578" s="254"/>
      <c r="S578" s="254"/>
      <c r="T578" s="255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T578" s="256" t="s">
        <v>204</v>
      </c>
      <c r="AU578" s="256" t="s">
        <v>81</v>
      </c>
      <c r="AV578" s="14" t="s">
        <v>81</v>
      </c>
      <c r="AW578" s="14" t="s">
        <v>34</v>
      </c>
      <c r="AX578" s="14" t="s">
        <v>73</v>
      </c>
      <c r="AY578" s="256" t="s">
        <v>193</v>
      </c>
    </row>
    <row r="579" s="13" customFormat="1">
      <c r="A579" s="13"/>
      <c r="B579" s="235"/>
      <c r="C579" s="236"/>
      <c r="D579" s="237" t="s">
        <v>204</v>
      </c>
      <c r="E579" s="238" t="s">
        <v>21</v>
      </c>
      <c r="F579" s="239" t="s">
        <v>1249</v>
      </c>
      <c r="G579" s="236"/>
      <c r="H579" s="238" t="s">
        <v>21</v>
      </c>
      <c r="I579" s="240"/>
      <c r="J579" s="236"/>
      <c r="K579" s="236"/>
      <c r="L579" s="241"/>
      <c r="M579" s="242"/>
      <c r="N579" s="243"/>
      <c r="O579" s="243"/>
      <c r="P579" s="243"/>
      <c r="Q579" s="243"/>
      <c r="R579" s="243"/>
      <c r="S579" s="243"/>
      <c r="T579" s="244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T579" s="245" t="s">
        <v>204</v>
      </c>
      <c r="AU579" s="245" t="s">
        <v>81</v>
      </c>
      <c r="AV579" s="13" t="s">
        <v>77</v>
      </c>
      <c r="AW579" s="13" t="s">
        <v>34</v>
      </c>
      <c r="AX579" s="13" t="s">
        <v>73</v>
      </c>
      <c r="AY579" s="245" t="s">
        <v>193</v>
      </c>
    </row>
    <row r="580" s="14" customFormat="1">
      <c r="A580" s="14"/>
      <c r="B580" s="246"/>
      <c r="C580" s="247"/>
      <c r="D580" s="237" t="s">
        <v>204</v>
      </c>
      <c r="E580" s="248" t="s">
        <v>21</v>
      </c>
      <c r="F580" s="249" t="s">
        <v>1250</v>
      </c>
      <c r="G580" s="247"/>
      <c r="H580" s="250">
        <v>-27.925000000000001</v>
      </c>
      <c r="I580" s="251"/>
      <c r="J580" s="247"/>
      <c r="K580" s="247"/>
      <c r="L580" s="252"/>
      <c r="M580" s="253"/>
      <c r="N580" s="254"/>
      <c r="O580" s="254"/>
      <c r="P580" s="254"/>
      <c r="Q580" s="254"/>
      <c r="R580" s="254"/>
      <c r="S580" s="254"/>
      <c r="T580" s="255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T580" s="256" t="s">
        <v>204</v>
      </c>
      <c r="AU580" s="256" t="s">
        <v>81</v>
      </c>
      <c r="AV580" s="14" t="s">
        <v>81</v>
      </c>
      <c r="AW580" s="14" t="s">
        <v>34</v>
      </c>
      <c r="AX580" s="14" t="s">
        <v>73</v>
      </c>
      <c r="AY580" s="256" t="s">
        <v>193</v>
      </c>
    </row>
    <row r="581" s="14" customFormat="1">
      <c r="A581" s="14"/>
      <c r="B581" s="246"/>
      <c r="C581" s="247"/>
      <c r="D581" s="237" t="s">
        <v>204</v>
      </c>
      <c r="E581" s="248" t="s">
        <v>21</v>
      </c>
      <c r="F581" s="249" t="s">
        <v>1251</v>
      </c>
      <c r="G581" s="247"/>
      <c r="H581" s="250">
        <v>-11.619999999999999</v>
      </c>
      <c r="I581" s="251"/>
      <c r="J581" s="247"/>
      <c r="K581" s="247"/>
      <c r="L581" s="252"/>
      <c r="M581" s="253"/>
      <c r="N581" s="254"/>
      <c r="O581" s="254"/>
      <c r="P581" s="254"/>
      <c r="Q581" s="254"/>
      <c r="R581" s="254"/>
      <c r="S581" s="254"/>
      <c r="T581" s="255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T581" s="256" t="s">
        <v>204</v>
      </c>
      <c r="AU581" s="256" t="s">
        <v>81</v>
      </c>
      <c r="AV581" s="14" t="s">
        <v>81</v>
      </c>
      <c r="AW581" s="14" t="s">
        <v>34</v>
      </c>
      <c r="AX581" s="14" t="s">
        <v>73</v>
      </c>
      <c r="AY581" s="256" t="s">
        <v>193</v>
      </c>
    </row>
    <row r="582" s="14" customFormat="1">
      <c r="A582" s="14"/>
      <c r="B582" s="246"/>
      <c r="C582" s="247"/>
      <c r="D582" s="237" t="s">
        <v>204</v>
      </c>
      <c r="E582" s="248" t="s">
        <v>21</v>
      </c>
      <c r="F582" s="249" t="s">
        <v>1252</v>
      </c>
      <c r="G582" s="247"/>
      <c r="H582" s="250">
        <v>-5.0999999999999996</v>
      </c>
      <c r="I582" s="251"/>
      <c r="J582" s="247"/>
      <c r="K582" s="247"/>
      <c r="L582" s="252"/>
      <c r="M582" s="253"/>
      <c r="N582" s="254"/>
      <c r="O582" s="254"/>
      <c r="P582" s="254"/>
      <c r="Q582" s="254"/>
      <c r="R582" s="254"/>
      <c r="S582" s="254"/>
      <c r="T582" s="255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T582" s="256" t="s">
        <v>204</v>
      </c>
      <c r="AU582" s="256" t="s">
        <v>81</v>
      </c>
      <c r="AV582" s="14" t="s">
        <v>81</v>
      </c>
      <c r="AW582" s="14" t="s">
        <v>34</v>
      </c>
      <c r="AX582" s="14" t="s">
        <v>73</v>
      </c>
      <c r="AY582" s="256" t="s">
        <v>193</v>
      </c>
    </row>
    <row r="583" s="16" customFormat="1">
      <c r="A583" s="16"/>
      <c r="B583" s="268"/>
      <c r="C583" s="269"/>
      <c r="D583" s="237" t="s">
        <v>204</v>
      </c>
      <c r="E583" s="270" t="s">
        <v>712</v>
      </c>
      <c r="F583" s="271" t="s">
        <v>491</v>
      </c>
      <c r="G583" s="269"/>
      <c r="H583" s="272">
        <v>143.96199999999999</v>
      </c>
      <c r="I583" s="273"/>
      <c r="J583" s="269"/>
      <c r="K583" s="269"/>
      <c r="L583" s="274"/>
      <c r="M583" s="275"/>
      <c r="N583" s="276"/>
      <c r="O583" s="276"/>
      <c r="P583" s="276"/>
      <c r="Q583" s="276"/>
      <c r="R583" s="276"/>
      <c r="S583" s="276"/>
      <c r="T583" s="277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T583" s="278" t="s">
        <v>204</v>
      </c>
      <c r="AU583" s="278" t="s">
        <v>81</v>
      </c>
      <c r="AV583" s="16" t="s">
        <v>109</v>
      </c>
      <c r="AW583" s="16" t="s">
        <v>34</v>
      </c>
      <c r="AX583" s="16" t="s">
        <v>73</v>
      </c>
      <c r="AY583" s="278" t="s">
        <v>193</v>
      </c>
    </row>
    <row r="584" s="15" customFormat="1">
      <c r="A584" s="15"/>
      <c r="B584" s="257"/>
      <c r="C584" s="258"/>
      <c r="D584" s="237" t="s">
        <v>204</v>
      </c>
      <c r="E584" s="259" t="s">
        <v>21</v>
      </c>
      <c r="F584" s="260" t="s">
        <v>208</v>
      </c>
      <c r="G584" s="258"/>
      <c r="H584" s="261">
        <v>143.96199999999999</v>
      </c>
      <c r="I584" s="262"/>
      <c r="J584" s="258"/>
      <c r="K584" s="258"/>
      <c r="L584" s="263"/>
      <c r="M584" s="264"/>
      <c r="N584" s="265"/>
      <c r="O584" s="265"/>
      <c r="P584" s="265"/>
      <c r="Q584" s="265"/>
      <c r="R584" s="265"/>
      <c r="S584" s="265"/>
      <c r="T584" s="266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T584" s="267" t="s">
        <v>204</v>
      </c>
      <c r="AU584" s="267" t="s">
        <v>81</v>
      </c>
      <c r="AV584" s="15" t="s">
        <v>200</v>
      </c>
      <c r="AW584" s="15" t="s">
        <v>34</v>
      </c>
      <c r="AX584" s="15" t="s">
        <v>77</v>
      </c>
      <c r="AY584" s="267" t="s">
        <v>193</v>
      </c>
    </row>
    <row r="585" s="2" customFormat="1" ht="24.15" customHeight="1">
      <c r="A585" s="41"/>
      <c r="B585" s="42"/>
      <c r="C585" s="217" t="s">
        <v>1253</v>
      </c>
      <c r="D585" s="217" t="s">
        <v>195</v>
      </c>
      <c r="E585" s="218" t="s">
        <v>1254</v>
      </c>
      <c r="F585" s="219" t="s">
        <v>1255</v>
      </c>
      <c r="G585" s="220" t="s">
        <v>198</v>
      </c>
      <c r="H585" s="221">
        <v>181.886</v>
      </c>
      <c r="I585" s="222"/>
      <c r="J585" s="223">
        <f>ROUND(I585*H585,2)</f>
        <v>0</v>
      </c>
      <c r="K585" s="219" t="s">
        <v>199</v>
      </c>
      <c r="L585" s="47"/>
      <c r="M585" s="224" t="s">
        <v>21</v>
      </c>
      <c r="N585" s="225" t="s">
        <v>44</v>
      </c>
      <c r="O585" s="87"/>
      <c r="P585" s="226">
        <f>O585*H585</f>
        <v>0</v>
      </c>
      <c r="Q585" s="226">
        <v>0.01103</v>
      </c>
      <c r="R585" s="226">
        <f>Q585*H585</f>
        <v>2.0062025800000001</v>
      </c>
      <c r="S585" s="226">
        <v>0</v>
      </c>
      <c r="T585" s="227">
        <f>S585*H585</f>
        <v>0</v>
      </c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R585" s="228" t="s">
        <v>200</v>
      </c>
      <c r="AT585" s="228" t="s">
        <v>195</v>
      </c>
      <c r="AU585" s="228" t="s">
        <v>81</v>
      </c>
      <c r="AY585" s="20" t="s">
        <v>193</v>
      </c>
      <c r="BE585" s="229">
        <f>IF(N585="základní",J585,0)</f>
        <v>0</v>
      </c>
      <c r="BF585" s="229">
        <f>IF(N585="snížená",J585,0)</f>
        <v>0</v>
      </c>
      <c r="BG585" s="229">
        <f>IF(N585="zákl. přenesená",J585,0)</f>
        <v>0</v>
      </c>
      <c r="BH585" s="229">
        <f>IF(N585="sníž. přenesená",J585,0)</f>
        <v>0</v>
      </c>
      <c r="BI585" s="229">
        <f>IF(N585="nulová",J585,0)</f>
        <v>0</v>
      </c>
      <c r="BJ585" s="20" t="s">
        <v>77</v>
      </c>
      <c r="BK585" s="229">
        <f>ROUND(I585*H585,2)</f>
        <v>0</v>
      </c>
      <c r="BL585" s="20" t="s">
        <v>200</v>
      </c>
      <c r="BM585" s="228" t="s">
        <v>1256</v>
      </c>
    </row>
    <row r="586" s="2" customFormat="1">
      <c r="A586" s="41"/>
      <c r="B586" s="42"/>
      <c r="C586" s="43"/>
      <c r="D586" s="230" t="s">
        <v>202</v>
      </c>
      <c r="E586" s="43"/>
      <c r="F586" s="231" t="s">
        <v>1257</v>
      </c>
      <c r="G586" s="43"/>
      <c r="H586" s="43"/>
      <c r="I586" s="232"/>
      <c r="J586" s="43"/>
      <c r="K586" s="43"/>
      <c r="L586" s="47"/>
      <c r="M586" s="233"/>
      <c r="N586" s="234"/>
      <c r="O586" s="87"/>
      <c r="P586" s="87"/>
      <c r="Q586" s="87"/>
      <c r="R586" s="87"/>
      <c r="S586" s="87"/>
      <c r="T586" s="88"/>
      <c r="U586" s="41"/>
      <c r="V586" s="41"/>
      <c r="W586" s="41"/>
      <c r="X586" s="41"/>
      <c r="Y586" s="41"/>
      <c r="Z586" s="41"/>
      <c r="AA586" s="41"/>
      <c r="AB586" s="41"/>
      <c r="AC586" s="41"/>
      <c r="AD586" s="41"/>
      <c r="AE586" s="41"/>
      <c r="AT586" s="20" t="s">
        <v>202</v>
      </c>
      <c r="AU586" s="20" t="s">
        <v>81</v>
      </c>
    </row>
    <row r="587" s="14" customFormat="1">
      <c r="A587" s="14"/>
      <c r="B587" s="246"/>
      <c r="C587" s="247"/>
      <c r="D587" s="237" t="s">
        <v>204</v>
      </c>
      <c r="E587" s="248" t="s">
        <v>21</v>
      </c>
      <c r="F587" s="249" t="s">
        <v>1258</v>
      </c>
      <c r="G587" s="247"/>
      <c r="H587" s="250">
        <v>61.566000000000002</v>
      </c>
      <c r="I587" s="251"/>
      <c r="J587" s="247"/>
      <c r="K587" s="247"/>
      <c r="L587" s="252"/>
      <c r="M587" s="253"/>
      <c r="N587" s="254"/>
      <c r="O587" s="254"/>
      <c r="P587" s="254"/>
      <c r="Q587" s="254"/>
      <c r="R587" s="254"/>
      <c r="S587" s="254"/>
      <c r="T587" s="255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T587" s="256" t="s">
        <v>204</v>
      </c>
      <c r="AU587" s="256" t="s">
        <v>81</v>
      </c>
      <c r="AV587" s="14" t="s">
        <v>81</v>
      </c>
      <c r="AW587" s="14" t="s">
        <v>34</v>
      </c>
      <c r="AX587" s="14" t="s">
        <v>73</v>
      </c>
      <c r="AY587" s="256" t="s">
        <v>193</v>
      </c>
    </row>
    <row r="588" s="14" customFormat="1">
      <c r="A588" s="14"/>
      <c r="B588" s="246"/>
      <c r="C588" s="247"/>
      <c r="D588" s="237" t="s">
        <v>204</v>
      </c>
      <c r="E588" s="248" t="s">
        <v>21</v>
      </c>
      <c r="F588" s="249" t="s">
        <v>1259</v>
      </c>
      <c r="G588" s="247"/>
      <c r="H588" s="250">
        <v>-15.26</v>
      </c>
      <c r="I588" s="251"/>
      <c r="J588" s="247"/>
      <c r="K588" s="247"/>
      <c r="L588" s="252"/>
      <c r="M588" s="253"/>
      <c r="N588" s="254"/>
      <c r="O588" s="254"/>
      <c r="P588" s="254"/>
      <c r="Q588" s="254"/>
      <c r="R588" s="254"/>
      <c r="S588" s="254"/>
      <c r="T588" s="255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T588" s="256" t="s">
        <v>204</v>
      </c>
      <c r="AU588" s="256" t="s">
        <v>81</v>
      </c>
      <c r="AV588" s="14" t="s">
        <v>81</v>
      </c>
      <c r="AW588" s="14" t="s">
        <v>34</v>
      </c>
      <c r="AX588" s="14" t="s">
        <v>73</v>
      </c>
      <c r="AY588" s="256" t="s">
        <v>193</v>
      </c>
    </row>
    <row r="589" s="14" customFormat="1">
      <c r="A589" s="14"/>
      <c r="B589" s="246"/>
      <c r="C589" s="247"/>
      <c r="D589" s="237" t="s">
        <v>204</v>
      </c>
      <c r="E589" s="248" t="s">
        <v>21</v>
      </c>
      <c r="F589" s="249" t="s">
        <v>1260</v>
      </c>
      <c r="G589" s="247"/>
      <c r="H589" s="250">
        <v>57.225999999999999</v>
      </c>
      <c r="I589" s="251"/>
      <c r="J589" s="247"/>
      <c r="K589" s="247"/>
      <c r="L589" s="252"/>
      <c r="M589" s="253"/>
      <c r="N589" s="254"/>
      <c r="O589" s="254"/>
      <c r="P589" s="254"/>
      <c r="Q589" s="254"/>
      <c r="R589" s="254"/>
      <c r="S589" s="254"/>
      <c r="T589" s="255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T589" s="256" t="s">
        <v>204</v>
      </c>
      <c r="AU589" s="256" t="s">
        <v>81</v>
      </c>
      <c r="AV589" s="14" t="s">
        <v>81</v>
      </c>
      <c r="AW589" s="14" t="s">
        <v>34</v>
      </c>
      <c r="AX589" s="14" t="s">
        <v>73</v>
      </c>
      <c r="AY589" s="256" t="s">
        <v>193</v>
      </c>
    </row>
    <row r="590" s="14" customFormat="1">
      <c r="A590" s="14"/>
      <c r="B590" s="246"/>
      <c r="C590" s="247"/>
      <c r="D590" s="237" t="s">
        <v>204</v>
      </c>
      <c r="E590" s="248" t="s">
        <v>21</v>
      </c>
      <c r="F590" s="249" t="s">
        <v>1261</v>
      </c>
      <c r="G590" s="247"/>
      <c r="H590" s="250">
        <v>-18.684999999999999</v>
      </c>
      <c r="I590" s="251"/>
      <c r="J590" s="247"/>
      <c r="K590" s="247"/>
      <c r="L590" s="252"/>
      <c r="M590" s="253"/>
      <c r="N590" s="254"/>
      <c r="O590" s="254"/>
      <c r="P590" s="254"/>
      <c r="Q590" s="254"/>
      <c r="R590" s="254"/>
      <c r="S590" s="254"/>
      <c r="T590" s="255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T590" s="256" t="s">
        <v>204</v>
      </c>
      <c r="AU590" s="256" t="s">
        <v>81</v>
      </c>
      <c r="AV590" s="14" t="s">
        <v>81</v>
      </c>
      <c r="AW590" s="14" t="s">
        <v>34</v>
      </c>
      <c r="AX590" s="14" t="s">
        <v>73</v>
      </c>
      <c r="AY590" s="256" t="s">
        <v>193</v>
      </c>
    </row>
    <row r="591" s="14" customFormat="1">
      <c r="A591" s="14"/>
      <c r="B591" s="246"/>
      <c r="C591" s="247"/>
      <c r="D591" s="237" t="s">
        <v>204</v>
      </c>
      <c r="E591" s="248" t="s">
        <v>21</v>
      </c>
      <c r="F591" s="249" t="s">
        <v>1262</v>
      </c>
      <c r="G591" s="247"/>
      <c r="H591" s="250">
        <v>36.539999999999999</v>
      </c>
      <c r="I591" s="251"/>
      <c r="J591" s="247"/>
      <c r="K591" s="247"/>
      <c r="L591" s="252"/>
      <c r="M591" s="253"/>
      <c r="N591" s="254"/>
      <c r="O591" s="254"/>
      <c r="P591" s="254"/>
      <c r="Q591" s="254"/>
      <c r="R591" s="254"/>
      <c r="S591" s="254"/>
      <c r="T591" s="255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T591" s="256" t="s">
        <v>204</v>
      </c>
      <c r="AU591" s="256" t="s">
        <v>81</v>
      </c>
      <c r="AV591" s="14" t="s">
        <v>81</v>
      </c>
      <c r="AW591" s="14" t="s">
        <v>34</v>
      </c>
      <c r="AX591" s="14" t="s">
        <v>73</v>
      </c>
      <c r="AY591" s="256" t="s">
        <v>193</v>
      </c>
    </row>
    <row r="592" s="14" customFormat="1">
      <c r="A592" s="14"/>
      <c r="B592" s="246"/>
      <c r="C592" s="247"/>
      <c r="D592" s="237" t="s">
        <v>204</v>
      </c>
      <c r="E592" s="248" t="s">
        <v>21</v>
      </c>
      <c r="F592" s="249" t="s">
        <v>1263</v>
      </c>
      <c r="G592" s="247"/>
      <c r="H592" s="250">
        <v>-5.9279999999999999</v>
      </c>
      <c r="I592" s="251"/>
      <c r="J592" s="247"/>
      <c r="K592" s="247"/>
      <c r="L592" s="252"/>
      <c r="M592" s="253"/>
      <c r="N592" s="254"/>
      <c r="O592" s="254"/>
      <c r="P592" s="254"/>
      <c r="Q592" s="254"/>
      <c r="R592" s="254"/>
      <c r="S592" s="254"/>
      <c r="T592" s="255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T592" s="256" t="s">
        <v>204</v>
      </c>
      <c r="AU592" s="256" t="s">
        <v>81</v>
      </c>
      <c r="AV592" s="14" t="s">
        <v>81</v>
      </c>
      <c r="AW592" s="14" t="s">
        <v>34</v>
      </c>
      <c r="AX592" s="14" t="s">
        <v>73</v>
      </c>
      <c r="AY592" s="256" t="s">
        <v>193</v>
      </c>
    </row>
    <row r="593" s="14" customFormat="1">
      <c r="A593" s="14"/>
      <c r="B593" s="246"/>
      <c r="C593" s="247"/>
      <c r="D593" s="237" t="s">
        <v>204</v>
      </c>
      <c r="E593" s="248" t="s">
        <v>21</v>
      </c>
      <c r="F593" s="249" t="s">
        <v>1264</v>
      </c>
      <c r="G593" s="247"/>
      <c r="H593" s="250">
        <v>0.61799999999999999</v>
      </c>
      <c r="I593" s="251"/>
      <c r="J593" s="247"/>
      <c r="K593" s="247"/>
      <c r="L593" s="252"/>
      <c r="M593" s="253"/>
      <c r="N593" s="254"/>
      <c r="O593" s="254"/>
      <c r="P593" s="254"/>
      <c r="Q593" s="254"/>
      <c r="R593" s="254"/>
      <c r="S593" s="254"/>
      <c r="T593" s="255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T593" s="256" t="s">
        <v>204</v>
      </c>
      <c r="AU593" s="256" t="s">
        <v>81</v>
      </c>
      <c r="AV593" s="14" t="s">
        <v>81</v>
      </c>
      <c r="AW593" s="14" t="s">
        <v>34</v>
      </c>
      <c r="AX593" s="14" t="s">
        <v>73</v>
      </c>
      <c r="AY593" s="256" t="s">
        <v>193</v>
      </c>
    </row>
    <row r="594" s="14" customFormat="1">
      <c r="A594" s="14"/>
      <c r="B594" s="246"/>
      <c r="C594" s="247"/>
      <c r="D594" s="237" t="s">
        <v>204</v>
      </c>
      <c r="E594" s="248" t="s">
        <v>21</v>
      </c>
      <c r="F594" s="249" t="s">
        <v>1265</v>
      </c>
      <c r="G594" s="247"/>
      <c r="H594" s="250">
        <v>88.560000000000002</v>
      </c>
      <c r="I594" s="251"/>
      <c r="J594" s="247"/>
      <c r="K594" s="247"/>
      <c r="L594" s="252"/>
      <c r="M594" s="253"/>
      <c r="N594" s="254"/>
      <c r="O594" s="254"/>
      <c r="P594" s="254"/>
      <c r="Q594" s="254"/>
      <c r="R594" s="254"/>
      <c r="S594" s="254"/>
      <c r="T594" s="255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T594" s="256" t="s">
        <v>204</v>
      </c>
      <c r="AU594" s="256" t="s">
        <v>81</v>
      </c>
      <c r="AV594" s="14" t="s">
        <v>81</v>
      </c>
      <c r="AW594" s="14" t="s">
        <v>34</v>
      </c>
      <c r="AX594" s="14" t="s">
        <v>73</v>
      </c>
      <c r="AY594" s="256" t="s">
        <v>193</v>
      </c>
    </row>
    <row r="595" s="14" customFormat="1">
      <c r="A595" s="14"/>
      <c r="B595" s="246"/>
      <c r="C595" s="247"/>
      <c r="D595" s="237" t="s">
        <v>204</v>
      </c>
      <c r="E595" s="248" t="s">
        <v>21</v>
      </c>
      <c r="F595" s="249" t="s">
        <v>1266</v>
      </c>
      <c r="G595" s="247"/>
      <c r="H595" s="250">
        <v>-26.562999999999999</v>
      </c>
      <c r="I595" s="251"/>
      <c r="J595" s="247"/>
      <c r="K595" s="247"/>
      <c r="L595" s="252"/>
      <c r="M595" s="253"/>
      <c r="N595" s="254"/>
      <c r="O595" s="254"/>
      <c r="P595" s="254"/>
      <c r="Q595" s="254"/>
      <c r="R595" s="254"/>
      <c r="S595" s="254"/>
      <c r="T595" s="255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T595" s="256" t="s">
        <v>204</v>
      </c>
      <c r="AU595" s="256" t="s">
        <v>81</v>
      </c>
      <c r="AV595" s="14" t="s">
        <v>81</v>
      </c>
      <c r="AW595" s="14" t="s">
        <v>34</v>
      </c>
      <c r="AX595" s="14" t="s">
        <v>73</v>
      </c>
      <c r="AY595" s="256" t="s">
        <v>193</v>
      </c>
    </row>
    <row r="596" s="14" customFormat="1">
      <c r="A596" s="14"/>
      <c r="B596" s="246"/>
      <c r="C596" s="247"/>
      <c r="D596" s="237" t="s">
        <v>204</v>
      </c>
      <c r="E596" s="248" t="s">
        <v>21</v>
      </c>
      <c r="F596" s="249" t="s">
        <v>1267</v>
      </c>
      <c r="G596" s="247"/>
      <c r="H596" s="250">
        <v>3.6080000000000001</v>
      </c>
      <c r="I596" s="251"/>
      <c r="J596" s="247"/>
      <c r="K596" s="247"/>
      <c r="L596" s="252"/>
      <c r="M596" s="253"/>
      <c r="N596" s="254"/>
      <c r="O596" s="254"/>
      <c r="P596" s="254"/>
      <c r="Q596" s="254"/>
      <c r="R596" s="254"/>
      <c r="S596" s="254"/>
      <c r="T596" s="255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T596" s="256" t="s">
        <v>204</v>
      </c>
      <c r="AU596" s="256" t="s">
        <v>81</v>
      </c>
      <c r="AV596" s="14" t="s">
        <v>81</v>
      </c>
      <c r="AW596" s="14" t="s">
        <v>34</v>
      </c>
      <c r="AX596" s="14" t="s">
        <v>73</v>
      </c>
      <c r="AY596" s="256" t="s">
        <v>193</v>
      </c>
    </row>
    <row r="597" s="13" customFormat="1">
      <c r="A597" s="13"/>
      <c r="B597" s="235"/>
      <c r="C597" s="236"/>
      <c r="D597" s="237" t="s">
        <v>204</v>
      </c>
      <c r="E597" s="238" t="s">
        <v>21</v>
      </c>
      <c r="F597" s="239" t="s">
        <v>927</v>
      </c>
      <c r="G597" s="236"/>
      <c r="H597" s="238" t="s">
        <v>21</v>
      </c>
      <c r="I597" s="240"/>
      <c r="J597" s="236"/>
      <c r="K597" s="236"/>
      <c r="L597" s="241"/>
      <c r="M597" s="242"/>
      <c r="N597" s="243"/>
      <c r="O597" s="243"/>
      <c r="P597" s="243"/>
      <c r="Q597" s="243"/>
      <c r="R597" s="243"/>
      <c r="S597" s="243"/>
      <c r="T597" s="244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T597" s="245" t="s">
        <v>204</v>
      </c>
      <c r="AU597" s="245" t="s">
        <v>81</v>
      </c>
      <c r="AV597" s="13" t="s">
        <v>77</v>
      </c>
      <c r="AW597" s="13" t="s">
        <v>34</v>
      </c>
      <c r="AX597" s="13" t="s">
        <v>73</v>
      </c>
      <c r="AY597" s="245" t="s">
        <v>193</v>
      </c>
    </row>
    <row r="598" s="14" customFormat="1">
      <c r="A598" s="14"/>
      <c r="B598" s="246"/>
      <c r="C598" s="247"/>
      <c r="D598" s="237" t="s">
        <v>204</v>
      </c>
      <c r="E598" s="248" t="s">
        <v>21</v>
      </c>
      <c r="F598" s="249" t="s">
        <v>928</v>
      </c>
      <c r="G598" s="247"/>
      <c r="H598" s="250">
        <v>0.20399999999999999</v>
      </c>
      <c r="I598" s="251"/>
      <c r="J598" s="247"/>
      <c r="K598" s="247"/>
      <c r="L598" s="252"/>
      <c r="M598" s="253"/>
      <c r="N598" s="254"/>
      <c r="O598" s="254"/>
      <c r="P598" s="254"/>
      <c r="Q598" s="254"/>
      <c r="R598" s="254"/>
      <c r="S598" s="254"/>
      <c r="T598" s="255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T598" s="256" t="s">
        <v>204</v>
      </c>
      <c r="AU598" s="256" t="s">
        <v>81</v>
      </c>
      <c r="AV598" s="14" t="s">
        <v>81</v>
      </c>
      <c r="AW598" s="14" t="s">
        <v>34</v>
      </c>
      <c r="AX598" s="14" t="s">
        <v>73</v>
      </c>
      <c r="AY598" s="256" t="s">
        <v>193</v>
      </c>
    </row>
    <row r="599" s="16" customFormat="1">
      <c r="A599" s="16"/>
      <c r="B599" s="268"/>
      <c r="C599" s="269"/>
      <c r="D599" s="237" t="s">
        <v>204</v>
      </c>
      <c r="E599" s="270" t="s">
        <v>716</v>
      </c>
      <c r="F599" s="271" t="s">
        <v>491</v>
      </c>
      <c r="G599" s="269"/>
      <c r="H599" s="272">
        <v>181.886</v>
      </c>
      <c r="I599" s="273"/>
      <c r="J599" s="269"/>
      <c r="K599" s="269"/>
      <c r="L599" s="274"/>
      <c r="M599" s="275"/>
      <c r="N599" s="276"/>
      <c r="O599" s="276"/>
      <c r="P599" s="276"/>
      <c r="Q599" s="276"/>
      <c r="R599" s="276"/>
      <c r="S599" s="276"/>
      <c r="T599" s="277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T599" s="278" t="s">
        <v>204</v>
      </c>
      <c r="AU599" s="278" t="s">
        <v>81</v>
      </c>
      <c r="AV599" s="16" t="s">
        <v>109</v>
      </c>
      <c r="AW599" s="16" t="s">
        <v>34</v>
      </c>
      <c r="AX599" s="16" t="s">
        <v>73</v>
      </c>
      <c r="AY599" s="278" t="s">
        <v>193</v>
      </c>
    </row>
    <row r="600" s="15" customFormat="1">
      <c r="A600" s="15"/>
      <c r="B600" s="257"/>
      <c r="C600" s="258"/>
      <c r="D600" s="237" t="s">
        <v>204</v>
      </c>
      <c r="E600" s="259" t="s">
        <v>21</v>
      </c>
      <c r="F600" s="260" t="s">
        <v>208</v>
      </c>
      <c r="G600" s="258"/>
      <c r="H600" s="261">
        <v>181.886</v>
      </c>
      <c r="I600" s="262"/>
      <c r="J600" s="258"/>
      <c r="K600" s="258"/>
      <c r="L600" s="263"/>
      <c r="M600" s="264"/>
      <c r="N600" s="265"/>
      <c r="O600" s="265"/>
      <c r="P600" s="265"/>
      <c r="Q600" s="265"/>
      <c r="R600" s="265"/>
      <c r="S600" s="265"/>
      <c r="T600" s="266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T600" s="267" t="s">
        <v>204</v>
      </c>
      <c r="AU600" s="267" t="s">
        <v>81</v>
      </c>
      <c r="AV600" s="15" t="s">
        <v>200</v>
      </c>
      <c r="AW600" s="15" t="s">
        <v>34</v>
      </c>
      <c r="AX600" s="15" t="s">
        <v>77</v>
      </c>
      <c r="AY600" s="267" t="s">
        <v>193</v>
      </c>
    </row>
    <row r="601" s="2" customFormat="1" ht="21.75" customHeight="1">
      <c r="A601" s="41"/>
      <c r="B601" s="42"/>
      <c r="C601" s="217" t="s">
        <v>1268</v>
      </c>
      <c r="D601" s="217" t="s">
        <v>195</v>
      </c>
      <c r="E601" s="218" t="s">
        <v>1269</v>
      </c>
      <c r="F601" s="219" t="s">
        <v>1270</v>
      </c>
      <c r="G601" s="220" t="s">
        <v>198</v>
      </c>
      <c r="H601" s="221">
        <v>48.095999999999997</v>
      </c>
      <c r="I601" s="222"/>
      <c r="J601" s="223">
        <f>ROUND(I601*H601,2)</f>
        <v>0</v>
      </c>
      <c r="K601" s="219" t="s">
        <v>199</v>
      </c>
      <c r="L601" s="47"/>
      <c r="M601" s="224" t="s">
        <v>21</v>
      </c>
      <c r="N601" s="225" t="s">
        <v>44</v>
      </c>
      <c r="O601" s="87"/>
      <c r="P601" s="226">
        <f>O601*H601</f>
        <v>0</v>
      </c>
      <c r="Q601" s="226">
        <v>9.0000000000000006E-05</v>
      </c>
      <c r="R601" s="226">
        <f>Q601*H601</f>
        <v>0.0043286399999999999</v>
      </c>
      <c r="S601" s="226">
        <v>6.0000000000000002E-05</v>
      </c>
      <c r="T601" s="227">
        <f>S601*H601</f>
        <v>0.0028857599999999998</v>
      </c>
      <c r="U601" s="41"/>
      <c r="V601" s="41"/>
      <c r="W601" s="41"/>
      <c r="X601" s="41"/>
      <c r="Y601" s="41"/>
      <c r="Z601" s="41"/>
      <c r="AA601" s="41"/>
      <c r="AB601" s="41"/>
      <c r="AC601" s="41"/>
      <c r="AD601" s="41"/>
      <c r="AE601" s="41"/>
      <c r="AR601" s="228" t="s">
        <v>200</v>
      </c>
      <c r="AT601" s="228" t="s">
        <v>195</v>
      </c>
      <c r="AU601" s="228" t="s">
        <v>81</v>
      </c>
      <c r="AY601" s="20" t="s">
        <v>193</v>
      </c>
      <c r="BE601" s="229">
        <f>IF(N601="základní",J601,0)</f>
        <v>0</v>
      </c>
      <c r="BF601" s="229">
        <f>IF(N601="snížená",J601,0)</f>
        <v>0</v>
      </c>
      <c r="BG601" s="229">
        <f>IF(N601="zákl. přenesená",J601,0)</f>
        <v>0</v>
      </c>
      <c r="BH601" s="229">
        <f>IF(N601="sníž. přenesená",J601,0)</f>
        <v>0</v>
      </c>
      <c r="BI601" s="229">
        <f>IF(N601="nulová",J601,0)</f>
        <v>0</v>
      </c>
      <c r="BJ601" s="20" t="s">
        <v>77</v>
      </c>
      <c r="BK601" s="229">
        <f>ROUND(I601*H601,2)</f>
        <v>0</v>
      </c>
      <c r="BL601" s="20" t="s">
        <v>200</v>
      </c>
      <c r="BM601" s="228" t="s">
        <v>1271</v>
      </c>
    </row>
    <row r="602" s="2" customFormat="1">
      <c r="A602" s="41"/>
      <c r="B602" s="42"/>
      <c r="C602" s="43"/>
      <c r="D602" s="230" t="s">
        <v>202</v>
      </c>
      <c r="E602" s="43"/>
      <c r="F602" s="231" t="s">
        <v>1272</v>
      </c>
      <c r="G602" s="43"/>
      <c r="H602" s="43"/>
      <c r="I602" s="232"/>
      <c r="J602" s="43"/>
      <c r="K602" s="43"/>
      <c r="L602" s="47"/>
      <c r="M602" s="233"/>
      <c r="N602" s="234"/>
      <c r="O602" s="87"/>
      <c r="P602" s="87"/>
      <c r="Q602" s="87"/>
      <c r="R602" s="87"/>
      <c r="S602" s="87"/>
      <c r="T602" s="88"/>
      <c r="U602" s="41"/>
      <c r="V602" s="41"/>
      <c r="W602" s="41"/>
      <c r="X602" s="41"/>
      <c r="Y602" s="41"/>
      <c r="Z602" s="41"/>
      <c r="AA602" s="41"/>
      <c r="AB602" s="41"/>
      <c r="AC602" s="41"/>
      <c r="AD602" s="41"/>
      <c r="AE602" s="41"/>
      <c r="AT602" s="20" t="s">
        <v>202</v>
      </c>
      <c r="AU602" s="20" t="s">
        <v>81</v>
      </c>
    </row>
    <row r="603" s="13" customFormat="1">
      <c r="A603" s="13"/>
      <c r="B603" s="235"/>
      <c r="C603" s="236"/>
      <c r="D603" s="237" t="s">
        <v>204</v>
      </c>
      <c r="E603" s="238" t="s">
        <v>21</v>
      </c>
      <c r="F603" s="239" t="s">
        <v>1273</v>
      </c>
      <c r="G603" s="236"/>
      <c r="H603" s="238" t="s">
        <v>21</v>
      </c>
      <c r="I603" s="240"/>
      <c r="J603" s="236"/>
      <c r="K603" s="236"/>
      <c r="L603" s="241"/>
      <c r="M603" s="242"/>
      <c r="N603" s="243"/>
      <c r="O603" s="243"/>
      <c r="P603" s="243"/>
      <c r="Q603" s="243"/>
      <c r="R603" s="243"/>
      <c r="S603" s="243"/>
      <c r="T603" s="244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T603" s="245" t="s">
        <v>204</v>
      </c>
      <c r="AU603" s="245" t="s">
        <v>81</v>
      </c>
      <c r="AV603" s="13" t="s">
        <v>77</v>
      </c>
      <c r="AW603" s="13" t="s">
        <v>34</v>
      </c>
      <c r="AX603" s="13" t="s">
        <v>73</v>
      </c>
      <c r="AY603" s="245" t="s">
        <v>193</v>
      </c>
    </row>
    <row r="604" s="14" customFormat="1">
      <c r="A604" s="14"/>
      <c r="B604" s="246"/>
      <c r="C604" s="247"/>
      <c r="D604" s="237" t="s">
        <v>204</v>
      </c>
      <c r="E604" s="248" t="s">
        <v>21</v>
      </c>
      <c r="F604" s="249" t="s">
        <v>1274</v>
      </c>
      <c r="G604" s="247"/>
      <c r="H604" s="250">
        <v>9.5999999999999996</v>
      </c>
      <c r="I604" s="251"/>
      <c r="J604" s="247"/>
      <c r="K604" s="247"/>
      <c r="L604" s="252"/>
      <c r="M604" s="253"/>
      <c r="N604" s="254"/>
      <c r="O604" s="254"/>
      <c r="P604" s="254"/>
      <c r="Q604" s="254"/>
      <c r="R604" s="254"/>
      <c r="S604" s="254"/>
      <c r="T604" s="255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T604" s="256" t="s">
        <v>204</v>
      </c>
      <c r="AU604" s="256" t="s">
        <v>81</v>
      </c>
      <c r="AV604" s="14" t="s">
        <v>81</v>
      </c>
      <c r="AW604" s="14" t="s">
        <v>34</v>
      </c>
      <c r="AX604" s="14" t="s">
        <v>73</v>
      </c>
      <c r="AY604" s="256" t="s">
        <v>193</v>
      </c>
    </row>
    <row r="605" s="14" customFormat="1">
      <c r="A605" s="14"/>
      <c r="B605" s="246"/>
      <c r="C605" s="247"/>
      <c r="D605" s="237" t="s">
        <v>204</v>
      </c>
      <c r="E605" s="248" t="s">
        <v>21</v>
      </c>
      <c r="F605" s="249" t="s">
        <v>1275</v>
      </c>
      <c r="G605" s="247"/>
      <c r="H605" s="250">
        <v>1.8</v>
      </c>
      <c r="I605" s="251"/>
      <c r="J605" s="247"/>
      <c r="K605" s="247"/>
      <c r="L605" s="252"/>
      <c r="M605" s="253"/>
      <c r="N605" s="254"/>
      <c r="O605" s="254"/>
      <c r="P605" s="254"/>
      <c r="Q605" s="254"/>
      <c r="R605" s="254"/>
      <c r="S605" s="254"/>
      <c r="T605" s="255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T605" s="256" t="s">
        <v>204</v>
      </c>
      <c r="AU605" s="256" t="s">
        <v>81</v>
      </c>
      <c r="AV605" s="14" t="s">
        <v>81</v>
      </c>
      <c r="AW605" s="14" t="s">
        <v>34</v>
      </c>
      <c r="AX605" s="14" t="s">
        <v>73</v>
      </c>
      <c r="AY605" s="256" t="s">
        <v>193</v>
      </c>
    </row>
    <row r="606" s="14" customFormat="1">
      <c r="A606" s="14"/>
      <c r="B606" s="246"/>
      <c r="C606" s="247"/>
      <c r="D606" s="237" t="s">
        <v>204</v>
      </c>
      <c r="E606" s="248" t="s">
        <v>21</v>
      </c>
      <c r="F606" s="249" t="s">
        <v>1276</v>
      </c>
      <c r="G606" s="247"/>
      <c r="H606" s="250">
        <v>10.938000000000001</v>
      </c>
      <c r="I606" s="251"/>
      <c r="J606" s="247"/>
      <c r="K606" s="247"/>
      <c r="L606" s="252"/>
      <c r="M606" s="253"/>
      <c r="N606" s="254"/>
      <c r="O606" s="254"/>
      <c r="P606" s="254"/>
      <c r="Q606" s="254"/>
      <c r="R606" s="254"/>
      <c r="S606" s="254"/>
      <c r="T606" s="255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T606" s="256" t="s">
        <v>204</v>
      </c>
      <c r="AU606" s="256" t="s">
        <v>81</v>
      </c>
      <c r="AV606" s="14" t="s">
        <v>81</v>
      </c>
      <c r="AW606" s="14" t="s">
        <v>34</v>
      </c>
      <c r="AX606" s="14" t="s">
        <v>73</v>
      </c>
      <c r="AY606" s="256" t="s">
        <v>193</v>
      </c>
    </row>
    <row r="607" s="14" customFormat="1">
      <c r="A607" s="14"/>
      <c r="B607" s="246"/>
      <c r="C607" s="247"/>
      <c r="D607" s="237" t="s">
        <v>204</v>
      </c>
      <c r="E607" s="248" t="s">
        <v>21</v>
      </c>
      <c r="F607" s="249" t="s">
        <v>1277</v>
      </c>
      <c r="G607" s="247"/>
      <c r="H607" s="250">
        <v>4.3200000000000003</v>
      </c>
      <c r="I607" s="251"/>
      <c r="J607" s="247"/>
      <c r="K607" s="247"/>
      <c r="L607" s="252"/>
      <c r="M607" s="253"/>
      <c r="N607" s="254"/>
      <c r="O607" s="254"/>
      <c r="P607" s="254"/>
      <c r="Q607" s="254"/>
      <c r="R607" s="254"/>
      <c r="S607" s="254"/>
      <c r="T607" s="255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T607" s="256" t="s">
        <v>204</v>
      </c>
      <c r="AU607" s="256" t="s">
        <v>81</v>
      </c>
      <c r="AV607" s="14" t="s">
        <v>81</v>
      </c>
      <c r="AW607" s="14" t="s">
        <v>34</v>
      </c>
      <c r="AX607" s="14" t="s">
        <v>73</v>
      </c>
      <c r="AY607" s="256" t="s">
        <v>193</v>
      </c>
    </row>
    <row r="608" s="14" customFormat="1">
      <c r="A608" s="14"/>
      <c r="B608" s="246"/>
      <c r="C608" s="247"/>
      <c r="D608" s="237" t="s">
        <v>204</v>
      </c>
      <c r="E608" s="248" t="s">
        <v>21</v>
      </c>
      <c r="F608" s="249" t="s">
        <v>1278</v>
      </c>
      <c r="G608" s="247"/>
      <c r="H608" s="250">
        <v>6.25</v>
      </c>
      <c r="I608" s="251"/>
      <c r="J608" s="247"/>
      <c r="K608" s="247"/>
      <c r="L608" s="252"/>
      <c r="M608" s="253"/>
      <c r="N608" s="254"/>
      <c r="O608" s="254"/>
      <c r="P608" s="254"/>
      <c r="Q608" s="254"/>
      <c r="R608" s="254"/>
      <c r="S608" s="254"/>
      <c r="T608" s="255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T608" s="256" t="s">
        <v>204</v>
      </c>
      <c r="AU608" s="256" t="s">
        <v>81</v>
      </c>
      <c r="AV608" s="14" t="s">
        <v>81</v>
      </c>
      <c r="AW608" s="14" t="s">
        <v>34</v>
      </c>
      <c r="AX608" s="14" t="s">
        <v>73</v>
      </c>
      <c r="AY608" s="256" t="s">
        <v>193</v>
      </c>
    </row>
    <row r="609" s="14" customFormat="1">
      <c r="A609" s="14"/>
      <c r="B609" s="246"/>
      <c r="C609" s="247"/>
      <c r="D609" s="237" t="s">
        <v>204</v>
      </c>
      <c r="E609" s="248" t="s">
        <v>21</v>
      </c>
      <c r="F609" s="249" t="s">
        <v>1279</v>
      </c>
      <c r="G609" s="247"/>
      <c r="H609" s="250">
        <v>15.188000000000001</v>
      </c>
      <c r="I609" s="251"/>
      <c r="J609" s="247"/>
      <c r="K609" s="247"/>
      <c r="L609" s="252"/>
      <c r="M609" s="253"/>
      <c r="N609" s="254"/>
      <c r="O609" s="254"/>
      <c r="P609" s="254"/>
      <c r="Q609" s="254"/>
      <c r="R609" s="254"/>
      <c r="S609" s="254"/>
      <c r="T609" s="255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T609" s="256" t="s">
        <v>204</v>
      </c>
      <c r="AU609" s="256" t="s">
        <v>81</v>
      </c>
      <c r="AV609" s="14" t="s">
        <v>81</v>
      </c>
      <c r="AW609" s="14" t="s">
        <v>34</v>
      </c>
      <c r="AX609" s="14" t="s">
        <v>73</v>
      </c>
      <c r="AY609" s="256" t="s">
        <v>193</v>
      </c>
    </row>
    <row r="610" s="15" customFormat="1">
      <c r="A610" s="15"/>
      <c r="B610" s="257"/>
      <c r="C610" s="258"/>
      <c r="D610" s="237" t="s">
        <v>204</v>
      </c>
      <c r="E610" s="259" t="s">
        <v>21</v>
      </c>
      <c r="F610" s="260" t="s">
        <v>208</v>
      </c>
      <c r="G610" s="258"/>
      <c r="H610" s="261">
        <v>48.095999999999997</v>
      </c>
      <c r="I610" s="262"/>
      <c r="J610" s="258"/>
      <c r="K610" s="258"/>
      <c r="L610" s="263"/>
      <c r="M610" s="264"/>
      <c r="N610" s="265"/>
      <c r="O610" s="265"/>
      <c r="P610" s="265"/>
      <c r="Q610" s="265"/>
      <c r="R610" s="265"/>
      <c r="S610" s="265"/>
      <c r="T610" s="266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T610" s="267" t="s">
        <v>204</v>
      </c>
      <c r="AU610" s="267" t="s">
        <v>81</v>
      </c>
      <c r="AV610" s="15" t="s">
        <v>200</v>
      </c>
      <c r="AW610" s="15" t="s">
        <v>34</v>
      </c>
      <c r="AX610" s="15" t="s">
        <v>77</v>
      </c>
      <c r="AY610" s="267" t="s">
        <v>193</v>
      </c>
    </row>
    <row r="611" s="2" customFormat="1" ht="21.75" customHeight="1">
      <c r="A611" s="41"/>
      <c r="B611" s="42"/>
      <c r="C611" s="217" t="s">
        <v>1280</v>
      </c>
      <c r="D611" s="217" t="s">
        <v>195</v>
      </c>
      <c r="E611" s="218" t="s">
        <v>1281</v>
      </c>
      <c r="F611" s="219" t="s">
        <v>1282</v>
      </c>
      <c r="G611" s="220" t="s">
        <v>198</v>
      </c>
      <c r="H611" s="221">
        <v>3</v>
      </c>
      <c r="I611" s="222"/>
      <c r="J611" s="223">
        <f>ROUND(I611*H611,2)</f>
        <v>0</v>
      </c>
      <c r="K611" s="219" t="s">
        <v>199</v>
      </c>
      <c r="L611" s="47"/>
      <c r="M611" s="224" t="s">
        <v>21</v>
      </c>
      <c r="N611" s="225" t="s">
        <v>44</v>
      </c>
      <c r="O611" s="87"/>
      <c r="P611" s="226">
        <f>O611*H611</f>
        <v>0</v>
      </c>
      <c r="Q611" s="226">
        <v>0.0073499999999999998</v>
      </c>
      <c r="R611" s="226">
        <f>Q611*H611</f>
        <v>0.02205</v>
      </c>
      <c r="S611" s="226">
        <v>0</v>
      </c>
      <c r="T611" s="227">
        <f>S611*H611</f>
        <v>0</v>
      </c>
      <c r="U611" s="41"/>
      <c r="V611" s="41"/>
      <c r="W611" s="41"/>
      <c r="X611" s="41"/>
      <c r="Y611" s="41"/>
      <c r="Z611" s="41"/>
      <c r="AA611" s="41"/>
      <c r="AB611" s="41"/>
      <c r="AC611" s="41"/>
      <c r="AD611" s="41"/>
      <c r="AE611" s="41"/>
      <c r="AR611" s="228" t="s">
        <v>200</v>
      </c>
      <c r="AT611" s="228" t="s">
        <v>195</v>
      </c>
      <c r="AU611" s="228" t="s">
        <v>81</v>
      </c>
      <c r="AY611" s="20" t="s">
        <v>193</v>
      </c>
      <c r="BE611" s="229">
        <f>IF(N611="základní",J611,0)</f>
        <v>0</v>
      </c>
      <c r="BF611" s="229">
        <f>IF(N611="snížená",J611,0)</f>
        <v>0</v>
      </c>
      <c r="BG611" s="229">
        <f>IF(N611="zákl. přenesená",J611,0)</f>
        <v>0</v>
      </c>
      <c r="BH611" s="229">
        <f>IF(N611="sníž. přenesená",J611,0)</f>
        <v>0</v>
      </c>
      <c r="BI611" s="229">
        <f>IF(N611="nulová",J611,0)</f>
        <v>0</v>
      </c>
      <c r="BJ611" s="20" t="s">
        <v>77</v>
      </c>
      <c r="BK611" s="229">
        <f>ROUND(I611*H611,2)</f>
        <v>0</v>
      </c>
      <c r="BL611" s="20" t="s">
        <v>200</v>
      </c>
      <c r="BM611" s="228" t="s">
        <v>1283</v>
      </c>
    </row>
    <row r="612" s="2" customFormat="1">
      <c r="A612" s="41"/>
      <c r="B612" s="42"/>
      <c r="C612" s="43"/>
      <c r="D612" s="230" t="s">
        <v>202</v>
      </c>
      <c r="E612" s="43"/>
      <c r="F612" s="231" t="s">
        <v>1284</v>
      </c>
      <c r="G612" s="43"/>
      <c r="H612" s="43"/>
      <c r="I612" s="232"/>
      <c r="J612" s="43"/>
      <c r="K612" s="43"/>
      <c r="L612" s="47"/>
      <c r="M612" s="233"/>
      <c r="N612" s="234"/>
      <c r="O612" s="87"/>
      <c r="P612" s="87"/>
      <c r="Q612" s="87"/>
      <c r="R612" s="87"/>
      <c r="S612" s="87"/>
      <c r="T612" s="88"/>
      <c r="U612" s="41"/>
      <c r="V612" s="41"/>
      <c r="W612" s="41"/>
      <c r="X612" s="41"/>
      <c r="Y612" s="41"/>
      <c r="Z612" s="41"/>
      <c r="AA612" s="41"/>
      <c r="AB612" s="41"/>
      <c r="AC612" s="41"/>
      <c r="AD612" s="41"/>
      <c r="AE612" s="41"/>
      <c r="AT612" s="20" t="s">
        <v>202</v>
      </c>
      <c r="AU612" s="20" t="s">
        <v>81</v>
      </c>
    </row>
    <row r="613" s="13" customFormat="1">
      <c r="A613" s="13"/>
      <c r="B613" s="235"/>
      <c r="C613" s="236"/>
      <c r="D613" s="237" t="s">
        <v>204</v>
      </c>
      <c r="E613" s="238" t="s">
        <v>21</v>
      </c>
      <c r="F613" s="239" t="s">
        <v>1285</v>
      </c>
      <c r="G613" s="236"/>
      <c r="H613" s="238" t="s">
        <v>21</v>
      </c>
      <c r="I613" s="240"/>
      <c r="J613" s="236"/>
      <c r="K613" s="236"/>
      <c r="L613" s="241"/>
      <c r="M613" s="242"/>
      <c r="N613" s="243"/>
      <c r="O613" s="243"/>
      <c r="P613" s="243"/>
      <c r="Q613" s="243"/>
      <c r="R613" s="243"/>
      <c r="S613" s="243"/>
      <c r="T613" s="244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T613" s="245" t="s">
        <v>204</v>
      </c>
      <c r="AU613" s="245" t="s">
        <v>81</v>
      </c>
      <c r="AV613" s="13" t="s">
        <v>77</v>
      </c>
      <c r="AW613" s="13" t="s">
        <v>34</v>
      </c>
      <c r="AX613" s="13" t="s">
        <v>73</v>
      </c>
      <c r="AY613" s="245" t="s">
        <v>193</v>
      </c>
    </row>
    <row r="614" s="14" customFormat="1">
      <c r="A614" s="14"/>
      <c r="B614" s="246"/>
      <c r="C614" s="247"/>
      <c r="D614" s="237" t="s">
        <v>204</v>
      </c>
      <c r="E614" s="248" t="s">
        <v>21</v>
      </c>
      <c r="F614" s="249" t="s">
        <v>1286</v>
      </c>
      <c r="G614" s="247"/>
      <c r="H614" s="250">
        <v>2.25</v>
      </c>
      <c r="I614" s="251"/>
      <c r="J614" s="247"/>
      <c r="K614" s="247"/>
      <c r="L614" s="252"/>
      <c r="M614" s="253"/>
      <c r="N614" s="254"/>
      <c r="O614" s="254"/>
      <c r="P614" s="254"/>
      <c r="Q614" s="254"/>
      <c r="R614" s="254"/>
      <c r="S614" s="254"/>
      <c r="T614" s="255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T614" s="256" t="s">
        <v>204</v>
      </c>
      <c r="AU614" s="256" t="s">
        <v>81</v>
      </c>
      <c r="AV614" s="14" t="s">
        <v>81</v>
      </c>
      <c r="AW614" s="14" t="s">
        <v>34</v>
      </c>
      <c r="AX614" s="14" t="s">
        <v>73</v>
      </c>
      <c r="AY614" s="256" t="s">
        <v>193</v>
      </c>
    </row>
    <row r="615" s="13" customFormat="1">
      <c r="A615" s="13"/>
      <c r="B615" s="235"/>
      <c r="C615" s="236"/>
      <c r="D615" s="237" t="s">
        <v>204</v>
      </c>
      <c r="E615" s="238" t="s">
        <v>21</v>
      </c>
      <c r="F615" s="239" t="s">
        <v>1287</v>
      </c>
      <c r="G615" s="236"/>
      <c r="H615" s="238" t="s">
        <v>21</v>
      </c>
      <c r="I615" s="240"/>
      <c r="J615" s="236"/>
      <c r="K615" s="236"/>
      <c r="L615" s="241"/>
      <c r="M615" s="242"/>
      <c r="N615" s="243"/>
      <c r="O615" s="243"/>
      <c r="P615" s="243"/>
      <c r="Q615" s="243"/>
      <c r="R615" s="243"/>
      <c r="S615" s="243"/>
      <c r="T615" s="244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T615" s="245" t="s">
        <v>204</v>
      </c>
      <c r="AU615" s="245" t="s">
        <v>81</v>
      </c>
      <c r="AV615" s="13" t="s">
        <v>77</v>
      </c>
      <c r="AW615" s="13" t="s">
        <v>34</v>
      </c>
      <c r="AX615" s="13" t="s">
        <v>73</v>
      </c>
      <c r="AY615" s="245" t="s">
        <v>193</v>
      </c>
    </row>
    <row r="616" s="14" customFormat="1">
      <c r="A616" s="14"/>
      <c r="B616" s="246"/>
      <c r="C616" s="247"/>
      <c r="D616" s="237" t="s">
        <v>204</v>
      </c>
      <c r="E616" s="248" t="s">
        <v>21</v>
      </c>
      <c r="F616" s="249" t="s">
        <v>1288</v>
      </c>
      <c r="G616" s="247"/>
      <c r="H616" s="250">
        <v>0.75</v>
      </c>
      <c r="I616" s="251"/>
      <c r="J616" s="247"/>
      <c r="K616" s="247"/>
      <c r="L616" s="252"/>
      <c r="M616" s="253"/>
      <c r="N616" s="254"/>
      <c r="O616" s="254"/>
      <c r="P616" s="254"/>
      <c r="Q616" s="254"/>
      <c r="R616" s="254"/>
      <c r="S616" s="254"/>
      <c r="T616" s="255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T616" s="256" t="s">
        <v>204</v>
      </c>
      <c r="AU616" s="256" t="s">
        <v>81</v>
      </c>
      <c r="AV616" s="14" t="s">
        <v>81</v>
      </c>
      <c r="AW616" s="14" t="s">
        <v>34</v>
      </c>
      <c r="AX616" s="14" t="s">
        <v>73</v>
      </c>
      <c r="AY616" s="256" t="s">
        <v>193</v>
      </c>
    </row>
    <row r="617" s="15" customFormat="1">
      <c r="A617" s="15"/>
      <c r="B617" s="257"/>
      <c r="C617" s="258"/>
      <c r="D617" s="237" t="s">
        <v>204</v>
      </c>
      <c r="E617" s="259" t="s">
        <v>21</v>
      </c>
      <c r="F617" s="260" t="s">
        <v>208</v>
      </c>
      <c r="G617" s="258"/>
      <c r="H617" s="261">
        <v>3</v>
      </c>
      <c r="I617" s="262"/>
      <c r="J617" s="258"/>
      <c r="K617" s="258"/>
      <c r="L617" s="263"/>
      <c r="M617" s="264"/>
      <c r="N617" s="265"/>
      <c r="O617" s="265"/>
      <c r="P617" s="265"/>
      <c r="Q617" s="265"/>
      <c r="R617" s="265"/>
      <c r="S617" s="265"/>
      <c r="T617" s="266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T617" s="267" t="s">
        <v>204</v>
      </c>
      <c r="AU617" s="267" t="s">
        <v>81</v>
      </c>
      <c r="AV617" s="15" t="s">
        <v>200</v>
      </c>
      <c r="AW617" s="15" t="s">
        <v>34</v>
      </c>
      <c r="AX617" s="15" t="s">
        <v>77</v>
      </c>
      <c r="AY617" s="267" t="s">
        <v>193</v>
      </c>
    </row>
    <row r="618" s="2" customFormat="1" ht="16.5" customHeight="1">
      <c r="A618" s="41"/>
      <c r="B618" s="42"/>
      <c r="C618" s="217" t="s">
        <v>1289</v>
      </c>
      <c r="D618" s="217" t="s">
        <v>195</v>
      </c>
      <c r="E618" s="218" t="s">
        <v>1290</v>
      </c>
      <c r="F618" s="219" t="s">
        <v>1291</v>
      </c>
      <c r="G618" s="220" t="s">
        <v>198</v>
      </c>
      <c r="H618" s="221">
        <v>185.34399999999999</v>
      </c>
      <c r="I618" s="222"/>
      <c r="J618" s="223">
        <f>ROUND(I618*H618,2)</f>
        <v>0</v>
      </c>
      <c r="K618" s="219" t="s">
        <v>199</v>
      </c>
      <c r="L618" s="47"/>
      <c r="M618" s="224" t="s">
        <v>21</v>
      </c>
      <c r="N618" s="225" t="s">
        <v>44</v>
      </c>
      <c r="O618" s="87"/>
      <c r="P618" s="226">
        <f>O618*H618</f>
        <v>0</v>
      </c>
      <c r="Q618" s="226">
        <v>0.00025999999999999998</v>
      </c>
      <c r="R618" s="226">
        <f>Q618*H618</f>
        <v>0.048189439999999993</v>
      </c>
      <c r="S618" s="226">
        <v>0</v>
      </c>
      <c r="T618" s="227">
        <f>S618*H618</f>
        <v>0</v>
      </c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R618" s="228" t="s">
        <v>200</v>
      </c>
      <c r="AT618" s="228" t="s">
        <v>195</v>
      </c>
      <c r="AU618" s="228" t="s">
        <v>81</v>
      </c>
      <c r="AY618" s="20" t="s">
        <v>193</v>
      </c>
      <c r="BE618" s="229">
        <f>IF(N618="základní",J618,0)</f>
        <v>0</v>
      </c>
      <c r="BF618" s="229">
        <f>IF(N618="snížená",J618,0)</f>
        <v>0</v>
      </c>
      <c r="BG618" s="229">
        <f>IF(N618="zákl. přenesená",J618,0)</f>
        <v>0</v>
      </c>
      <c r="BH618" s="229">
        <f>IF(N618="sníž. přenesená",J618,0)</f>
        <v>0</v>
      </c>
      <c r="BI618" s="229">
        <f>IF(N618="nulová",J618,0)</f>
        <v>0</v>
      </c>
      <c r="BJ618" s="20" t="s">
        <v>77</v>
      </c>
      <c r="BK618" s="229">
        <f>ROUND(I618*H618,2)</f>
        <v>0</v>
      </c>
      <c r="BL618" s="20" t="s">
        <v>200</v>
      </c>
      <c r="BM618" s="228" t="s">
        <v>1292</v>
      </c>
    </row>
    <row r="619" s="2" customFormat="1">
      <c r="A619" s="41"/>
      <c r="B619" s="42"/>
      <c r="C619" s="43"/>
      <c r="D619" s="230" t="s">
        <v>202</v>
      </c>
      <c r="E619" s="43"/>
      <c r="F619" s="231" t="s">
        <v>1293</v>
      </c>
      <c r="G619" s="43"/>
      <c r="H619" s="43"/>
      <c r="I619" s="232"/>
      <c r="J619" s="43"/>
      <c r="K619" s="43"/>
      <c r="L619" s="47"/>
      <c r="M619" s="233"/>
      <c r="N619" s="234"/>
      <c r="O619" s="87"/>
      <c r="P619" s="87"/>
      <c r="Q619" s="87"/>
      <c r="R619" s="87"/>
      <c r="S619" s="87"/>
      <c r="T619" s="88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T619" s="20" t="s">
        <v>202</v>
      </c>
      <c r="AU619" s="20" t="s">
        <v>81</v>
      </c>
    </row>
    <row r="620" s="14" customFormat="1">
      <c r="A620" s="14"/>
      <c r="B620" s="246"/>
      <c r="C620" s="247"/>
      <c r="D620" s="237" t="s">
        <v>204</v>
      </c>
      <c r="E620" s="248" t="s">
        <v>21</v>
      </c>
      <c r="F620" s="249" t="s">
        <v>714</v>
      </c>
      <c r="G620" s="247"/>
      <c r="H620" s="250">
        <v>185.34399999999999</v>
      </c>
      <c r="I620" s="251"/>
      <c r="J620" s="247"/>
      <c r="K620" s="247"/>
      <c r="L620" s="252"/>
      <c r="M620" s="253"/>
      <c r="N620" s="254"/>
      <c r="O620" s="254"/>
      <c r="P620" s="254"/>
      <c r="Q620" s="254"/>
      <c r="R620" s="254"/>
      <c r="S620" s="254"/>
      <c r="T620" s="255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T620" s="256" t="s">
        <v>204</v>
      </c>
      <c r="AU620" s="256" t="s">
        <v>81</v>
      </c>
      <c r="AV620" s="14" t="s">
        <v>81</v>
      </c>
      <c r="AW620" s="14" t="s">
        <v>34</v>
      </c>
      <c r="AX620" s="14" t="s">
        <v>73</v>
      </c>
      <c r="AY620" s="256" t="s">
        <v>193</v>
      </c>
    </row>
    <row r="621" s="15" customFormat="1">
      <c r="A621" s="15"/>
      <c r="B621" s="257"/>
      <c r="C621" s="258"/>
      <c r="D621" s="237" t="s">
        <v>204</v>
      </c>
      <c r="E621" s="259" t="s">
        <v>21</v>
      </c>
      <c r="F621" s="260" t="s">
        <v>208</v>
      </c>
      <c r="G621" s="258"/>
      <c r="H621" s="261">
        <v>185.34399999999999</v>
      </c>
      <c r="I621" s="262"/>
      <c r="J621" s="258"/>
      <c r="K621" s="258"/>
      <c r="L621" s="263"/>
      <c r="M621" s="264"/>
      <c r="N621" s="265"/>
      <c r="O621" s="265"/>
      <c r="P621" s="265"/>
      <c r="Q621" s="265"/>
      <c r="R621" s="265"/>
      <c r="S621" s="265"/>
      <c r="T621" s="266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T621" s="267" t="s">
        <v>204</v>
      </c>
      <c r="AU621" s="267" t="s">
        <v>81</v>
      </c>
      <c r="AV621" s="15" t="s">
        <v>200</v>
      </c>
      <c r="AW621" s="15" t="s">
        <v>34</v>
      </c>
      <c r="AX621" s="15" t="s">
        <v>77</v>
      </c>
      <c r="AY621" s="267" t="s">
        <v>193</v>
      </c>
    </row>
    <row r="622" s="2" customFormat="1" ht="21.75" customHeight="1">
      <c r="A622" s="41"/>
      <c r="B622" s="42"/>
      <c r="C622" s="217" t="s">
        <v>1294</v>
      </c>
      <c r="D622" s="217" t="s">
        <v>195</v>
      </c>
      <c r="E622" s="218" t="s">
        <v>1295</v>
      </c>
      <c r="F622" s="219" t="s">
        <v>1296</v>
      </c>
      <c r="G622" s="220" t="s">
        <v>198</v>
      </c>
      <c r="H622" s="221">
        <v>185.34399999999999</v>
      </c>
      <c r="I622" s="222"/>
      <c r="J622" s="223">
        <f>ROUND(I622*H622,2)</f>
        <v>0</v>
      </c>
      <c r="K622" s="219" t="s">
        <v>199</v>
      </c>
      <c r="L622" s="47"/>
      <c r="M622" s="224" t="s">
        <v>21</v>
      </c>
      <c r="N622" s="225" t="s">
        <v>44</v>
      </c>
      <c r="O622" s="87"/>
      <c r="P622" s="226">
        <f>O622*H622</f>
        <v>0</v>
      </c>
      <c r="Q622" s="226">
        <v>0.0043800000000000002</v>
      </c>
      <c r="R622" s="226">
        <f>Q622*H622</f>
        <v>0.81180671999999998</v>
      </c>
      <c r="S622" s="226">
        <v>0</v>
      </c>
      <c r="T622" s="227">
        <f>S622*H622</f>
        <v>0</v>
      </c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R622" s="228" t="s">
        <v>200</v>
      </c>
      <c r="AT622" s="228" t="s">
        <v>195</v>
      </c>
      <c r="AU622" s="228" t="s">
        <v>81</v>
      </c>
      <c r="AY622" s="20" t="s">
        <v>193</v>
      </c>
      <c r="BE622" s="229">
        <f>IF(N622="základní",J622,0)</f>
        <v>0</v>
      </c>
      <c r="BF622" s="229">
        <f>IF(N622="snížená",J622,0)</f>
        <v>0</v>
      </c>
      <c r="BG622" s="229">
        <f>IF(N622="zákl. přenesená",J622,0)</f>
        <v>0</v>
      </c>
      <c r="BH622" s="229">
        <f>IF(N622="sníž. přenesená",J622,0)</f>
        <v>0</v>
      </c>
      <c r="BI622" s="229">
        <f>IF(N622="nulová",J622,0)</f>
        <v>0</v>
      </c>
      <c r="BJ622" s="20" t="s">
        <v>77</v>
      </c>
      <c r="BK622" s="229">
        <f>ROUND(I622*H622,2)</f>
        <v>0</v>
      </c>
      <c r="BL622" s="20" t="s">
        <v>200</v>
      </c>
      <c r="BM622" s="228" t="s">
        <v>1297</v>
      </c>
    </row>
    <row r="623" s="2" customFormat="1">
      <c r="A623" s="41"/>
      <c r="B623" s="42"/>
      <c r="C623" s="43"/>
      <c r="D623" s="230" t="s">
        <v>202</v>
      </c>
      <c r="E623" s="43"/>
      <c r="F623" s="231" t="s">
        <v>1298</v>
      </c>
      <c r="G623" s="43"/>
      <c r="H623" s="43"/>
      <c r="I623" s="232"/>
      <c r="J623" s="43"/>
      <c r="K623" s="43"/>
      <c r="L623" s="47"/>
      <c r="M623" s="233"/>
      <c r="N623" s="234"/>
      <c r="O623" s="87"/>
      <c r="P623" s="87"/>
      <c r="Q623" s="87"/>
      <c r="R623" s="87"/>
      <c r="S623" s="87"/>
      <c r="T623" s="88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T623" s="20" t="s">
        <v>202</v>
      </c>
      <c r="AU623" s="20" t="s">
        <v>81</v>
      </c>
    </row>
    <row r="624" s="14" customFormat="1">
      <c r="A624" s="14"/>
      <c r="B624" s="246"/>
      <c r="C624" s="247"/>
      <c r="D624" s="237" t="s">
        <v>204</v>
      </c>
      <c r="E624" s="248" t="s">
        <v>21</v>
      </c>
      <c r="F624" s="249" t="s">
        <v>714</v>
      </c>
      <c r="G624" s="247"/>
      <c r="H624" s="250">
        <v>185.34399999999999</v>
      </c>
      <c r="I624" s="251"/>
      <c r="J624" s="247"/>
      <c r="K624" s="247"/>
      <c r="L624" s="252"/>
      <c r="M624" s="253"/>
      <c r="N624" s="254"/>
      <c r="O624" s="254"/>
      <c r="P624" s="254"/>
      <c r="Q624" s="254"/>
      <c r="R624" s="254"/>
      <c r="S624" s="254"/>
      <c r="T624" s="255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T624" s="256" t="s">
        <v>204</v>
      </c>
      <c r="AU624" s="256" t="s">
        <v>81</v>
      </c>
      <c r="AV624" s="14" t="s">
        <v>81</v>
      </c>
      <c r="AW624" s="14" t="s">
        <v>34</v>
      </c>
      <c r="AX624" s="14" t="s">
        <v>77</v>
      </c>
      <c r="AY624" s="256" t="s">
        <v>193</v>
      </c>
    </row>
    <row r="625" s="2" customFormat="1" ht="16.5" customHeight="1">
      <c r="A625" s="41"/>
      <c r="B625" s="42"/>
      <c r="C625" s="217" t="s">
        <v>1299</v>
      </c>
      <c r="D625" s="217" t="s">
        <v>195</v>
      </c>
      <c r="E625" s="218" t="s">
        <v>1300</v>
      </c>
      <c r="F625" s="219" t="s">
        <v>1301</v>
      </c>
      <c r="G625" s="220" t="s">
        <v>198</v>
      </c>
      <c r="H625" s="221">
        <v>116.328</v>
      </c>
      <c r="I625" s="222"/>
      <c r="J625" s="223">
        <f>ROUND(I625*H625,2)</f>
        <v>0</v>
      </c>
      <c r="K625" s="219" t="s">
        <v>199</v>
      </c>
      <c r="L625" s="47"/>
      <c r="M625" s="224" t="s">
        <v>21</v>
      </c>
      <c r="N625" s="225" t="s">
        <v>44</v>
      </c>
      <c r="O625" s="87"/>
      <c r="P625" s="226">
        <f>O625*H625</f>
        <v>0</v>
      </c>
      <c r="Q625" s="226">
        <v>0.00020000000000000001</v>
      </c>
      <c r="R625" s="226">
        <f>Q625*H625</f>
        <v>0.023265600000000001</v>
      </c>
      <c r="S625" s="226">
        <v>0</v>
      </c>
      <c r="T625" s="227">
        <f>S625*H625</f>
        <v>0</v>
      </c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  <c r="AR625" s="228" t="s">
        <v>200</v>
      </c>
      <c r="AT625" s="228" t="s">
        <v>195</v>
      </c>
      <c r="AU625" s="228" t="s">
        <v>81</v>
      </c>
      <c r="AY625" s="20" t="s">
        <v>193</v>
      </c>
      <c r="BE625" s="229">
        <f>IF(N625="základní",J625,0)</f>
        <v>0</v>
      </c>
      <c r="BF625" s="229">
        <f>IF(N625="snížená",J625,0)</f>
        <v>0</v>
      </c>
      <c r="BG625" s="229">
        <f>IF(N625="zákl. přenesená",J625,0)</f>
        <v>0</v>
      </c>
      <c r="BH625" s="229">
        <f>IF(N625="sníž. přenesená",J625,0)</f>
        <v>0</v>
      </c>
      <c r="BI625" s="229">
        <f>IF(N625="nulová",J625,0)</f>
        <v>0</v>
      </c>
      <c r="BJ625" s="20" t="s">
        <v>77</v>
      </c>
      <c r="BK625" s="229">
        <f>ROUND(I625*H625,2)</f>
        <v>0</v>
      </c>
      <c r="BL625" s="20" t="s">
        <v>200</v>
      </c>
      <c r="BM625" s="228" t="s">
        <v>1302</v>
      </c>
    </row>
    <row r="626" s="2" customFormat="1">
      <c r="A626" s="41"/>
      <c r="B626" s="42"/>
      <c r="C626" s="43"/>
      <c r="D626" s="230" t="s">
        <v>202</v>
      </c>
      <c r="E626" s="43"/>
      <c r="F626" s="231" t="s">
        <v>1303</v>
      </c>
      <c r="G626" s="43"/>
      <c r="H626" s="43"/>
      <c r="I626" s="232"/>
      <c r="J626" s="43"/>
      <c r="K626" s="43"/>
      <c r="L626" s="47"/>
      <c r="M626" s="233"/>
      <c r="N626" s="234"/>
      <c r="O626" s="87"/>
      <c r="P626" s="87"/>
      <c r="Q626" s="87"/>
      <c r="R626" s="87"/>
      <c r="S626" s="87"/>
      <c r="T626" s="88"/>
      <c r="U626" s="41"/>
      <c r="V626" s="41"/>
      <c r="W626" s="41"/>
      <c r="X626" s="41"/>
      <c r="Y626" s="41"/>
      <c r="Z626" s="41"/>
      <c r="AA626" s="41"/>
      <c r="AB626" s="41"/>
      <c r="AC626" s="41"/>
      <c r="AD626" s="41"/>
      <c r="AE626" s="41"/>
      <c r="AT626" s="20" t="s">
        <v>202</v>
      </c>
      <c r="AU626" s="20" t="s">
        <v>81</v>
      </c>
    </row>
    <row r="627" s="14" customFormat="1">
      <c r="A627" s="14"/>
      <c r="B627" s="246"/>
      <c r="C627" s="247"/>
      <c r="D627" s="237" t="s">
        <v>204</v>
      </c>
      <c r="E627" s="248" t="s">
        <v>21</v>
      </c>
      <c r="F627" s="249" t="s">
        <v>714</v>
      </c>
      <c r="G627" s="247"/>
      <c r="H627" s="250">
        <v>185.34399999999999</v>
      </c>
      <c r="I627" s="251"/>
      <c r="J627" s="247"/>
      <c r="K627" s="247"/>
      <c r="L627" s="252"/>
      <c r="M627" s="253"/>
      <c r="N627" s="254"/>
      <c r="O627" s="254"/>
      <c r="P627" s="254"/>
      <c r="Q627" s="254"/>
      <c r="R627" s="254"/>
      <c r="S627" s="254"/>
      <c r="T627" s="255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T627" s="256" t="s">
        <v>204</v>
      </c>
      <c r="AU627" s="256" t="s">
        <v>81</v>
      </c>
      <c r="AV627" s="14" t="s">
        <v>81</v>
      </c>
      <c r="AW627" s="14" t="s">
        <v>34</v>
      </c>
      <c r="AX627" s="14" t="s">
        <v>73</v>
      </c>
      <c r="AY627" s="256" t="s">
        <v>193</v>
      </c>
    </row>
    <row r="628" s="13" customFormat="1">
      <c r="A628" s="13"/>
      <c r="B628" s="235"/>
      <c r="C628" s="236"/>
      <c r="D628" s="237" t="s">
        <v>204</v>
      </c>
      <c r="E628" s="238" t="s">
        <v>21</v>
      </c>
      <c r="F628" s="239" t="s">
        <v>1304</v>
      </c>
      <c r="G628" s="236"/>
      <c r="H628" s="238" t="s">
        <v>21</v>
      </c>
      <c r="I628" s="240"/>
      <c r="J628" s="236"/>
      <c r="K628" s="236"/>
      <c r="L628" s="241"/>
      <c r="M628" s="242"/>
      <c r="N628" s="243"/>
      <c r="O628" s="243"/>
      <c r="P628" s="243"/>
      <c r="Q628" s="243"/>
      <c r="R628" s="243"/>
      <c r="S628" s="243"/>
      <c r="T628" s="244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T628" s="245" t="s">
        <v>204</v>
      </c>
      <c r="AU628" s="245" t="s">
        <v>81</v>
      </c>
      <c r="AV628" s="13" t="s">
        <v>77</v>
      </c>
      <c r="AW628" s="13" t="s">
        <v>34</v>
      </c>
      <c r="AX628" s="13" t="s">
        <v>73</v>
      </c>
      <c r="AY628" s="245" t="s">
        <v>193</v>
      </c>
    </row>
    <row r="629" s="14" customFormat="1">
      <c r="A629" s="14"/>
      <c r="B629" s="246"/>
      <c r="C629" s="247"/>
      <c r="D629" s="237" t="s">
        <v>204</v>
      </c>
      <c r="E629" s="248" t="s">
        <v>21</v>
      </c>
      <c r="F629" s="249" t="s">
        <v>1305</v>
      </c>
      <c r="G629" s="247"/>
      <c r="H629" s="250">
        <v>-69.016000000000005</v>
      </c>
      <c r="I629" s="251"/>
      <c r="J629" s="247"/>
      <c r="K629" s="247"/>
      <c r="L629" s="252"/>
      <c r="M629" s="253"/>
      <c r="N629" s="254"/>
      <c r="O629" s="254"/>
      <c r="P629" s="254"/>
      <c r="Q629" s="254"/>
      <c r="R629" s="254"/>
      <c r="S629" s="254"/>
      <c r="T629" s="255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T629" s="256" t="s">
        <v>204</v>
      </c>
      <c r="AU629" s="256" t="s">
        <v>81</v>
      </c>
      <c r="AV629" s="14" t="s">
        <v>81</v>
      </c>
      <c r="AW629" s="14" t="s">
        <v>34</v>
      </c>
      <c r="AX629" s="14" t="s">
        <v>73</v>
      </c>
      <c r="AY629" s="256" t="s">
        <v>193</v>
      </c>
    </row>
    <row r="630" s="15" customFormat="1">
      <c r="A630" s="15"/>
      <c r="B630" s="257"/>
      <c r="C630" s="258"/>
      <c r="D630" s="237" t="s">
        <v>204</v>
      </c>
      <c r="E630" s="259" t="s">
        <v>21</v>
      </c>
      <c r="F630" s="260" t="s">
        <v>208</v>
      </c>
      <c r="G630" s="258"/>
      <c r="H630" s="261">
        <v>116.328</v>
      </c>
      <c r="I630" s="262"/>
      <c r="J630" s="258"/>
      <c r="K630" s="258"/>
      <c r="L630" s="263"/>
      <c r="M630" s="264"/>
      <c r="N630" s="265"/>
      <c r="O630" s="265"/>
      <c r="P630" s="265"/>
      <c r="Q630" s="265"/>
      <c r="R630" s="265"/>
      <c r="S630" s="265"/>
      <c r="T630" s="266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T630" s="267" t="s">
        <v>204</v>
      </c>
      <c r="AU630" s="267" t="s">
        <v>81</v>
      </c>
      <c r="AV630" s="15" t="s">
        <v>200</v>
      </c>
      <c r="AW630" s="15" t="s">
        <v>34</v>
      </c>
      <c r="AX630" s="15" t="s">
        <v>77</v>
      </c>
      <c r="AY630" s="267" t="s">
        <v>193</v>
      </c>
    </row>
    <row r="631" s="2" customFormat="1" ht="21.75" customHeight="1">
      <c r="A631" s="41"/>
      <c r="B631" s="42"/>
      <c r="C631" s="217" t="s">
        <v>1306</v>
      </c>
      <c r="D631" s="217" t="s">
        <v>195</v>
      </c>
      <c r="E631" s="218" t="s">
        <v>1307</v>
      </c>
      <c r="F631" s="219" t="s">
        <v>1308</v>
      </c>
      <c r="G631" s="220" t="s">
        <v>198</v>
      </c>
      <c r="H631" s="221">
        <v>185.34399999999999</v>
      </c>
      <c r="I631" s="222"/>
      <c r="J631" s="223">
        <f>ROUND(I631*H631,2)</f>
        <v>0</v>
      </c>
      <c r="K631" s="219" t="s">
        <v>199</v>
      </c>
      <c r="L631" s="47"/>
      <c r="M631" s="224" t="s">
        <v>21</v>
      </c>
      <c r="N631" s="225" t="s">
        <v>44</v>
      </c>
      <c r="O631" s="87"/>
      <c r="P631" s="226">
        <f>O631*H631</f>
        <v>0</v>
      </c>
      <c r="Q631" s="226">
        <v>0.023099999999999999</v>
      </c>
      <c r="R631" s="226">
        <f>Q631*H631</f>
        <v>4.2814464000000001</v>
      </c>
      <c r="S631" s="226">
        <v>0</v>
      </c>
      <c r="T631" s="227">
        <f>S631*H631</f>
        <v>0</v>
      </c>
      <c r="U631" s="41"/>
      <c r="V631" s="41"/>
      <c r="W631" s="41"/>
      <c r="X631" s="41"/>
      <c r="Y631" s="41"/>
      <c r="Z631" s="41"/>
      <c r="AA631" s="41"/>
      <c r="AB631" s="41"/>
      <c r="AC631" s="41"/>
      <c r="AD631" s="41"/>
      <c r="AE631" s="41"/>
      <c r="AR631" s="228" t="s">
        <v>200</v>
      </c>
      <c r="AT631" s="228" t="s">
        <v>195</v>
      </c>
      <c r="AU631" s="228" t="s">
        <v>81</v>
      </c>
      <c r="AY631" s="20" t="s">
        <v>193</v>
      </c>
      <c r="BE631" s="229">
        <f>IF(N631="základní",J631,0)</f>
        <v>0</v>
      </c>
      <c r="BF631" s="229">
        <f>IF(N631="snížená",J631,0)</f>
        <v>0</v>
      </c>
      <c r="BG631" s="229">
        <f>IF(N631="zákl. přenesená",J631,0)</f>
        <v>0</v>
      </c>
      <c r="BH631" s="229">
        <f>IF(N631="sníž. přenesená",J631,0)</f>
        <v>0</v>
      </c>
      <c r="BI631" s="229">
        <f>IF(N631="nulová",J631,0)</f>
        <v>0</v>
      </c>
      <c r="BJ631" s="20" t="s">
        <v>77</v>
      </c>
      <c r="BK631" s="229">
        <f>ROUND(I631*H631,2)</f>
        <v>0</v>
      </c>
      <c r="BL631" s="20" t="s">
        <v>200</v>
      </c>
      <c r="BM631" s="228" t="s">
        <v>1309</v>
      </c>
    </row>
    <row r="632" s="2" customFormat="1">
      <c r="A632" s="41"/>
      <c r="B632" s="42"/>
      <c r="C632" s="43"/>
      <c r="D632" s="230" t="s">
        <v>202</v>
      </c>
      <c r="E632" s="43"/>
      <c r="F632" s="231" t="s">
        <v>1310</v>
      </c>
      <c r="G632" s="43"/>
      <c r="H632" s="43"/>
      <c r="I632" s="232"/>
      <c r="J632" s="43"/>
      <c r="K632" s="43"/>
      <c r="L632" s="47"/>
      <c r="M632" s="233"/>
      <c r="N632" s="234"/>
      <c r="O632" s="87"/>
      <c r="P632" s="87"/>
      <c r="Q632" s="87"/>
      <c r="R632" s="87"/>
      <c r="S632" s="87"/>
      <c r="T632" s="88"/>
      <c r="U632" s="41"/>
      <c r="V632" s="41"/>
      <c r="W632" s="41"/>
      <c r="X632" s="41"/>
      <c r="Y632" s="41"/>
      <c r="Z632" s="41"/>
      <c r="AA632" s="41"/>
      <c r="AB632" s="41"/>
      <c r="AC632" s="41"/>
      <c r="AD632" s="41"/>
      <c r="AE632" s="41"/>
      <c r="AT632" s="20" t="s">
        <v>202</v>
      </c>
      <c r="AU632" s="20" t="s">
        <v>81</v>
      </c>
    </row>
    <row r="633" s="13" customFormat="1">
      <c r="A633" s="13"/>
      <c r="B633" s="235"/>
      <c r="C633" s="236"/>
      <c r="D633" s="237" t="s">
        <v>204</v>
      </c>
      <c r="E633" s="238" t="s">
        <v>21</v>
      </c>
      <c r="F633" s="239" t="s">
        <v>1311</v>
      </c>
      <c r="G633" s="236"/>
      <c r="H633" s="238" t="s">
        <v>21</v>
      </c>
      <c r="I633" s="240"/>
      <c r="J633" s="236"/>
      <c r="K633" s="236"/>
      <c r="L633" s="241"/>
      <c r="M633" s="242"/>
      <c r="N633" s="243"/>
      <c r="O633" s="243"/>
      <c r="P633" s="243"/>
      <c r="Q633" s="243"/>
      <c r="R633" s="243"/>
      <c r="S633" s="243"/>
      <c r="T633" s="244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T633" s="245" t="s">
        <v>204</v>
      </c>
      <c r="AU633" s="245" t="s">
        <v>81</v>
      </c>
      <c r="AV633" s="13" t="s">
        <v>77</v>
      </c>
      <c r="AW633" s="13" t="s">
        <v>34</v>
      </c>
      <c r="AX633" s="13" t="s">
        <v>73</v>
      </c>
      <c r="AY633" s="245" t="s">
        <v>193</v>
      </c>
    </row>
    <row r="634" s="13" customFormat="1">
      <c r="A634" s="13"/>
      <c r="B634" s="235"/>
      <c r="C634" s="236"/>
      <c r="D634" s="237" t="s">
        <v>204</v>
      </c>
      <c r="E634" s="238" t="s">
        <v>21</v>
      </c>
      <c r="F634" s="239" t="s">
        <v>1312</v>
      </c>
      <c r="G634" s="236"/>
      <c r="H634" s="238" t="s">
        <v>21</v>
      </c>
      <c r="I634" s="240"/>
      <c r="J634" s="236"/>
      <c r="K634" s="236"/>
      <c r="L634" s="241"/>
      <c r="M634" s="242"/>
      <c r="N634" s="243"/>
      <c r="O634" s="243"/>
      <c r="P634" s="243"/>
      <c r="Q634" s="243"/>
      <c r="R634" s="243"/>
      <c r="S634" s="243"/>
      <c r="T634" s="244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T634" s="245" t="s">
        <v>204</v>
      </c>
      <c r="AU634" s="245" t="s">
        <v>81</v>
      </c>
      <c r="AV634" s="13" t="s">
        <v>77</v>
      </c>
      <c r="AW634" s="13" t="s">
        <v>34</v>
      </c>
      <c r="AX634" s="13" t="s">
        <v>73</v>
      </c>
      <c r="AY634" s="245" t="s">
        <v>193</v>
      </c>
    </row>
    <row r="635" s="14" customFormat="1">
      <c r="A635" s="14"/>
      <c r="B635" s="246"/>
      <c r="C635" s="247"/>
      <c r="D635" s="237" t="s">
        <v>204</v>
      </c>
      <c r="E635" s="248" t="s">
        <v>21</v>
      </c>
      <c r="F635" s="249" t="s">
        <v>1313</v>
      </c>
      <c r="G635" s="247"/>
      <c r="H635" s="250">
        <v>134.00700000000001</v>
      </c>
      <c r="I635" s="251"/>
      <c r="J635" s="247"/>
      <c r="K635" s="247"/>
      <c r="L635" s="252"/>
      <c r="M635" s="253"/>
      <c r="N635" s="254"/>
      <c r="O635" s="254"/>
      <c r="P635" s="254"/>
      <c r="Q635" s="254"/>
      <c r="R635" s="254"/>
      <c r="S635" s="254"/>
      <c r="T635" s="255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T635" s="256" t="s">
        <v>204</v>
      </c>
      <c r="AU635" s="256" t="s">
        <v>81</v>
      </c>
      <c r="AV635" s="14" t="s">
        <v>81</v>
      </c>
      <c r="AW635" s="14" t="s">
        <v>34</v>
      </c>
      <c r="AX635" s="14" t="s">
        <v>73</v>
      </c>
      <c r="AY635" s="256" t="s">
        <v>193</v>
      </c>
    </row>
    <row r="636" s="14" customFormat="1">
      <c r="A636" s="14"/>
      <c r="B636" s="246"/>
      <c r="C636" s="247"/>
      <c r="D636" s="237" t="s">
        <v>204</v>
      </c>
      <c r="E636" s="248" t="s">
        <v>21</v>
      </c>
      <c r="F636" s="249" t="s">
        <v>1314</v>
      </c>
      <c r="G636" s="247"/>
      <c r="H636" s="250">
        <v>15.387000000000001</v>
      </c>
      <c r="I636" s="251"/>
      <c r="J636" s="247"/>
      <c r="K636" s="247"/>
      <c r="L636" s="252"/>
      <c r="M636" s="253"/>
      <c r="N636" s="254"/>
      <c r="O636" s="254"/>
      <c r="P636" s="254"/>
      <c r="Q636" s="254"/>
      <c r="R636" s="254"/>
      <c r="S636" s="254"/>
      <c r="T636" s="255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T636" s="256" t="s">
        <v>204</v>
      </c>
      <c r="AU636" s="256" t="s">
        <v>81</v>
      </c>
      <c r="AV636" s="14" t="s">
        <v>81</v>
      </c>
      <c r="AW636" s="14" t="s">
        <v>34</v>
      </c>
      <c r="AX636" s="14" t="s">
        <v>73</v>
      </c>
      <c r="AY636" s="256" t="s">
        <v>193</v>
      </c>
    </row>
    <row r="637" s="14" customFormat="1">
      <c r="A637" s="14"/>
      <c r="B637" s="246"/>
      <c r="C637" s="247"/>
      <c r="D637" s="237" t="s">
        <v>204</v>
      </c>
      <c r="E637" s="248" t="s">
        <v>21</v>
      </c>
      <c r="F637" s="249" t="s">
        <v>1315</v>
      </c>
      <c r="G637" s="247"/>
      <c r="H637" s="250">
        <v>-6</v>
      </c>
      <c r="I637" s="251"/>
      <c r="J637" s="247"/>
      <c r="K637" s="247"/>
      <c r="L637" s="252"/>
      <c r="M637" s="253"/>
      <c r="N637" s="254"/>
      <c r="O637" s="254"/>
      <c r="P637" s="254"/>
      <c r="Q637" s="254"/>
      <c r="R637" s="254"/>
      <c r="S637" s="254"/>
      <c r="T637" s="255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T637" s="256" t="s">
        <v>204</v>
      </c>
      <c r="AU637" s="256" t="s">
        <v>81</v>
      </c>
      <c r="AV637" s="14" t="s">
        <v>81</v>
      </c>
      <c r="AW637" s="14" t="s">
        <v>34</v>
      </c>
      <c r="AX637" s="14" t="s">
        <v>73</v>
      </c>
      <c r="AY637" s="256" t="s">
        <v>193</v>
      </c>
    </row>
    <row r="638" s="14" customFormat="1">
      <c r="A638" s="14"/>
      <c r="B638" s="246"/>
      <c r="C638" s="247"/>
      <c r="D638" s="237" t="s">
        <v>204</v>
      </c>
      <c r="E638" s="248" t="s">
        <v>21</v>
      </c>
      <c r="F638" s="249" t="s">
        <v>1316</v>
      </c>
      <c r="G638" s="247"/>
      <c r="H638" s="250">
        <v>1.2</v>
      </c>
      <c r="I638" s="251"/>
      <c r="J638" s="247"/>
      <c r="K638" s="247"/>
      <c r="L638" s="252"/>
      <c r="M638" s="253"/>
      <c r="N638" s="254"/>
      <c r="O638" s="254"/>
      <c r="P638" s="254"/>
      <c r="Q638" s="254"/>
      <c r="R638" s="254"/>
      <c r="S638" s="254"/>
      <c r="T638" s="255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T638" s="256" t="s">
        <v>204</v>
      </c>
      <c r="AU638" s="256" t="s">
        <v>81</v>
      </c>
      <c r="AV638" s="14" t="s">
        <v>81</v>
      </c>
      <c r="AW638" s="14" t="s">
        <v>34</v>
      </c>
      <c r="AX638" s="14" t="s">
        <v>73</v>
      </c>
      <c r="AY638" s="256" t="s">
        <v>193</v>
      </c>
    </row>
    <row r="639" s="14" customFormat="1">
      <c r="A639" s="14"/>
      <c r="B639" s="246"/>
      <c r="C639" s="247"/>
      <c r="D639" s="237" t="s">
        <v>204</v>
      </c>
      <c r="E639" s="248" t="s">
        <v>21</v>
      </c>
      <c r="F639" s="249" t="s">
        <v>1317</v>
      </c>
      <c r="G639" s="247"/>
      <c r="H639" s="250">
        <v>-10.938000000000001</v>
      </c>
      <c r="I639" s="251"/>
      <c r="J639" s="247"/>
      <c r="K639" s="247"/>
      <c r="L639" s="252"/>
      <c r="M639" s="253"/>
      <c r="N639" s="254"/>
      <c r="O639" s="254"/>
      <c r="P639" s="254"/>
      <c r="Q639" s="254"/>
      <c r="R639" s="254"/>
      <c r="S639" s="254"/>
      <c r="T639" s="255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T639" s="256" t="s">
        <v>204</v>
      </c>
      <c r="AU639" s="256" t="s">
        <v>81</v>
      </c>
      <c r="AV639" s="14" t="s">
        <v>81</v>
      </c>
      <c r="AW639" s="14" t="s">
        <v>34</v>
      </c>
      <c r="AX639" s="14" t="s">
        <v>73</v>
      </c>
      <c r="AY639" s="256" t="s">
        <v>193</v>
      </c>
    </row>
    <row r="640" s="14" customFormat="1">
      <c r="A640" s="14"/>
      <c r="B640" s="246"/>
      <c r="C640" s="247"/>
      <c r="D640" s="237" t="s">
        <v>204</v>
      </c>
      <c r="E640" s="248" t="s">
        <v>21</v>
      </c>
      <c r="F640" s="249" t="s">
        <v>1318</v>
      </c>
      <c r="G640" s="247"/>
      <c r="H640" s="250">
        <v>4.75</v>
      </c>
      <c r="I640" s="251"/>
      <c r="J640" s="247"/>
      <c r="K640" s="247"/>
      <c r="L640" s="252"/>
      <c r="M640" s="253"/>
      <c r="N640" s="254"/>
      <c r="O640" s="254"/>
      <c r="P640" s="254"/>
      <c r="Q640" s="254"/>
      <c r="R640" s="254"/>
      <c r="S640" s="254"/>
      <c r="T640" s="255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T640" s="256" t="s">
        <v>204</v>
      </c>
      <c r="AU640" s="256" t="s">
        <v>81</v>
      </c>
      <c r="AV640" s="14" t="s">
        <v>81</v>
      </c>
      <c r="AW640" s="14" t="s">
        <v>34</v>
      </c>
      <c r="AX640" s="14" t="s">
        <v>73</v>
      </c>
      <c r="AY640" s="256" t="s">
        <v>193</v>
      </c>
    </row>
    <row r="641" s="13" customFormat="1">
      <c r="A641" s="13"/>
      <c r="B641" s="235"/>
      <c r="C641" s="236"/>
      <c r="D641" s="237" t="s">
        <v>204</v>
      </c>
      <c r="E641" s="238" t="s">
        <v>21</v>
      </c>
      <c r="F641" s="239" t="s">
        <v>1319</v>
      </c>
      <c r="G641" s="236"/>
      <c r="H641" s="238" t="s">
        <v>21</v>
      </c>
      <c r="I641" s="240"/>
      <c r="J641" s="236"/>
      <c r="K641" s="236"/>
      <c r="L641" s="241"/>
      <c r="M641" s="242"/>
      <c r="N641" s="243"/>
      <c r="O641" s="243"/>
      <c r="P641" s="243"/>
      <c r="Q641" s="243"/>
      <c r="R641" s="243"/>
      <c r="S641" s="243"/>
      <c r="T641" s="244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T641" s="245" t="s">
        <v>204</v>
      </c>
      <c r="AU641" s="245" t="s">
        <v>81</v>
      </c>
      <c r="AV641" s="13" t="s">
        <v>77</v>
      </c>
      <c r="AW641" s="13" t="s">
        <v>34</v>
      </c>
      <c r="AX641" s="13" t="s">
        <v>73</v>
      </c>
      <c r="AY641" s="245" t="s">
        <v>193</v>
      </c>
    </row>
    <row r="642" s="14" customFormat="1">
      <c r="A642" s="14"/>
      <c r="B642" s="246"/>
      <c r="C642" s="247"/>
      <c r="D642" s="237" t="s">
        <v>204</v>
      </c>
      <c r="E642" s="248" t="s">
        <v>21</v>
      </c>
      <c r="F642" s="249" t="s">
        <v>1320</v>
      </c>
      <c r="G642" s="247"/>
      <c r="H642" s="250">
        <v>48.938000000000002</v>
      </c>
      <c r="I642" s="251"/>
      <c r="J642" s="247"/>
      <c r="K642" s="247"/>
      <c r="L642" s="252"/>
      <c r="M642" s="253"/>
      <c r="N642" s="254"/>
      <c r="O642" s="254"/>
      <c r="P642" s="254"/>
      <c r="Q642" s="254"/>
      <c r="R642" s="254"/>
      <c r="S642" s="254"/>
      <c r="T642" s="255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T642" s="256" t="s">
        <v>204</v>
      </c>
      <c r="AU642" s="256" t="s">
        <v>81</v>
      </c>
      <c r="AV642" s="14" t="s">
        <v>81</v>
      </c>
      <c r="AW642" s="14" t="s">
        <v>34</v>
      </c>
      <c r="AX642" s="14" t="s">
        <v>73</v>
      </c>
      <c r="AY642" s="256" t="s">
        <v>193</v>
      </c>
    </row>
    <row r="643" s="14" customFormat="1">
      <c r="A643" s="14"/>
      <c r="B643" s="246"/>
      <c r="C643" s="247"/>
      <c r="D643" s="237" t="s">
        <v>204</v>
      </c>
      <c r="E643" s="248" t="s">
        <v>21</v>
      </c>
      <c r="F643" s="249" t="s">
        <v>1321</v>
      </c>
      <c r="G643" s="247"/>
      <c r="H643" s="250">
        <v>-22.937999999999999</v>
      </c>
      <c r="I643" s="251"/>
      <c r="J643" s="247"/>
      <c r="K643" s="247"/>
      <c r="L643" s="252"/>
      <c r="M643" s="253"/>
      <c r="N643" s="254"/>
      <c r="O643" s="254"/>
      <c r="P643" s="254"/>
      <c r="Q643" s="254"/>
      <c r="R643" s="254"/>
      <c r="S643" s="254"/>
      <c r="T643" s="255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T643" s="256" t="s">
        <v>204</v>
      </c>
      <c r="AU643" s="256" t="s">
        <v>81</v>
      </c>
      <c r="AV643" s="14" t="s">
        <v>81</v>
      </c>
      <c r="AW643" s="14" t="s">
        <v>34</v>
      </c>
      <c r="AX643" s="14" t="s">
        <v>73</v>
      </c>
      <c r="AY643" s="256" t="s">
        <v>193</v>
      </c>
    </row>
    <row r="644" s="14" customFormat="1">
      <c r="A644" s="14"/>
      <c r="B644" s="246"/>
      <c r="C644" s="247"/>
      <c r="D644" s="237" t="s">
        <v>204</v>
      </c>
      <c r="E644" s="248" t="s">
        <v>21</v>
      </c>
      <c r="F644" s="249" t="s">
        <v>1322</v>
      </c>
      <c r="G644" s="247"/>
      <c r="H644" s="250">
        <v>5.0540000000000003</v>
      </c>
      <c r="I644" s="251"/>
      <c r="J644" s="247"/>
      <c r="K644" s="247"/>
      <c r="L644" s="252"/>
      <c r="M644" s="253"/>
      <c r="N644" s="254"/>
      <c r="O644" s="254"/>
      <c r="P644" s="254"/>
      <c r="Q644" s="254"/>
      <c r="R644" s="254"/>
      <c r="S644" s="254"/>
      <c r="T644" s="255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T644" s="256" t="s">
        <v>204</v>
      </c>
      <c r="AU644" s="256" t="s">
        <v>81</v>
      </c>
      <c r="AV644" s="14" t="s">
        <v>81</v>
      </c>
      <c r="AW644" s="14" t="s">
        <v>34</v>
      </c>
      <c r="AX644" s="14" t="s">
        <v>73</v>
      </c>
      <c r="AY644" s="256" t="s">
        <v>193</v>
      </c>
    </row>
    <row r="645" s="13" customFormat="1">
      <c r="A645" s="13"/>
      <c r="B645" s="235"/>
      <c r="C645" s="236"/>
      <c r="D645" s="237" t="s">
        <v>204</v>
      </c>
      <c r="E645" s="238" t="s">
        <v>21</v>
      </c>
      <c r="F645" s="239" t="s">
        <v>1323</v>
      </c>
      <c r="G645" s="236"/>
      <c r="H645" s="238" t="s">
        <v>21</v>
      </c>
      <c r="I645" s="240"/>
      <c r="J645" s="236"/>
      <c r="K645" s="236"/>
      <c r="L645" s="241"/>
      <c r="M645" s="242"/>
      <c r="N645" s="243"/>
      <c r="O645" s="243"/>
      <c r="P645" s="243"/>
      <c r="Q645" s="243"/>
      <c r="R645" s="243"/>
      <c r="S645" s="243"/>
      <c r="T645" s="244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T645" s="245" t="s">
        <v>204</v>
      </c>
      <c r="AU645" s="245" t="s">
        <v>81</v>
      </c>
      <c r="AV645" s="13" t="s">
        <v>77</v>
      </c>
      <c r="AW645" s="13" t="s">
        <v>34</v>
      </c>
      <c r="AX645" s="13" t="s">
        <v>73</v>
      </c>
      <c r="AY645" s="245" t="s">
        <v>193</v>
      </c>
    </row>
    <row r="646" s="14" customFormat="1">
      <c r="A646" s="14"/>
      <c r="B646" s="246"/>
      <c r="C646" s="247"/>
      <c r="D646" s="237" t="s">
        <v>204</v>
      </c>
      <c r="E646" s="248" t="s">
        <v>21</v>
      </c>
      <c r="F646" s="249" t="s">
        <v>1324</v>
      </c>
      <c r="G646" s="247"/>
      <c r="H646" s="250">
        <v>15.884</v>
      </c>
      <c r="I646" s="251"/>
      <c r="J646" s="247"/>
      <c r="K646" s="247"/>
      <c r="L646" s="252"/>
      <c r="M646" s="253"/>
      <c r="N646" s="254"/>
      <c r="O646" s="254"/>
      <c r="P646" s="254"/>
      <c r="Q646" s="254"/>
      <c r="R646" s="254"/>
      <c r="S646" s="254"/>
      <c r="T646" s="255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T646" s="256" t="s">
        <v>204</v>
      </c>
      <c r="AU646" s="256" t="s">
        <v>81</v>
      </c>
      <c r="AV646" s="14" t="s">
        <v>81</v>
      </c>
      <c r="AW646" s="14" t="s">
        <v>34</v>
      </c>
      <c r="AX646" s="14" t="s">
        <v>73</v>
      </c>
      <c r="AY646" s="256" t="s">
        <v>193</v>
      </c>
    </row>
    <row r="647" s="16" customFormat="1">
      <c r="A647" s="16"/>
      <c r="B647" s="268"/>
      <c r="C647" s="269"/>
      <c r="D647" s="237" t="s">
        <v>204</v>
      </c>
      <c r="E647" s="270" t="s">
        <v>714</v>
      </c>
      <c r="F647" s="271" t="s">
        <v>491</v>
      </c>
      <c r="G647" s="269"/>
      <c r="H647" s="272">
        <v>185.34399999999999</v>
      </c>
      <c r="I647" s="273"/>
      <c r="J647" s="269"/>
      <c r="K647" s="269"/>
      <c r="L647" s="274"/>
      <c r="M647" s="275"/>
      <c r="N647" s="276"/>
      <c r="O647" s="276"/>
      <c r="P647" s="276"/>
      <c r="Q647" s="276"/>
      <c r="R647" s="276"/>
      <c r="S647" s="276"/>
      <c r="T647" s="277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T647" s="278" t="s">
        <v>204</v>
      </c>
      <c r="AU647" s="278" t="s">
        <v>81</v>
      </c>
      <c r="AV647" s="16" t="s">
        <v>109</v>
      </c>
      <c r="AW647" s="16" t="s">
        <v>34</v>
      </c>
      <c r="AX647" s="16" t="s">
        <v>73</v>
      </c>
      <c r="AY647" s="278" t="s">
        <v>193</v>
      </c>
    </row>
    <row r="648" s="15" customFormat="1">
      <c r="A648" s="15"/>
      <c r="B648" s="257"/>
      <c r="C648" s="258"/>
      <c r="D648" s="237" t="s">
        <v>204</v>
      </c>
      <c r="E648" s="259" t="s">
        <v>21</v>
      </c>
      <c r="F648" s="260" t="s">
        <v>208</v>
      </c>
      <c r="G648" s="258"/>
      <c r="H648" s="261">
        <v>185.34399999999999</v>
      </c>
      <c r="I648" s="262"/>
      <c r="J648" s="258"/>
      <c r="K648" s="258"/>
      <c r="L648" s="263"/>
      <c r="M648" s="264"/>
      <c r="N648" s="265"/>
      <c r="O648" s="265"/>
      <c r="P648" s="265"/>
      <c r="Q648" s="265"/>
      <c r="R648" s="265"/>
      <c r="S648" s="265"/>
      <c r="T648" s="266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T648" s="267" t="s">
        <v>204</v>
      </c>
      <c r="AU648" s="267" t="s">
        <v>81</v>
      </c>
      <c r="AV648" s="15" t="s">
        <v>200</v>
      </c>
      <c r="AW648" s="15" t="s">
        <v>34</v>
      </c>
      <c r="AX648" s="15" t="s">
        <v>77</v>
      </c>
      <c r="AY648" s="267" t="s">
        <v>193</v>
      </c>
    </row>
    <row r="649" s="2" customFormat="1" ht="24.15" customHeight="1">
      <c r="A649" s="41"/>
      <c r="B649" s="42"/>
      <c r="C649" s="217" t="s">
        <v>1325</v>
      </c>
      <c r="D649" s="217" t="s">
        <v>195</v>
      </c>
      <c r="E649" s="218" t="s">
        <v>1326</v>
      </c>
      <c r="F649" s="219" t="s">
        <v>1327</v>
      </c>
      <c r="G649" s="220" t="s">
        <v>198</v>
      </c>
      <c r="H649" s="221">
        <v>19.600000000000001</v>
      </c>
      <c r="I649" s="222"/>
      <c r="J649" s="223">
        <f>ROUND(I649*H649,2)</f>
        <v>0</v>
      </c>
      <c r="K649" s="219" t="s">
        <v>21</v>
      </c>
      <c r="L649" s="47"/>
      <c r="M649" s="224" t="s">
        <v>21</v>
      </c>
      <c r="N649" s="225" t="s">
        <v>44</v>
      </c>
      <c r="O649" s="87"/>
      <c r="P649" s="226">
        <f>O649*H649</f>
        <v>0</v>
      </c>
      <c r="Q649" s="226">
        <v>0.047660000000000001</v>
      </c>
      <c r="R649" s="226">
        <f>Q649*H649</f>
        <v>0.93413600000000008</v>
      </c>
      <c r="S649" s="226">
        <v>0</v>
      </c>
      <c r="T649" s="227">
        <f>S649*H649</f>
        <v>0</v>
      </c>
      <c r="U649" s="41"/>
      <c r="V649" s="41"/>
      <c r="W649" s="41"/>
      <c r="X649" s="41"/>
      <c r="Y649" s="41"/>
      <c r="Z649" s="41"/>
      <c r="AA649" s="41"/>
      <c r="AB649" s="41"/>
      <c r="AC649" s="41"/>
      <c r="AD649" s="41"/>
      <c r="AE649" s="41"/>
      <c r="AR649" s="228" t="s">
        <v>200</v>
      </c>
      <c r="AT649" s="228" t="s">
        <v>195</v>
      </c>
      <c r="AU649" s="228" t="s">
        <v>81</v>
      </c>
      <c r="AY649" s="20" t="s">
        <v>193</v>
      </c>
      <c r="BE649" s="229">
        <f>IF(N649="základní",J649,0)</f>
        <v>0</v>
      </c>
      <c r="BF649" s="229">
        <f>IF(N649="snížená",J649,0)</f>
        <v>0</v>
      </c>
      <c r="BG649" s="229">
        <f>IF(N649="zákl. přenesená",J649,0)</f>
        <v>0</v>
      </c>
      <c r="BH649" s="229">
        <f>IF(N649="sníž. přenesená",J649,0)</f>
        <v>0</v>
      </c>
      <c r="BI649" s="229">
        <f>IF(N649="nulová",J649,0)</f>
        <v>0</v>
      </c>
      <c r="BJ649" s="20" t="s">
        <v>77</v>
      </c>
      <c r="BK649" s="229">
        <f>ROUND(I649*H649,2)</f>
        <v>0</v>
      </c>
      <c r="BL649" s="20" t="s">
        <v>200</v>
      </c>
      <c r="BM649" s="228" t="s">
        <v>1328</v>
      </c>
    </row>
    <row r="650" s="14" customFormat="1">
      <c r="A650" s="14"/>
      <c r="B650" s="246"/>
      <c r="C650" s="247"/>
      <c r="D650" s="237" t="s">
        <v>204</v>
      </c>
      <c r="E650" s="248" t="s">
        <v>21</v>
      </c>
      <c r="F650" s="249" t="s">
        <v>1329</v>
      </c>
      <c r="G650" s="247"/>
      <c r="H650" s="250">
        <v>9</v>
      </c>
      <c r="I650" s="251"/>
      <c r="J650" s="247"/>
      <c r="K650" s="247"/>
      <c r="L650" s="252"/>
      <c r="M650" s="253"/>
      <c r="N650" s="254"/>
      <c r="O650" s="254"/>
      <c r="P650" s="254"/>
      <c r="Q650" s="254"/>
      <c r="R650" s="254"/>
      <c r="S650" s="254"/>
      <c r="T650" s="255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T650" s="256" t="s">
        <v>204</v>
      </c>
      <c r="AU650" s="256" t="s">
        <v>81</v>
      </c>
      <c r="AV650" s="14" t="s">
        <v>81</v>
      </c>
      <c r="AW650" s="14" t="s">
        <v>34</v>
      </c>
      <c r="AX650" s="14" t="s">
        <v>73</v>
      </c>
      <c r="AY650" s="256" t="s">
        <v>193</v>
      </c>
    </row>
    <row r="651" s="14" customFormat="1">
      <c r="A651" s="14"/>
      <c r="B651" s="246"/>
      <c r="C651" s="247"/>
      <c r="D651" s="237" t="s">
        <v>204</v>
      </c>
      <c r="E651" s="248" t="s">
        <v>21</v>
      </c>
      <c r="F651" s="249" t="s">
        <v>1330</v>
      </c>
      <c r="G651" s="247"/>
      <c r="H651" s="250">
        <v>10.6</v>
      </c>
      <c r="I651" s="251"/>
      <c r="J651" s="247"/>
      <c r="K651" s="247"/>
      <c r="L651" s="252"/>
      <c r="M651" s="253"/>
      <c r="N651" s="254"/>
      <c r="O651" s="254"/>
      <c r="P651" s="254"/>
      <c r="Q651" s="254"/>
      <c r="R651" s="254"/>
      <c r="S651" s="254"/>
      <c r="T651" s="255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T651" s="256" t="s">
        <v>204</v>
      </c>
      <c r="AU651" s="256" t="s">
        <v>81</v>
      </c>
      <c r="AV651" s="14" t="s">
        <v>81</v>
      </c>
      <c r="AW651" s="14" t="s">
        <v>34</v>
      </c>
      <c r="AX651" s="14" t="s">
        <v>73</v>
      </c>
      <c r="AY651" s="256" t="s">
        <v>193</v>
      </c>
    </row>
    <row r="652" s="15" customFormat="1">
      <c r="A652" s="15"/>
      <c r="B652" s="257"/>
      <c r="C652" s="258"/>
      <c r="D652" s="237" t="s">
        <v>204</v>
      </c>
      <c r="E652" s="259" t="s">
        <v>21</v>
      </c>
      <c r="F652" s="260" t="s">
        <v>208</v>
      </c>
      <c r="G652" s="258"/>
      <c r="H652" s="261">
        <v>19.600000000000001</v>
      </c>
      <c r="I652" s="262"/>
      <c r="J652" s="258"/>
      <c r="K652" s="258"/>
      <c r="L652" s="263"/>
      <c r="M652" s="264"/>
      <c r="N652" s="265"/>
      <c r="O652" s="265"/>
      <c r="P652" s="265"/>
      <c r="Q652" s="265"/>
      <c r="R652" s="265"/>
      <c r="S652" s="265"/>
      <c r="T652" s="266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T652" s="267" t="s">
        <v>204</v>
      </c>
      <c r="AU652" s="267" t="s">
        <v>81</v>
      </c>
      <c r="AV652" s="15" t="s">
        <v>200</v>
      </c>
      <c r="AW652" s="15" t="s">
        <v>34</v>
      </c>
      <c r="AX652" s="15" t="s">
        <v>77</v>
      </c>
      <c r="AY652" s="267" t="s">
        <v>193</v>
      </c>
    </row>
    <row r="653" s="2" customFormat="1" ht="24.15" customHeight="1">
      <c r="A653" s="41"/>
      <c r="B653" s="42"/>
      <c r="C653" s="217" t="s">
        <v>1331</v>
      </c>
      <c r="D653" s="217" t="s">
        <v>195</v>
      </c>
      <c r="E653" s="218" t="s">
        <v>1332</v>
      </c>
      <c r="F653" s="219" t="s">
        <v>1333</v>
      </c>
      <c r="G653" s="220" t="s">
        <v>198</v>
      </c>
      <c r="H653" s="221">
        <v>0.75</v>
      </c>
      <c r="I653" s="222"/>
      <c r="J653" s="223">
        <f>ROUND(I653*H653,2)</f>
        <v>0</v>
      </c>
      <c r="K653" s="219" t="s">
        <v>199</v>
      </c>
      <c r="L653" s="47"/>
      <c r="M653" s="224" t="s">
        <v>21</v>
      </c>
      <c r="N653" s="225" t="s">
        <v>44</v>
      </c>
      <c r="O653" s="87"/>
      <c r="P653" s="226">
        <f>O653*H653</f>
        <v>0</v>
      </c>
      <c r="Q653" s="226">
        <v>0.04224</v>
      </c>
      <c r="R653" s="226">
        <f>Q653*H653</f>
        <v>0.03168</v>
      </c>
      <c r="S653" s="226">
        <v>0</v>
      </c>
      <c r="T653" s="227">
        <f>S653*H653</f>
        <v>0</v>
      </c>
      <c r="U653" s="41"/>
      <c r="V653" s="41"/>
      <c r="W653" s="41"/>
      <c r="X653" s="41"/>
      <c r="Y653" s="41"/>
      <c r="Z653" s="41"/>
      <c r="AA653" s="41"/>
      <c r="AB653" s="41"/>
      <c r="AC653" s="41"/>
      <c r="AD653" s="41"/>
      <c r="AE653" s="41"/>
      <c r="AR653" s="228" t="s">
        <v>200</v>
      </c>
      <c r="AT653" s="228" t="s">
        <v>195</v>
      </c>
      <c r="AU653" s="228" t="s">
        <v>81</v>
      </c>
      <c r="AY653" s="20" t="s">
        <v>193</v>
      </c>
      <c r="BE653" s="229">
        <f>IF(N653="základní",J653,0)</f>
        <v>0</v>
      </c>
      <c r="BF653" s="229">
        <f>IF(N653="snížená",J653,0)</f>
        <v>0</v>
      </c>
      <c r="BG653" s="229">
        <f>IF(N653="zákl. přenesená",J653,0)</f>
        <v>0</v>
      </c>
      <c r="BH653" s="229">
        <f>IF(N653="sníž. přenesená",J653,0)</f>
        <v>0</v>
      </c>
      <c r="BI653" s="229">
        <f>IF(N653="nulová",J653,0)</f>
        <v>0</v>
      </c>
      <c r="BJ653" s="20" t="s">
        <v>77</v>
      </c>
      <c r="BK653" s="229">
        <f>ROUND(I653*H653,2)</f>
        <v>0</v>
      </c>
      <c r="BL653" s="20" t="s">
        <v>200</v>
      </c>
      <c r="BM653" s="228" t="s">
        <v>1334</v>
      </c>
    </row>
    <row r="654" s="2" customFormat="1">
      <c r="A654" s="41"/>
      <c r="B654" s="42"/>
      <c r="C654" s="43"/>
      <c r="D654" s="230" t="s">
        <v>202</v>
      </c>
      <c r="E654" s="43"/>
      <c r="F654" s="231" t="s">
        <v>1335</v>
      </c>
      <c r="G654" s="43"/>
      <c r="H654" s="43"/>
      <c r="I654" s="232"/>
      <c r="J654" s="43"/>
      <c r="K654" s="43"/>
      <c r="L654" s="47"/>
      <c r="M654" s="233"/>
      <c r="N654" s="234"/>
      <c r="O654" s="87"/>
      <c r="P654" s="87"/>
      <c r="Q654" s="87"/>
      <c r="R654" s="87"/>
      <c r="S654" s="87"/>
      <c r="T654" s="88"/>
      <c r="U654" s="41"/>
      <c r="V654" s="41"/>
      <c r="W654" s="41"/>
      <c r="X654" s="41"/>
      <c r="Y654" s="41"/>
      <c r="Z654" s="41"/>
      <c r="AA654" s="41"/>
      <c r="AB654" s="41"/>
      <c r="AC654" s="41"/>
      <c r="AD654" s="41"/>
      <c r="AE654" s="41"/>
      <c r="AT654" s="20" t="s">
        <v>202</v>
      </c>
      <c r="AU654" s="20" t="s">
        <v>81</v>
      </c>
    </row>
    <row r="655" s="13" customFormat="1">
      <c r="A655" s="13"/>
      <c r="B655" s="235"/>
      <c r="C655" s="236"/>
      <c r="D655" s="237" t="s">
        <v>204</v>
      </c>
      <c r="E655" s="238" t="s">
        <v>21</v>
      </c>
      <c r="F655" s="239" t="s">
        <v>1287</v>
      </c>
      <c r="G655" s="236"/>
      <c r="H655" s="238" t="s">
        <v>21</v>
      </c>
      <c r="I655" s="240"/>
      <c r="J655" s="236"/>
      <c r="K655" s="236"/>
      <c r="L655" s="241"/>
      <c r="M655" s="242"/>
      <c r="N655" s="243"/>
      <c r="O655" s="243"/>
      <c r="P655" s="243"/>
      <c r="Q655" s="243"/>
      <c r="R655" s="243"/>
      <c r="S655" s="243"/>
      <c r="T655" s="244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T655" s="245" t="s">
        <v>204</v>
      </c>
      <c r="AU655" s="245" t="s">
        <v>81</v>
      </c>
      <c r="AV655" s="13" t="s">
        <v>77</v>
      </c>
      <c r="AW655" s="13" t="s">
        <v>34</v>
      </c>
      <c r="AX655" s="13" t="s">
        <v>73</v>
      </c>
      <c r="AY655" s="245" t="s">
        <v>193</v>
      </c>
    </row>
    <row r="656" s="14" customFormat="1">
      <c r="A656" s="14"/>
      <c r="B656" s="246"/>
      <c r="C656" s="247"/>
      <c r="D656" s="237" t="s">
        <v>204</v>
      </c>
      <c r="E656" s="248" t="s">
        <v>21</v>
      </c>
      <c r="F656" s="249" t="s">
        <v>1288</v>
      </c>
      <c r="G656" s="247"/>
      <c r="H656" s="250">
        <v>0.75</v>
      </c>
      <c r="I656" s="251"/>
      <c r="J656" s="247"/>
      <c r="K656" s="247"/>
      <c r="L656" s="252"/>
      <c r="M656" s="253"/>
      <c r="N656" s="254"/>
      <c r="O656" s="254"/>
      <c r="P656" s="254"/>
      <c r="Q656" s="254"/>
      <c r="R656" s="254"/>
      <c r="S656" s="254"/>
      <c r="T656" s="255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T656" s="256" t="s">
        <v>204</v>
      </c>
      <c r="AU656" s="256" t="s">
        <v>81</v>
      </c>
      <c r="AV656" s="14" t="s">
        <v>81</v>
      </c>
      <c r="AW656" s="14" t="s">
        <v>34</v>
      </c>
      <c r="AX656" s="14" t="s">
        <v>73</v>
      </c>
      <c r="AY656" s="256" t="s">
        <v>193</v>
      </c>
    </row>
    <row r="657" s="15" customFormat="1">
      <c r="A657" s="15"/>
      <c r="B657" s="257"/>
      <c r="C657" s="258"/>
      <c r="D657" s="237" t="s">
        <v>204</v>
      </c>
      <c r="E657" s="259" t="s">
        <v>21</v>
      </c>
      <c r="F657" s="260" t="s">
        <v>208</v>
      </c>
      <c r="G657" s="258"/>
      <c r="H657" s="261">
        <v>0.75</v>
      </c>
      <c r="I657" s="262"/>
      <c r="J657" s="258"/>
      <c r="K657" s="258"/>
      <c r="L657" s="263"/>
      <c r="M657" s="264"/>
      <c r="N657" s="265"/>
      <c r="O657" s="265"/>
      <c r="P657" s="265"/>
      <c r="Q657" s="265"/>
      <c r="R657" s="265"/>
      <c r="S657" s="265"/>
      <c r="T657" s="266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T657" s="267" t="s">
        <v>204</v>
      </c>
      <c r="AU657" s="267" t="s">
        <v>81</v>
      </c>
      <c r="AV657" s="15" t="s">
        <v>200</v>
      </c>
      <c r="AW657" s="15" t="s">
        <v>34</v>
      </c>
      <c r="AX657" s="15" t="s">
        <v>77</v>
      </c>
      <c r="AY657" s="267" t="s">
        <v>193</v>
      </c>
    </row>
    <row r="658" s="2" customFormat="1" ht="24.15" customHeight="1">
      <c r="A658" s="41"/>
      <c r="B658" s="42"/>
      <c r="C658" s="217" t="s">
        <v>1336</v>
      </c>
      <c r="D658" s="217" t="s">
        <v>195</v>
      </c>
      <c r="E658" s="218" t="s">
        <v>1337</v>
      </c>
      <c r="F658" s="219" t="s">
        <v>1338</v>
      </c>
      <c r="G658" s="220" t="s">
        <v>198</v>
      </c>
      <c r="H658" s="221">
        <v>2.25</v>
      </c>
      <c r="I658" s="222"/>
      <c r="J658" s="223">
        <f>ROUND(I658*H658,2)</f>
        <v>0</v>
      </c>
      <c r="K658" s="219" t="s">
        <v>199</v>
      </c>
      <c r="L658" s="47"/>
      <c r="M658" s="224" t="s">
        <v>21</v>
      </c>
      <c r="N658" s="225" t="s">
        <v>44</v>
      </c>
      <c r="O658" s="87"/>
      <c r="P658" s="226">
        <f>O658*H658</f>
        <v>0</v>
      </c>
      <c r="Q658" s="226">
        <v>0.047660000000000001</v>
      </c>
      <c r="R658" s="226">
        <f>Q658*H658</f>
        <v>0.107235</v>
      </c>
      <c r="S658" s="226">
        <v>0</v>
      </c>
      <c r="T658" s="227">
        <f>S658*H658</f>
        <v>0</v>
      </c>
      <c r="U658" s="41"/>
      <c r="V658" s="41"/>
      <c r="W658" s="41"/>
      <c r="X658" s="41"/>
      <c r="Y658" s="41"/>
      <c r="Z658" s="41"/>
      <c r="AA658" s="41"/>
      <c r="AB658" s="41"/>
      <c r="AC658" s="41"/>
      <c r="AD658" s="41"/>
      <c r="AE658" s="41"/>
      <c r="AR658" s="228" t="s">
        <v>200</v>
      </c>
      <c r="AT658" s="228" t="s">
        <v>195</v>
      </c>
      <c r="AU658" s="228" t="s">
        <v>81</v>
      </c>
      <c r="AY658" s="20" t="s">
        <v>193</v>
      </c>
      <c r="BE658" s="229">
        <f>IF(N658="základní",J658,0)</f>
        <v>0</v>
      </c>
      <c r="BF658" s="229">
        <f>IF(N658="snížená",J658,0)</f>
        <v>0</v>
      </c>
      <c r="BG658" s="229">
        <f>IF(N658="zákl. přenesená",J658,0)</f>
        <v>0</v>
      </c>
      <c r="BH658" s="229">
        <f>IF(N658="sníž. přenesená",J658,0)</f>
        <v>0</v>
      </c>
      <c r="BI658" s="229">
        <f>IF(N658="nulová",J658,0)</f>
        <v>0</v>
      </c>
      <c r="BJ658" s="20" t="s">
        <v>77</v>
      </c>
      <c r="BK658" s="229">
        <f>ROUND(I658*H658,2)</f>
        <v>0</v>
      </c>
      <c r="BL658" s="20" t="s">
        <v>200</v>
      </c>
      <c r="BM658" s="228" t="s">
        <v>1339</v>
      </c>
    </row>
    <row r="659" s="2" customFormat="1">
      <c r="A659" s="41"/>
      <c r="B659" s="42"/>
      <c r="C659" s="43"/>
      <c r="D659" s="230" t="s">
        <v>202</v>
      </c>
      <c r="E659" s="43"/>
      <c r="F659" s="231" t="s">
        <v>1340</v>
      </c>
      <c r="G659" s="43"/>
      <c r="H659" s="43"/>
      <c r="I659" s="232"/>
      <c r="J659" s="43"/>
      <c r="K659" s="43"/>
      <c r="L659" s="47"/>
      <c r="M659" s="233"/>
      <c r="N659" s="234"/>
      <c r="O659" s="87"/>
      <c r="P659" s="87"/>
      <c r="Q659" s="87"/>
      <c r="R659" s="87"/>
      <c r="S659" s="87"/>
      <c r="T659" s="88"/>
      <c r="U659" s="41"/>
      <c r="V659" s="41"/>
      <c r="W659" s="41"/>
      <c r="X659" s="41"/>
      <c r="Y659" s="41"/>
      <c r="Z659" s="41"/>
      <c r="AA659" s="41"/>
      <c r="AB659" s="41"/>
      <c r="AC659" s="41"/>
      <c r="AD659" s="41"/>
      <c r="AE659" s="41"/>
      <c r="AT659" s="20" t="s">
        <v>202</v>
      </c>
      <c r="AU659" s="20" t="s">
        <v>81</v>
      </c>
    </row>
    <row r="660" s="13" customFormat="1">
      <c r="A660" s="13"/>
      <c r="B660" s="235"/>
      <c r="C660" s="236"/>
      <c r="D660" s="237" t="s">
        <v>204</v>
      </c>
      <c r="E660" s="238" t="s">
        <v>21</v>
      </c>
      <c r="F660" s="239" t="s">
        <v>1285</v>
      </c>
      <c r="G660" s="236"/>
      <c r="H660" s="238" t="s">
        <v>21</v>
      </c>
      <c r="I660" s="240"/>
      <c r="J660" s="236"/>
      <c r="K660" s="236"/>
      <c r="L660" s="241"/>
      <c r="M660" s="242"/>
      <c r="N660" s="243"/>
      <c r="O660" s="243"/>
      <c r="P660" s="243"/>
      <c r="Q660" s="243"/>
      <c r="R660" s="243"/>
      <c r="S660" s="243"/>
      <c r="T660" s="244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T660" s="245" t="s">
        <v>204</v>
      </c>
      <c r="AU660" s="245" t="s">
        <v>81</v>
      </c>
      <c r="AV660" s="13" t="s">
        <v>77</v>
      </c>
      <c r="AW660" s="13" t="s">
        <v>34</v>
      </c>
      <c r="AX660" s="13" t="s">
        <v>73</v>
      </c>
      <c r="AY660" s="245" t="s">
        <v>193</v>
      </c>
    </row>
    <row r="661" s="14" customFormat="1">
      <c r="A661" s="14"/>
      <c r="B661" s="246"/>
      <c r="C661" s="247"/>
      <c r="D661" s="237" t="s">
        <v>204</v>
      </c>
      <c r="E661" s="248" t="s">
        <v>21</v>
      </c>
      <c r="F661" s="249" t="s">
        <v>1286</v>
      </c>
      <c r="G661" s="247"/>
      <c r="H661" s="250">
        <v>2.25</v>
      </c>
      <c r="I661" s="251"/>
      <c r="J661" s="247"/>
      <c r="K661" s="247"/>
      <c r="L661" s="252"/>
      <c r="M661" s="253"/>
      <c r="N661" s="254"/>
      <c r="O661" s="254"/>
      <c r="P661" s="254"/>
      <c r="Q661" s="254"/>
      <c r="R661" s="254"/>
      <c r="S661" s="254"/>
      <c r="T661" s="255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T661" s="256" t="s">
        <v>204</v>
      </c>
      <c r="AU661" s="256" t="s">
        <v>81</v>
      </c>
      <c r="AV661" s="14" t="s">
        <v>81</v>
      </c>
      <c r="AW661" s="14" t="s">
        <v>34</v>
      </c>
      <c r="AX661" s="14" t="s">
        <v>73</v>
      </c>
      <c r="AY661" s="256" t="s">
        <v>193</v>
      </c>
    </row>
    <row r="662" s="15" customFormat="1">
      <c r="A662" s="15"/>
      <c r="B662" s="257"/>
      <c r="C662" s="258"/>
      <c r="D662" s="237" t="s">
        <v>204</v>
      </c>
      <c r="E662" s="259" t="s">
        <v>21</v>
      </c>
      <c r="F662" s="260" t="s">
        <v>208</v>
      </c>
      <c r="G662" s="258"/>
      <c r="H662" s="261">
        <v>2.25</v>
      </c>
      <c r="I662" s="262"/>
      <c r="J662" s="258"/>
      <c r="K662" s="258"/>
      <c r="L662" s="263"/>
      <c r="M662" s="264"/>
      <c r="N662" s="265"/>
      <c r="O662" s="265"/>
      <c r="P662" s="265"/>
      <c r="Q662" s="265"/>
      <c r="R662" s="265"/>
      <c r="S662" s="265"/>
      <c r="T662" s="266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T662" s="267" t="s">
        <v>204</v>
      </c>
      <c r="AU662" s="267" t="s">
        <v>81</v>
      </c>
      <c r="AV662" s="15" t="s">
        <v>200</v>
      </c>
      <c r="AW662" s="15" t="s">
        <v>34</v>
      </c>
      <c r="AX662" s="15" t="s">
        <v>77</v>
      </c>
      <c r="AY662" s="267" t="s">
        <v>193</v>
      </c>
    </row>
    <row r="663" s="2" customFormat="1" ht="16.5" customHeight="1">
      <c r="A663" s="41"/>
      <c r="B663" s="42"/>
      <c r="C663" s="217" t="s">
        <v>1341</v>
      </c>
      <c r="D663" s="217" t="s">
        <v>195</v>
      </c>
      <c r="E663" s="218" t="s">
        <v>1342</v>
      </c>
      <c r="F663" s="219" t="s">
        <v>1343</v>
      </c>
      <c r="G663" s="220" t="s">
        <v>198</v>
      </c>
      <c r="H663" s="221">
        <v>2.25</v>
      </c>
      <c r="I663" s="222"/>
      <c r="J663" s="223">
        <f>ROUND(I663*H663,2)</f>
        <v>0</v>
      </c>
      <c r="K663" s="219" t="s">
        <v>21</v>
      </c>
      <c r="L663" s="47"/>
      <c r="M663" s="224" t="s">
        <v>21</v>
      </c>
      <c r="N663" s="225" t="s">
        <v>44</v>
      </c>
      <c r="O663" s="87"/>
      <c r="P663" s="226">
        <f>O663*H663</f>
        <v>0</v>
      </c>
      <c r="Q663" s="226">
        <v>0.047660000000000001</v>
      </c>
      <c r="R663" s="226">
        <f>Q663*H663</f>
        <v>0.107235</v>
      </c>
      <c r="S663" s="226">
        <v>0</v>
      </c>
      <c r="T663" s="227">
        <f>S663*H663</f>
        <v>0</v>
      </c>
      <c r="U663" s="41"/>
      <c r="V663" s="41"/>
      <c r="W663" s="41"/>
      <c r="X663" s="41"/>
      <c r="Y663" s="41"/>
      <c r="Z663" s="41"/>
      <c r="AA663" s="41"/>
      <c r="AB663" s="41"/>
      <c r="AC663" s="41"/>
      <c r="AD663" s="41"/>
      <c r="AE663" s="41"/>
      <c r="AR663" s="228" t="s">
        <v>200</v>
      </c>
      <c r="AT663" s="228" t="s">
        <v>195</v>
      </c>
      <c r="AU663" s="228" t="s">
        <v>81</v>
      </c>
      <c r="AY663" s="20" t="s">
        <v>193</v>
      </c>
      <c r="BE663" s="229">
        <f>IF(N663="základní",J663,0)</f>
        <v>0</v>
      </c>
      <c r="BF663" s="229">
        <f>IF(N663="snížená",J663,0)</f>
        <v>0</v>
      </c>
      <c r="BG663" s="229">
        <f>IF(N663="zákl. přenesená",J663,0)</f>
        <v>0</v>
      </c>
      <c r="BH663" s="229">
        <f>IF(N663="sníž. přenesená",J663,0)</f>
        <v>0</v>
      </c>
      <c r="BI663" s="229">
        <f>IF(N663="nulová",J663,0)</f>
        <v>0</v>
      </c>
      <c r="BJ663" s="20" t="s">
        <v>77</v>
      </c>
      <c r="BK663" s="229">
        <f>ROUND(I663*H663,2)</f>
        <v>0</v>
      </c>
      <c r="BL663" s="20" t="s">
        <v>200</v>
      </c>
      <c r="BM663" s="228" t="s">
        <v>1344</v>
      </c>
    </row>
    <row r="664" s="13" customFormat="1">
      <c r="A664" s="13"/>
      <c r="B664" s="235"/>
      <c r="C664" s="236"/>
      <c r="D664" s="237" t="s">
        <v>204</v>
      </c>
      <c r="E664" s="238" t="s">
        <v>21</v>
      </c>
      <c r="F664" s="239" t="s">
        <v>1285</v>
      </c>
      <c r="G664" s="236"/>
      <c r="H664" s="238" t="s">
        <v>21</v>
      </c>
      <c r="I664" s="240"/>
      <c r="J664" s="236"/>
      <c r="K664" s="236"/>
      <c r="L664" s="241"/>
      <c r="M664" s="242"/>
      <c r="N664" s="243"/>
      <c r="O664" s="243"/>
      <c r="P664" s="243"/>
      <c r="Q664" s="243"/>
      <c r="R664" s="243"/>
      <c r="S664" s="243"/>
      <c r="T664" s="244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T664" s="245" t="s">
        <v>204</v>
      </c>
      <c r="AU664" s="245" t="s">
        <v>81</v>
      </c>
      <c r="AV664" s="13" t="s">
        <v>77</v>
      </c>
      <c r="AW664" s="13" t="s">
        <v>34</v>
      </c>
      <c r="AX664" s="13" t="s">
        <v>73</v>
      </c>
      <c r="AY664" s="245" t="s">
        <v>193</v>
      </c>
    </row>
    <row r="665" s="14" customFormat="1">
      <c r="A665" s="14"/>
      <c r="B665" s="246"/>
      <c r="C665" s="247"/>
      <c r="D665" s="237" t="s">
        <v>204</v>
      </c>
      <c r="E665" s="248" t="s">
        <v>21</v>
      </c>
      <c r="F665" s="249" t="s">
        <v>1286</v>
      </c>
      <c r="G665" s="247"/>
      <c r="H665" s="250">
        <v>2.25</v>
      </c>
      <c r="I665" s="251"/>
      <c r="J665" s="247"/>
      <c r="K665" s="247"/>
      <c r="L665" s="252"/>
      <c r="M665" s="253"/>
      <c r="N665" s="254"/>
      <c r="O665" s="254"/>
      <c r="P665" s="254"/>
      <c r="Q665" s="254"/>
      <c r="R665" s="254"/>
      <c r="S665" s="254"/>
      <c r="T665" s="255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T665" s="256" t="s">
        <v>204</v>
      </c>
      <c r="AU665" s="256" t="s">
        <v>81</v>
      </c>
      <c r="AV665" s="14" t="s">
        <v>81</v>
      </c>
      <c r="AW665" s="14" t="s">
        <v>34</v>
      </c>
      <c r="AX665" s="14" t="s">
        <v>73</v>
      </c>
      <c r="AY665" s="256" t="s">
        <v>193</v>
      </c>
    </row>
    <row r="666" s="15" customFormat="1">
      <c r="A666" s="15"/>
      <c r="B666" s="257"/>
      <c r="C666" s="258"/>
      <c r="D666" s="237" t="s">
        <v>204</v>
      </c>
      <c r="E666" s="259" t="s">
        <v>21</v>
      </c>
      <c r="F666" s="260" t="s">
        <v>208</v>
      </c>
      <c r="G666" s="258"/>
      <c r="H666" s="261">
        <v>2.25</v>
      </c>
      <c r="I666" s="262"/>
      <c r="J666" s="258"/>
      <c r="K666" s="258"/>
      <c r="L666" s="263"/>
      <c r="M666" s="264"/>
      <c r="N666" s="265"/>
      <c r="O666" s="265"/>
      <c r="P666" s="265"/>
      <c r="Q666" s="265"/>
      <c r="R666" s="265"/>
      <c r="S666" s="265"/>
      <c r="T666" s="266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T666" s="267" t="s">
        <v>204</v>
      </c>
      <c r="AU666" s="267" t="s">
        <v>81</v>
      </c>
      <c r="AV666" s="15" t="s">
        <v>200</v>
      </c>
      <c r="AW666" s="15" t="s">
        <v>34</v>
      </c>
      <c r="AX666" s="15" t="s">
        <v>77</v>
      </c>
      <c r="AY666" s="267" t="s">
        <v>193</v>
      </c>
    </row>
    <row r="667" s="2" customFormat="1" ht="24.15" customHeight="1">
      <c r="A667" s="41"/>
      <c r="B667" s="42"/>
      <c r="C667" s="217" t="s">
        <v>1345</v>
      </c>
      <c r="D667" s="217" t="s">
        <v>195</v>
      </c>
      <c r="E667" s="218" t="s">
        <v>1346</v>
      </c>
      <c r="F667" s="219" t="s">
        <v>1347</v>
      </c>
      <c r="G667" s="220" t="s">
        <v>198</v>
      </c>
      <c r="H667" s="221">
        <v>116.328</v>
      </c>
      <c r="I667" s="222"/>
      <c r="J667" s="223">
        <f>ROUND(I667*H667,2)</f>
        <v>0</v>
      </c>
      <c r="K667" s="219" t="s">
        <v>199</v>
      </c>
      <c r="L667" s="47"/>
      <c r="M667" s="224" t="s">
        <v>21</v>
      </c>
      <c r="N667" s="225" t="s">
        <v>44</v>
      </c>
      <c r="O667" s="87"/>
      <c r="P667" s="226">
        <f>O667*H667</f>
        <v>0</v>
      </c>
      <c r="Q667" s="226">
        <v>0.0028500000000000001</v>
      </c>
      <c r="R667" s="226">
        <f>Q667*H667</f>
        <v>0.33153480000000002</v>
      </c>
      <c r="S667" s="226">
        <v>0</v>
      </c>
      <c r="T667" s="227">
        <f>S667*H667</f>
        <v>0</v>
      </c>
      <c r="U667" s="41"/>
      <c r="V667" s="41"/>
      <c r="W667" s="41"/>
      <c r="X667" s="41"/>
      <c r="Y667" s="41"/>
      <c r="Z667" s="41"/>
      <c r="AA667" s="41"/>
      <c r="AB667" s="41"/>
      <c r="AC667" s="41"/>
      <c r="AD667" s="41"/>
      <c r="AE667" s="41"/>
      <c r="AR667" s="228" t="s">
        <v>200</v>
      </c>
      <c r="AT667" s="228" t="s">
        <v>195</v>
      </c>
      <c r="AU667" s="228" t="s">
        <v>81</v>
      </c>
      <c r="AY667" s="20" t="s">
        <v>193</v>
      </c>
      <c r="BE667" s="229">
        <f>IF(N667="základní",J667,0)</f>
        <v>0</v>
      </c>
      <c r="BF667" s="229">
        <f>IF(N667="snížená",J667,0)</f>
        <v>0</v>
      </c>
      <c r="BG667" s="229">
        <f>IF(N667="zákl. přenesená",J667,0)</f>
        <v>0</v>
      </c>
      <c r="BH667" s="229">
        <f>IF(N667="sníž. přenesená",J667,0)</f>
        <v>0</v>
      </c>
      <c r="BI667" s="229">
        <f>IF(N667="nulová",J667,0)</f>
        <v>0</v>
      </c>
      <c r="BJ667" s="20" t="s">
        <v>77</v>
      </c>
      <c r="BK667" s="229">
        <f>ROUND(I667*H667,2)</f>
        <v>0</v>
      </c>
      <c r="BL667" s="20" t="s">
        <v>200</v>
      </c>
      <c r="BM667" s="228" t="s">
        <v>1348</v>
      </c>
    </row>
    <row r="668" s="2" customFormat="1">
      <c r="A668" s="41"/>
      <c r="B668" s="42"/>
      <c r="C668" s="43"/>
      <c r="D668" s="230" t="s">
        <v>202</v>
      </c>
      <c r="E668" s="43"/>
      <c r="F668" s="231" t="s">
        <v>1349</v>
      </c>
      <c r="G668" s="43"/>
      <c r="H668" s="43"/>
      <c r="I668" s="232"/>
      <c r="J668" s="43"/>
      <c r="K668" s="43"/>
      <c r="L668" s="47"/>
      <c r="M668" s="233"/>
      <c r="N668" s="234"/>
      <c r="O668" s="87"/>
      <c r="P668" s="87"/>
      <c r="Q668" s="87"/>
      <c r="R668" s="87"/>
      <c r="S668" s="87"/>
      <c r="T668" s="88"/>
      <c r="U668" s="41"/>
      <c r="V668" s="41"/>
      <c r="W668" s="41"/>
      <c r="X668" s="41"/>
      <c r="Y668" s="41"/>
      <c r="Z668" s="41"/>
      <c r="AA668" s="41"/>
      <c r="AB668" s="41"/>
      <c r="AC668" s="41"/>
      <c r="AD668" s="41"/>
      <c r="AE668" s="41"/>
      <c r="AT668" s="20" t="s">
        <v>202</v>
      </c>
      <c r="AU668" s="20" t="s">
        <v>81</v>
      </c>
    </row>
    <row r="669" s="14" customFormat="1">
      <c r="A669" s="14"/>
      <c r="B669" s="246"/>
      <c r="C669" s="247"/>
      <c r="D669" s="237" t="s">
        <v>204</v>
      </c>
      <c r="E669" s="248" t="s">
        <v>21</v>
      </c>
      <c r="F669" s="249" t="s">
        <v>714</v>
      </c>
      <c r="G669" s="247"/>
      <c r="H669" s="250">
        <v>185.34399999999999</v>
      </c>
      <c r="I669" s="251"/>
      <c r="J669" s="247"/>
      <c r="K669" s="247"/>
      <c r="L669" s="252"/>
      <c r="M669" s="253"/>
      <c r="N669" s="254"/>
      <c r="O669" s="254"/>
      <c r="P669" s="254"/>
      <c r="Q669" s="254"/>
      <c r="R669" s="254"/>
      <c r="S669" s="254"/>
      <c r="T669" s="255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T669" s="256" t="s">
        <v>204</v>
      </c>
      <c r="AU669" s="256" t="s">
        <v>81</v>
      </c>
      <c r="AV669" s="14" t="s">
        <v>81</v>
      </c>
      <c r="AW669" s="14" t="s">
        <v>34</v>
      </c>
      <c r="AX669" s="14" t="s">
        <v>73</v>
      </c>
      <c r="AY669" s="256" t="s">
        <v>193</v>
      </c>
    </row>
    <row r="670" s="13" customFormat="1">
      <c r="A670" s="13"/>
      <c r="B670" s="235"/>
      <c r="C670" s="236"/>
      <c r="D670" s="237" t="s">
        <v>204</v>
      </c>
      <c r="E670" s="238" t="s">
        <v>21</v>
      </c>
      <c r="F670" s="239" t="s">
        <v>1304</v>
      </c>
      <c r="G670" s="236"/>
      <c r="H670" s="238" t="s">
        <v>21</v>
      </c>
      <c r="I670" s="240"/>
      <c r="J670" s="236"/>
      <c r="K670" s="236"/>
      <c r="L670" s="241"/>
      <c r="M670" s="242"/>
      <c r="N670" s="243"/>
      <c r="O670" s="243"/>
      <c r="P670" s="243"/>
      <c r="Q670" s="243"/>
      <c r="R670" s="243"/>
      <c r="S670" s="243"/>
      <c r="T670" s="244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T670" s="245" t="s">
        <v>204</v>
      </c>
      <c r="AU670" s="245" t="s">
        <v>81</v>
      </c>
      <c r="AV670" s="13" t="s">
        <v>77</v>
      </c>
      <c r="AW670" s="13" t="s">
        <v>34</v>
      </c>
      <c r="AX670" s="13" t="s">
        <v>73</v>
      </c>
      <c r="AY670" s="245" t="s">
        <v>193</v>
      </c>
    </row>
    <row r="671" s="14" customFormat="1">
      <c r="A671" s="14"/>
      <c r="B671" s="246"/>
      <c r="C671" s="247"/>
      <c r="D671" s="237" t="s">
        <v>204</v>
      </c>
      <c r="E671" s="248" t="s">
        <v>21</v>
      </c>
      <c r="F671" s="249" t="s">
        <v>1305</v>
      </c>
      <c r="G671" s="247"/>
      <c r="H671" s="250">
        <v>-69.016000000000005</v>
      </c>
      <c r="I671" s="251"/>
      <c r="J671" s="247"/>
      <c r="K671" s="247"/>
      <c r="L671" s="252"/>
      <c r="M671" s="253"/>
      <c r="N671" s="254"/>
      <c r="O671" s="254"/>
      <c r="P671" s="254"/>
      <c r="Q671" s="254"/>
      <c r="R671" s="254"/>
      <c r="S671" s="254"/>
      <c r="T671" s="255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T671" s="256" t="s">
        <v>204</v>
      </c>
      <c r="AU671" s="256" t="s">
        <v>81</v>
      </c>
      <c r="AV671" s="14" t="s">
        <v>81</v>
      </c>
      <c r="AW671" s="14" t="s">
        <v>34</v>
      </c>
      <c r="AX671" s="14" t="s">
        <v>73</v>
      </c>
      <c r="AY671" s="256" t="s">
        <v>193</v>
      </c>
    </row>
    <row r="672" s="15" customFormat="1">
      <c r="A672" s="15"/>
      <c r="B672" s="257"/>
      <c r="C672" s="258"/>
      <c r="D672" s="237" t="s">
        <v>204</v>
      </c>
      <c r="E672" s="259" t="s">
        <v>21</v>
      </c>
      <c r="F672" s="260" t="s">
        <v>208</v>
      </c>
      <c r="G672" s="258"/>
      <c r="H672" s="261">
        <v>116.328</v>
      </c>
      <c r="I672" s="262"/>
      <c r="J672" s="258"/>
      <c r="K672" s="258"/>
      <c r="L672" s="263"/>
      <c r="M672" s="264"/>
      <c r="N672" s="265"/>
      <c r="O672" s="265"/>
      <c r="P672" s="265"/>
      <c r="Q672" s="265"/>
      <c r="R672" s="265"/>
      <c r="S672" s="265"/>
      <c r="T672" s="266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T672" s="267" t="s">
        <v>204</v>
      </c>
      <c r="AU672" s="267" t="s">
        <v>81</v>
      </c>
      <c r="AV672" s="15" t="s">
        <v>200</v>
      </c>
      <c r="AW672" s="15" t="s">
        <v>34</v>
      </c>
      <c r="AX672" s="15" t="s">
        <v>77</v>
      </c>
      <c r="AY672" s="267" t="s">
        <v>193</v>
      </c>
    </row>
    <row r="673" s="2" customFormat="1" ht="24.15" customHeight="1">
      <c r="A673" s="41"/>
      <c r="B673" s="42"/>
      <c r="C673" s="217" t="s">
        <v>1350</v>
      </c>
      <c r="D673" s="217" t="s">
        <v>195</v>
      </c>
      <c r="E673" s="218" t="s">
        <v>1351</v>
      </c>
      <c r="F673" s="219" t="s">
        <v>1352</v>
      </c>
      <c r="G673" s="220" t="s">
        <v>198</v>
      </c>
      <c r="H673" s="221">
        <v>41.845999999999997</v>
      </c>
      <c r="I673" s="222"/>
      <c r="J673" s="223">
        <f>ROUND(I673*H673,2)</f>
        <v>0</v>
      </c>
      <c r="K673" s="219" t="s">
        <v>199</v>
      </c>
      <c r="L673" s="47"/>
      <c r="M673" s="224" t="s">
        <v>21</v>
      </c>
      <c r="N673" s="225" t="s">
        <v>44</v>
      </c>
      <c r="O673" s="87"/>
      <c r="P673" s="226">
        <f>O673*H673</f>
        <v>0</v>
      </c>
      <c r="Q673" s="226">
        <v>2.0000000000000002E-05</v>
      </c>
      <c r="R673" s="226">
        <f>Q673*H673</f>
        <v>0.00083692</v>
      </c>
      <c r="S673" s="226">
        <v>1.0000000000000001E-05</v>
      </c>
      <c r="T673" s="227">
        <f>S673*H673</f>
        <v>0.00041846</v>
      </c>
      <c r="U673" s="41"/>
      <c r="V673" s="41"/>
      <c r="W673" s="41"/>
      <c r="X673" s="41"/>
      <c r="Y673" s="41"/>
      <c r="Z673" s="41"/>
      <c r="AA673" s="41"/>
      <c r="AB673" s="41"/>
      <c r="AC673" s="41"/>
      <c r="AD673" s="41"/>
      <c r="AE673" s="41"/>
      <c r="AR673" s="228" t="s">
        <v>200</v>
      </c>
      <c r="AT673" s="228" t="s">
        <v>195</v>
      </c>
      <c r="AU673" s="228" t="s">
        <v>81</v>
      </c>
      <c r="AY673" s="20" t="s">
        <v>193</v>
      </c>
      <c r="BE673" s="229">
        <f>IF(N673="základní",J673,0)</f>
        <v>0</v>
      </c>
      <c r="BF673" s="229">
        <f>IF(N673="snížená",J673,0)</f>
        <v>0</v>
      </c>
      <c r="BG673" s="229">
        <f>IF(N673="zákl. přenesená",J673,0)</f>
        <v>0</v>
      </c>
      <c r="BH673" s="229">
        <f>IF(N673="sníž. přenesená",J673,0)</f>
        <v>0</v>
      </c>
      <c r="BI673" s="229">
        <f>IF(N673="nulová",J673,0)</f>
        <v>0</v>
      </c>
      <c r="BJ673" s="20" t="s">
        <v>77</v>
      </c>
      <c r="BK673" s="229">
        <f>ROUND(I673*H673,2)</f>
        <v>0</v>
      </c>
      <c r="BL673" s="20" t="s">
        <v>200</v>
      </c>
      <c r="BM673" s="228" t="s">
        <v>1353</v>
      </c>
    </row>
    <row r="674" s="2" customFormat="1">
      <c r="A674" s="41"/>
      <c r="B674" s="42"/>
      <c r="C674" s="43"/>
      <c r="D674" s="230" t="s">
        <v>202</v>
      </c>
      <c r="E674" s="43"/>
      <c r="F674" s="231" t="s">
        <v>1354</v>
      </c>
      <c r="G674" s="43"/>
      <c r="H674" s="43"/>
      <c r="I674" s="232"/>
      <c r="J674" s="43"/>
      <c r="K674" s="43"/>
      <c r="L674" s="47"/>
      <c r="M674" s="233"/>
      <c r="N674" s="234"/>
      <c r="O674" s="87"/>
      <c r="P674" s="87"/>
      <c r="Q674" s="87"/>
      <c r="R674" s="87"/>
      <c r="S674" s="87"/>
      <c r="T674" s="88"/>
      <c r="U674" s="41"/>
      <c r="V674" s="41"/>
      <c r="W674" s="41"/>
      <c r="X674" s="41"/>
      <c r="Y674" s="41"/>
      <c r="Z674" s="41"/>
      <c r="AA674" s="41"/>
      <c r="AB674" s="41"/>
      <c r="AC674" s="41"/>
      <c r="AD674" s="41"/>
      <c r="AE674" s="41"/>
      <c r="AT674" s="20" t="s">
        <v>202</v>
      </c>
      <c r="AU674" s="20" t="s">
        <v>81</v>
      </c>
    </row>
    <row r="675" s="13" customFormat="1">
      <c r="A675" s="13"/>
      <c r="B675" s="235"/>
      <c r="C675" s="236"/>
      <c r="D675" s="237" t="s">
        <v>204</v>
      </c>
      <c r="E675" s="238" t="s">
        <v>21</v>
      </c>
      <c r="F675" s="239" t="s">
        <v>1355</v>
      </c>
      <c r="G675" s="236"/>
      <c r="H675" s="238" t="s">
        <v>21</v>
      </c>
      <c r="I675" s="240"/>
      <c r="J675" s="236"/>
      <c r="K675" s="236"/>
      <c r="L675" s="241"/>
      <c r="M675" s="242"/>
      <c r="N675" s="243"/>
      <c r="O675" s="243"/>
      <c r="P675" s="243"/>
      <c r="Q675" s="243"/>
      <c r="R675" s="243"/>
      <c r="S675" s="243"/>
      <c r="T675" s="244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T675" s="245" t="s">
        <v>204</v>
      </c>
      <c r="AU675" s="245" t="s">
        <v>81</v>
      </c>
      <c r="AV675" s="13" t="s">
        <v>77</v>
      </c>
      <c r="AW675" s="13" t="s">
        <v>34</v>
      </c>
      <c r="AX675" s="13" t="s">
        <v>73</v>
      </c>
      <c r="AY675" s="245" t="s">
        <v>193</v>
      </c>
    </row>
    <row r="676" s="14" customFormat="1">
      <c r="A676" s="14"/>
      <c r="B676" s="246"/>
      <c r="C676" s="247"/>
      <c r="D676" s="237" t="s">
        <v>204</v>
      </c>
      <c r="E676" s="248" t="s">
        <v>21</v>
      </c>
      <c r="F676" s="249" t="s">
        <v>1274</v>
      </c>
      <c r="G676" s="247"/>
      <c r="H676" s="250">
        <v>9.5999999999999996</v>
      </c>
      <c r="I676" s="251"/>
      <c r="J676" s="247"/>
      <c r="K676" s="247"/>
      <c r="L676" s="252"/>
      <c r="M676" s="253"/>
      <c r="N676" s="254"/>
      <c r="O676" s="254"/>
      <c r="P676" s="254"/>
      <c r="Q676" s="254"/>
      <c r="R676" s="254"/>
      <c r="S676" s="254"/>
      <c r="T676" s="255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T676" s="256" t="s">
        <v>204</v>
      </c>
      <c r="AU676" s="256" t="s">
        <v>81</v>
      </c>
      <c r="AV676" s="14" t="s">
        <v>81</v>
      </c>
      <c r="AW676" s="14" t="s">
        <v>34</v>
      </c>
      <c r="AX676" s="14" t="s">
        <v>73</v>
      </c>
      <c r="AY676" s="256" t="s">
        <v>193</v>
      </c>
    </row>
    <row r="677" s="14" customFormat="1">
      <c r="A677" s="14"/>
      <c r="B677" s="246"/>
      <c r="C677" s="247"/>
      <c r="D677" s="237" t="s">
        <v>204</v>
      </c>
      <c r="E677" s="248" t="s">
        <v>21</v>
      </c>
      <c r="F677" s="249" t="s">
        <v>1275</v>
      </c>
      <c r="G677" s="247"/>
      <c r="H677" s="250">
        <v>1.8</v>
      </c>
      <c r="I677" s="251"/>
      <c r="J677" s="247"/>
      <c r="K677" s="247"/>
      <c r="L677" s="252"/>
      <c r="M677" s="253"/>
      <c r="N677" s="254"/>
      <c r="O677" s="254"/>
      <c r="P677" s="254"/>
      <c r="Q677" s="254"/>
      <c r="R677" s="254"/>
      <c r="S677" s="254"/>
      <c r="T677" s="255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T677" s="256" t="s">
        <v>204</v>
      </c>
      <c r="AU677" s="256" t="s">
        <v>81</v>
      </c>
      <c r="AV677" s="14" t="s">
        <v>81</v>
      </c>
      <c r="AW677" s="14" t="s">
        <v>34</v>
      </c>
      <c r="AX677" s="14" t="s">
        <v>73</v>
      </c>
      <c r="AY677" s="256" t="s">
        <v>193</v>
      </c>
    </row>
    <row r="678" s="14" customFormat="1">
      <c r="A678" s="14"/>
      <c r="B678" s="246"/>
      <c r="C678" s="247"/>
      <c r="D678" s="237" t="s">
        <v>204</v>
      </c>
      <c r="E678" s="248" t="s">
        <v>21</v>
      </c>
      <c r="F678" s="249" t="s">
        <v>1276</v>
      </c>
      <c r="G678" s="247"/>
      <c r="H678" s="250">
        <v>10.938000000000001</v>
      </c>
      <c r="I678" s="251"/>
      <c r="J678" s="247"/>
      <c r="K678" s="247"/>
      <c r="L678" s="252"/>
      <c r="M678" s="253"/>
      <c r="N678" s="254"/>
      <c r="O678" s="254"/>
      <c r="P678" s="254"/>
      <c r="Q678" s="254"/>
      <c r="R678" s="254"/>
      <c r="S678" s="254"/>
      <c r="T678" s="255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T678" s="256" t="s">
        <v>204</v>
      </c>
      <c r="AU678" s="256" t="s">
        <v>81</v>
      </c>
      <c r="AV678" s="14" t="s">
        <v>81</v>
      </c>
      <c r="AW678" s="14" t="s">
        <v>34</v>
      </c>
      <c r="AX678" s="14" t="s">
        <v>73</v>
      </c>
      <c r="AY678" s="256" t="s">
        <v>193</v>
      </c>
    </row>
    <row r="679" s="14" customFormat="1">
      <c r="A679" s="14"/>
      <c r="B679" s="246"/>
      <c r="C679" s="247"/>
      <c r="D679" s="237" t="s">
        <v>204</v>
      </c>
      <c r="E679" s="248" t="s">
        <v>21</v>
      </c>
      <c r="F679" s="249" t="s">
        <v>1277</v>
      </c>
      <c r="G679" s="247"/>
      <c r="H679" s="250">
        <v>4.3200000000000003</v>
      </c>
      <c r="I679" s="251"/>
      <c r="J679" s="247"/>
      <c r="K679" s="247"/>
      <c r="L679" s="252"/>
      <c r="M679" s="253"/>
      <c r="N679" s="254"/>
      <c r="O679" s="254"/>
      <c r="P679" s="254"/>
      <c r="Q679" s="254"/>
      <c r="R679" s="254"/>
      <c r="S679" s="254"/>
      <c r="T679" s="255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T679" s="256" t="s">
        <v>204</v>
      </c>
      <c r="AU679" s="256" t="s">
        <v>81</v>
      </c>
      <c r="AV679" s="14" t="s">
        <v>81</v>
      </c>
      <c r="AW679" s="14" t="s">
        <v>34</v>
      </c>
      <c r="AX679" s="14" t="s">
        <v>73</v>
      </c>
      <c r="AY679" s="256" t="s">
        <v>193</v>
      </c>
    </row>
    <row r="680" s="14" customFormat="1">
      <c r="A680" s="14"/>
      <c r="B680" s="246"/>
      <c r="C680" s="247"/>
      <c r="D680" s="237" t="s">
        <v>204</v>
      </c>
      <c r="E680" s="248" t="s">
        <v>21</v>
      </c>
      <c r="F680" s="249" t="s">
        <v>1279</v>
      </c>
      <c r="G680" s="247"/>
      <c r="H680" s="250">
        <v>15.188000000000001</v>
      </c>
      <c r="I680" s="251"/>
      <c r="J680" s="247"/>
      <c r="K680" s="247"/>
      <c r="L680" s="252"/>
      <c r="M680" s="253"/>
      <c r="N680" s="254"/>
      <c r="O680" s="254"/>
      <c r="P680" s="254"/>
      <c r="Q680" s="254"/>
      <c r="R680" s="254"/>
      <c r="S680" s="254"/>
      <c r="T680" s="255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T680" s="256" t="s">
        <v>204</v>
      </c>
      <c r="AU680" s="256" t="s">
        <v>81</v>
      </c>
      <c r="AV680" s="14" t="s">
        <v>81</v>
      </c>
      <c r="AW680" s="14" t="s">
        <v>34</v>
      </c>
      <c r="AX680" s="14" t="s">
        <v>73</v>
      </c>
      <c r="AY680" s="256" t="s">
        <v>193</v>
      </c>
    </row>
    <row r="681" s="15" customFormat="1">
      <c r="A681" s="15"/>
      <c r="B681" s="257"/>
      <c r="C681" s="258"/>
      <c r="D681" s="237" t="s">
        <v>204</v>
      </c>
      <c r="E681" s="259" t="s">
        <v>21</v>
      </c>
      <c r="F681" s="260" t="s">
        <v>208</v>
      </c>
      <c r="G681" s="258"/>
      <c r="H681" s="261">
        <v>41.845999999999997</v>
      </c>
      <c r="I681" s="262"/>
      <c r="J681" s="258"/>
      <c r="K681" s="258"/>
      <c r="L681" s="263"/>
      <c r="M681" s="264"/>
      <c r="N681" s="265"/>
      <c r="O681" s="265"/>
      <c r="P681" s="265"/>
      <c r="Q681" s="265"/>
      <c r="R681" s="265"/>
      <c r="S681" s="265"/>
      <c r="T681" s="266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T681" s="267" t="s">
        <v>204</v>
      </c>
      <c r="AU681" s="267" t="s">
        <v>81</v>
      </c>
      <c r="AV681" s="15" t="s">
        <v>200</v>
      </c>
      <c r="AW681" s="15" t="s">
        <v>34</v>
      </c>
      <c r="AX681" s="15" t="s">
        <v>77</v>
      </c>
      <c r="AY681" s="267" t="s">
        <v>193</v>
      </c>
    </row>
    <row r="682" s="2" customFormat="1" ht="21.75" customHeight="1">
      <c r="A682" s="41"/>
      <c r="B682" s="42"/>
      <c r="C682" s="217" t="s">
        <v>1356</v>
      </c>
      <c r="D682" s="217" t="s">
        <v>195</v>
      </c>
      <c r="E682" s="218" t="s">
        <v>1357</v>
      </c>
      <c r="F682" s="219" t="s">
        <v>1358</v>
      </c>
      <c r="G682" s="220" t="s">
        <v>224</v>
      </c>
      <c r="H682" s="221">
        <v>16.475999999999999</v>
      </c>
      <c r="I682" s="222"/>
      <c r="J682" s="223">
        <f>ROUND(I682*H682,2)</f>
        <v>0</v>
      </c>
      <c r="K682" s="219" t="s">
        <v>199</v>
      </c>
      <c r="L682" s="47"/>
      <c r="M682" s="224" t="s">
        <v>21</v>
      </c>
      <c r="N682" s="225" t="s">
        <v>44</v>
      </c>
      <c r="O682" s="87"/>
      <c r="P682" s="226">
        <f>O682*H682</f>
        <v>0</v>
      </c>
      <c r="Q682" s="226">
        <v>2.5018699999999998</v>
      </c>
      <c r="R682" s="226">
        <f>Q682*H682</f>
        <v>41.220810119999996</v>
      </c>
      <c r="S682" s="226">
        <v>0</v>
      </c>
      <c r="T682" s="227">
        <f>S682*H682</f>
        <v>0</v>
      </c>
      <c r="U682" s="41"/>
      <c r="V682" s="41"/>
      <c r="W682" s="41"/>
      <c r="X682" s="41"/>
      <c r="Y682" s="41"/>
      <c r="Z682" s="41"/>
      <c r="AA682" s="41"/>
      <c r="AB682" s="41"/>
      <c r="AC682" s="41"/>
      <c r="AD682" s="41"/>
      <c r="AE682" s="41"/>
      <c r="AR682" s="228" t="s">
        <v>200</v>
      </c>
      <c r="AT682" s="228" t="s">
        <v>195</v>
      </c>
      <c r="AU682" s="228" t="s">
        <v>81</v>
      </c>
      <c r="AY682" s="20" t="s">
        <v>193</v>
      </c>
      <c r="BE682" s="229">
        <f>IF(N682="základní",J682,0)</f>
        <v>0</v>
      </c>
      <c r="BF682" s="229">
        <f>IF(N682="snížená",J682,0)</f>
        <v>0</v>
      </c>
      <c r="BG682" s="229">
        <f>IF(N682="zákl. přenesená",J682,0)</f>
        <v>0</v>
      </c>
      <c r="BH682" s="229">
        <f>IF(N682="sníž. přenesená",J682,0)</f>
        <v>0</v>
      </c>
      <c r="BI682" s="229">
        <f>IF(N682="nulová",J682,0)</f>
        <v>0</v>
      </c>
      <c r="BJ682" s="20" t="s">
        <v>77</v>
      </c>
      <c r="BK682" s="229">
        <f>ROUND(I682*H682,2)</f>
        <v>0</v>
      </c>
      <c r="BL682" s="20" t="s">
        <v>200</v>
      </c>
      <c r="BM682" s="228" t="s">
        <v>1359</v>
      </c>
    </row>
    <row r="683" s="2" customFormat="1">
      <c r="A683" s="41"/>
      <c r="B683" s="42"/>
      <c r="C683" s="43"/>
      <c r="D683" s="230" t="s">
        <v>202</v>
      </c>
      <c r="E683" s="43"/>
      <c r="F683" s="231" t="s">
        <v>1360</v>
      </c>
      <c r="G683" s="43"/>
      <c r="H683" s="43"/>
      <c r="I683" s="232"/>
      <c r="J683" s="43"/>
      <c r="K683" s="43"/>
      <c r="L683" s="47"/>
      <c r="M683" s="233"/>
      <c r="N683" s="234"/>
      <c r="O683" s="87"/>
      <c r="P683" s="87"/>
      <c r="Q683" s="87"/>
      <c r="R683" s="87"/>
      <c r="S683" s="87"/>
      <c r="T683" s="88"/>
      <c r="U683" s="41"/>
      <c r="V683" s="41"/>
      <c r="W683" s="41"/>
      <c r="X683" s="41"/>
      <c r="Y683" s="41"/>
      <c r="Z683" s="41"/>
      <c r="AA683" s="41"/>
      <c r="AB683" s="41"/>
      <c r="AC683" s="41"/>
      <c r="AD683" s="41"/>
      <c r="AE683" s="41"/>
      <c r="AT683" s="20" t="s">
        <v>202</v>
      </c>
      <c r="AU683" s="20" t="s">
        <v>81</v>
      </c>
    </row>
    <row r="684" s="13" customFormat="1">
      <c r="A684" s="13"/>
      <c r="B684" s="235"/>
      <c r="C684" s="236"/>
      <c r="D684" s="237" t="s">
        <v>204</v>
      </c>
      <c r="E684" s="238" t="s">
        <v>21</v>
      </c>
      <c r="F684" s="239" t="s">
        <v>1361</v>
      </c>
      <c r="G684" s="236"/>
      <c r="H684" s="238" t="s">
        <v>21</v>
      </c>
      <c r="I684" s="240"/>
      <c r="J684" s="236"/>
      <c r="K684" s="236"/>
      <c r="L684" s="241"/>
      <c r="M684" s="242"/>
      <c r="N684" s="243"/>
      <c r="O684" s="243"/>
      <c r="P684" s="243"/>
      <c r="Q684" s="243"/>
      <c r="R684" s="243"/>
      <c r="S684" s="243"/>
      <c r="T684" s="244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T684" s="245" t="s">
        <v>204</v>
      </c>
      <c r="AU684" s="245" t="s">
        <v>81</v>
      </c>
      <c r="AV684" s="13" t="s">
        <v>77</v>
      </c>
      <c r="AW684" s="13" t="s">
        <v>34</v>
      </c>
      <c r="AX684" s="13" t="s">
        <v>73</v>
      </c>
      <c r="AY684" s="245" t="s">
        <v>193</v>
      </c>
    </row>
    <row r="685" s="14" customFormat="1">
      <c r="A685" s="14"/>
      <c r="B685" s="246"/>
      <c r="C685" s="247"/>
      <c r="D685" s="237" t="s">
        <v>204</v>
      </c>
      <c r="E685" s="248" t="s">
        <v>21</v>
      </c>
      <c r="F685" s="249" t="s">
        <v>1362</v>
      </c>
      <c r="G685" s="247"/>
      <c r="H685" s="250">
        <v>9</v>
      </c>
      <c r="I685" s="251"/>
      <c r="J685" s="247"/>
      <c r="K685" s="247"/>
      <c r="L685" s="252"/>
      <c r="M685" s="253"/>
      <c r="N685" s="254"/>
      <c r="O685" s="254"/>
      <c r="P685" s="254"/>
      <c r="Q685" s="254"/>
      <c r="R685" s="254"/>
      <c r="S685" s="254"/>
      <c r="T685" s="255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T685" s="256" t="s">
        <v>204</v>
      </c>
      <c r="AU685" s="256" t="s">
        <v>81</v>
      </c>
      <c r="AV685" s="14" t="s">
        <v>81</v>
      </c>
      <c r="AW685" s="14" t="s">
        <v>34</v>
      </c>
      <c r="AX685" s="14" t="s">
        <v>73</v>
      </c>
      <c r="AY685" s="256" t="s">
        <v>193</v>
      </c>
    </row>
    <row r="686" s="14" customFormat="1">
      <c r="A686" s="14"/>
      <c r="B686" s="246"/>
      <c r="C686" s="247"/>
      <c r="D686" s="237" t="s">
        <v>204</v>
      </c>
      <c r="E686" s="248" t="s">
        <v>21</v>
      </c>
      <c r="F686" s="249" t="s">
        <v>1363</v>
      </c>
      <c r="G686" s="247"/>
      <c r="H686" s="250">
        <v>7.476</v>
      </c>
      <c r="I686" s="251"/>
      <c r="J686" s="247"/>
      <c r="K686" s="247"/>
      <c r="L686" s="252"/>
      <c r="M686" s="253"/>
      <c r="N686" s="254"/>
      <c r="O686" s="254"/>
      <c r="P686" s="254"/>
      <c r="Q686" s="254"/>
      <c r="R686" s="254"/>
      <c r="S686" s="254"/>
      <c r="T686" s="255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T686" s="256" t="s">
        <v>204</v>
      </c>
      <c r="AU686" s="256" t="s">
        <v>81</v>
      </c>
      <c r="AV686" s="14" t="s">
        <v>81</v>
      </c>
      <c r="AW686" s="14" t="s">
        <v>34</v>
      </c>
      <c r="AX686" s="14" t="s">
        <v>73</v>
      </c>
      <c r="AY686" s="256" t="s">
        <v>193</v>
      </c>
    </row>
    <row r="687" s="15" customFormat="1">
      <c r="A687" s="15"/>
      <c r="B687" s="257"/>
      <c r="C687" s="258"/>
      <c r="D687" s="237" t="s">
        <v>204</v>
      </c>
      <c r="E687" s="259" t="s">
        <v>21</v>
      </c>
      <c r="F687" s="260" t="s">
        <v>208</v>
      </c>
      <c r="G687" s="258"/>
      <c r="H687" s="261">
        <v>16.475999999999999</v>
      </c>
      <c r="I687" s="262"/>
      <c r="J687" s="258"/>
      <c r="K687" s="258"/>
      <c r="L687" s="263"/>
      <c r="M687" s="264"/>
      <c r="N687" s="265"/>
      <c r="O687" s="265"/>
      <c r="P687" s="265"/>
      <c r="Q687" s="265"/>
      <c r="R687" s="265"/>
      <c r="S687" s="265"/>
      <c r="T687" s="266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T687" s="267" t="s">
        <v>204</v>
      </c>
      <c r="AU687" s="267" t="s">
        <v>81</v>
      </c>
      <c r="AV687" s="15" t="s">
        <v>200</v>
      </c>
      <c r="AW687" s="15" t="s">
        <v>34</v>
      </c>
      <c r="AX687" s="15" t="s">
        <v>77</v>
      </c>
      <c r="AY687" s="267" t="s">
        <v>193</v>
      </c>
    </row>
    <row r="688" s="2" customFormat="1" ht="21.75" customHeight="1">
      <c r="A688" s="41"/>
      <c r="B688" s="42"/>
      <c r="C688" s="217" t="s">
        <v>1364</v>
      </c>
      <c r="D688" s="217" t="s">
        <v>195</v>
      </c>
      <c r="E688" s="218" t="s">
        <v>1365</v>
      </c>
      <c r="F688" s="219" t="s">
        <v>1366</v>
      </c>
      <c r="G688" s="220" t="s">
        <v>224</v>
      </c>
      <c r="H688" s="221">
        <v>16.475999999999999</v>
      </c>
      <c r="I688" s="222"/>
      <c r="J688" s="223">
        <f>ROUND(I688*H688,2)</f>
        <v>0</v>
      </c>
      <c r="K688" s="219" t="s">
        <v>199</v>
      </c>
      <c r="L688" s="47"/>
      <c r="M688" s="224" t="s">
        <v>21</v>
      </c>
      <c r="N688" s="225" t="s">
        <v>44</v>
      </c>
      <c r="O688" s="87"/>
      <c r="P688" s="226">
        <f>O688*H688</f>
        <v>0</v>
      </c>
      <c r="Q688" s="226">
        <v>0</v>
      </c>
      <c r="R688" s="226">
        <f>Q688*H688</f>
        <v>0</v>
      </c>
      <c r="S688" s="226">
        <v>0</v>
      </c>
      <c r="T688" s="227">
        <f>S688*H688</f>
        <v>0</v>
      </c>
      <c r="U688" s="41"/>
      <c r="V688" s="41"/>
      <c r="W688" s="41"/>
      <c r="X688" s="41"/>
      <c r="Y688" s="41"/>
      <c r="Z688" s="41"/>
      <c r="AA688" s="41"/>
      <c r="AB688" s="41"/>
      <c r="AC688" s="41"/>
      <c r="AD688" s="41"/>
      <c r="AE688" s="41"/>
      <c r="AR688" s="228" t="s">
        <v>200</v>
      </c>
      <c r="AT688" s="228" t="s">
        <v>195</v>
      </c>
      <c r="AU688" s="228" t="s">
        <v>81</v>
      </c>
      <c r="AY688" s="20" t="s">
        <v>193</v>
      </c>
      <c r="BE688" s="229">
        <f>IF(N688="základní",J688,0)</f>
        <v>0</v>
      </c>
      <c r="BF688" s="229">
        <f>IF(N688="snížená",J688,0)</f>
        <v>0</v>
      </c>
      <c r="BG688" s="229">
        <f>IF(N688="zákl. přenesená",J688,0)</f>
        <v>0</v>
      </c>
      <c r="BH688" s="229">
        <f>IF(N688="sníž. přenesená",J688,0)</f>
        <v>0</v>
      </c>
      <c r="BI688" s="229">
        <f>IF(N688="nulová",J688,0)</f>
        <v>0</v>
      </c>
      <c r="BJ688" s="20" t="s">
        <v>77</v>
      </c>
      <c r="BK688" s="229">
        <f>ROUND(I688*H688,2)</f>
        <v>0</v>
      </c>
      <c r="BL688" s="20" t="s">
        <v>200</v>
      </c>
      <c r="BM688" s="228" t="s">
        <v>1367</v>
      </c>
    </row>
    <row r="689" s="2" customFormat="1">
      <c r="A689" s="41"/>
      <c r="B689" s="42"/>
      <c r="C689" s="43"/>
      <c r="D689" s="230" t="s">
        <v>202</v>
      </c>
      <c r="E689" s="43"/>
      <c r="F689" s="231" t="s">
        <v>1368</v>
      </c>
      <c r="G689" s="43"/>
      <c r="H689" s="43"/>
      <c r="I689" s="232"/>
      <c r="J689" s="43"/>
      <c r="K689" s="43"/>
      <c r="L689" s="47"/>
      <c r="M689" s="233"/>
      <c r="N689" s="234"/>
      <c r="O689" s="87"/>
      <c r="P689" s="87"/>
      <c r="Q689" s="87"/>
      <c r="R689" s="87"/>
      <c r="S689" s="87"/>
      <c r="T689" s="88"/>
      <c r="U689" s="41"/>
      <c r="V689" s="41"/>
      <c r="W689" s="41"/>
      <c r="X689" s="41"/>
      <c r="Y689" s="41"/>
      <c r="Z689" s="41"/>
      <c r="AA689" s="41"/>
      <c r="AB689" s="41"/>
      <c r="AC689" s="41"/>
      <c r="AD689" s="41"/>
      <c r="AE689" s="41"/>
      <c r="AT689" s="20" t="s">
        <v>202</v>
      </c>
      <c r="AU689" s="20" t="s">
        <v>81</v>
      </c>
    </row>
    <row r="690" s="13" customFormat="1">
      <c r="A690" s="13"/>
      <c r="B690" s="235"/>
      <c r="C690" s="236"/>
      <c r="D690" s="237" t="s">
        <v>204</v>
      </c>
      <c r="E690" s="238" t="s">
        <v>21</v>
      </c>
      <c r="F690" s="239" t="s">
        <v>1361</v>
      </c>
      <c r="G690" s="236"/>
      <c r="H690" s="238" t="s">
        <v>21</v>
      </c>
      <c r="I690" s="240"/>
      <c r="J690" s="236"/>
      <c r="K690" s="236"/>
      <c r="L690" s="241"/>
      <c r="M690" s="242"/>
      <c r="N690" s="243"/>
      <c r="O690" s="243"/>
      <c r="P690" s="243"/>
      <c r="Q690" s="243"/>
      <c r="R690" s="243"/>
      <c r="S690" s="243"/>
      <c r="T690" s="244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T690" s="245" t="s">
        <v>204</v>
      </c>
      <c r="AU690" s="245" t="s">
        <v>81</v>
      </c>
      <c r="AV690" s="13" t="s">
        <v>77</v>
      </c>
      <c r="AW690" s="13" t="s">
        <v>34</v>
      </c>
      <c r="AX690" s="13" t="s">
        <v>73</v>
      </c>
      <c r="AY690" s="245" t="s">
        <v>193</v>
      </c>
    </row>
    <row r="691" s="14" customFormat="1">
      <c r="A691" s="14"/>
      <c r="B691" s="246"/>
      <c r="C691" s="247"/>
      <c r="D691" s="237" t="s">
        <v>204</v>
      </c>
      <c r="E691" s="248" t="s">
        <v>21</v>
      </c>
      <c r="F691" s="249" t="s">
        <v>1362</v>
      </c>
      <c r="G691" s="247"/>
      <c r="H691" s="250">
        <v>9</v>
      </c>
      <c r="I691" s="251"/>
      <c r="J691" s="247"/>
      <c r="K691" s="247"/>
      <c r="L691" s="252"/>
      <c r="M691" s="253"/>
      <c r="N691" s="254"/>
      <c r="O691" s="254"/>
      <c r="P691" s="254"/>
      <c r="Q691" s="254"/>
      <c r="R691" s="254"/>
      <c r="S691" s="254"/>
      <c r="T691" s="255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T691" s="256" t="s">
        <v>204</v>
      </c>
      <c r="AU691" s="256" t="s">
        <v>81</v>
      </c>
      <c r="AV691" s="14" t="s">
        <v>81</v>
      </c>
      <c r="AW691" s="14" t="s">
        <v>34</v>
      </c>
      <c r="AX691" s="14" t="s">
        <v>73</v>
      </c>
      <c r="AY691" s="256" t="s">
        <v>193</v>
      </c>
    </row>
    <row r="692" s="14" customFormat="1">
      <c r="A692" s="14"/>
      <c r="B692" s="246"/>
      <c r="C692" s="247"/>
      <c r="D692" s="237" t="s">
        <v>204</v>
      </c>
      <c r="E692" s="248" t="s">
        <v>21</v>
      </c>
      <c r="F692" s="249" t="s">
        <v>1363</v>
      </c>
      <c r="G692" s="247"/>
      <c r="H692" s="250">
        <v>7.476</v>
      </c>
      <c r="I692" s="251"/>
      <c r="J692" s="247"/>
      <c r="K692" s="247"/>
      <c r="L692" s="252"/>
      <c r="M692" s="253"/>
      <c r="N692" s="254"/>
      <c r="O692" s="254"/>
      <c r="P692" s="254"/>
      <c r="Q692" s="254"/>
      <c r="R692" s="254"/>
      <c r="S692" s="254"/>
      <c r="T692" s="255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T692" s="256" t="s">
        <v>204</v>
      </c>
      <c r="AU692" s="256" t="s">
        <v>81</v>
      </c>
      <c r="AV692" s="14" t="s">
        <v>81</v>
      </c>
      <c r="AW692" s="14" t="s">
        <v>34</v>
      </c>
      <c r="AX692" s="14" t="s">
        <v>73</v>
      </c>
      <c r="AY692" s="256" t="s">
        <v>193</v>
      </c>
    </row>
    <row r="693" s="15" customFormat="1">
      <c r="A693" s="15"/>
      <c r="B693" s="257"/>
      <c r="C693" s="258"/>
      <c r="D693" s="237" t="s">
        <v>204</v>
      </c>
      <c r="E693" s="259" t="s">
        <v>21</v>
      </c>
      <c r="F693" s="260" t="s">
        <v>208</v>
      </c>
      <c r="G693" s="258"/>
      <c r="H693" s="261">
        <v>16.475999999999999</v>
      </c>
      <c r="I693" s="262"/>
      <c r="J693" s="258"/>
      <c r="K693" s="258"/>
      <c r="L693" s="263"/>
      <c r="M693" s="264"/>
      <c r="N693" s="265"/>
      <c r="O693" s="265"/>
      <c r="P693" s="265"/>
      <c r="Q693" s="265"/>
      <c r="R693" s="265"/>
      <c r="S693" s="265"/>
      <c r="T693" s="266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T693" s="267" t="s">
        <v>204</v>
      </c>
      <c r="AU693" s="267" t="s">
        <v>81</v>
      </c>
      <c r="AV693" s="15" t="s">
        <v>200</v>
      </c>
      <c r="AW693" s="15" t="s">
        <v>34</v>
      </c>
      <c r="AX693" s="15" t="s">
        <v>77</v>
      </c>
      <c r="AY693" s="267" t="s">
        <v>193</v>
      </c>
    </row>
    <row r="694" s="2" customFormat="1" ht="24.15" customHeight="1">
      <c r="A694" s="41"/>
      <c r="B694" s="42"/>
      <c r="C694" s="217" t="s">
        <v>1369</v>
      </c>
      <c r="D694" s="217" t="s">
        <v>195</v>
      </c>
      <c r="E694" s="218" t="s">
        <v>1370</v>
      </c>
      <c r="F694" s="219" t="s">
        <v>1371</v>
      </c>
      <c r="G694" s="220" t="s">
        <v>224</v>
      </c>
      <c r="H694" s="221">
        <v>16.475999999999999</v>
      </c>
      <c r="I694" s="222"/>
      <c r="J694" s="223">
        <f>ROUND(I694*H694,2)</f>
        <v>0</v>
      </c>
      <c r="K694" s="219" t="s">
        <v>199</v>
      </c>
      <c r="L694" s="47"/>
      <c r="M694" s="224" t="s">
        <v>21</v>
      </c>
      <c r="N694" s="225" t="s">
        <v>44</v>
      </c>
      <c r="O694" s="87"/>
      <c r="P694" s="226">
        <f>O694*H694</f>
        <v>0</v>
      </c>
      <c r="Q694" s="226">
        <v>0</v>
      </c>
      <c r="R694" s="226">
        <f>Q694*H694</f>
        <v>0</v>
      </c>
      <c r="S694" s="226">
        <v>0</v>
      </c>
      <c r="T694" s="227">
        <f>S694*H694</f>
        <v>0</v>
      </c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R694" s="228" t="s">
        <v>200</v>
      </c>
      <c r="AT694" s="228" t="s">
        <v>195</v>
      </c>
      <c r="AU694" s="228" t="s">
        <v>81</v>
      </c>
      <c r="AY694" s="20" t="s">
        <v>193</v>
      </c>
      <c r="BE694" s="229">
        <f>IF(N694="základní",J694,0)</f>
        <v>0</v>
      </c>
      <c r="BF694" s="229">
        <f>IF(N694="snížená",J694,0)</f>
        <v>0</v>
      </c>
      <c r="BG694" s="229">
        <f>IF(N694="zákl. přenesená",J694,0)</f>
        <v>0</v>
      </c>
      <c r="BH694" s="229">
        <f>IF(N694="sníž. přenesená",J694,0)</f>
        <v>0</v>
      </c>
      <c r="BI694" s="229">
        <f>IF(N694="nulová",J694,0)</f>
        <v>0</v>
      </c>
      <c r="BJ694" s="20" t="s">
        <v>77</v>
      </c>
      <c r="BK694" s="229">
        <f>ROUND(I694*H694,2)</f>
        <v>0</v>
      </c>
      <c r="BL694" s="20" t="s">
        <v>200</v>
      </c>
      <c r="BM694" s="228" t="s">
        <v>1372</v>
      </c>
    </row>
    <row r="695" s="2" customFormat="1">
      <c r="A695" s="41"/>
      <c r="B695" s="42"/>
      <c r="C695" s="43"/>
      <c r="D695" s="230" t="s">
        <v>202</v>
      </c>
      <c r="E695" s="43"/>
      <c r="F695" s="231" t="s">
        <v>1373</v>
      </c>
      <c r="G695" s="43"/>
      <c r="H695" s="43"/>
      <c r="I695" s="232"/>
      <c r="J695" s="43"/>
      <c r="K695" s="43"/>
      <c r="L695" s="47"/>
      <c r="M695" s="233"/>
      <c r="N695" s="234"/>
      <c r="O695" s="87"/>
      <c r="P695" s="87"/>
      <c r="Q695" s="87"/>
      <c r="R695" s="87"/>
      <c r="S695" s="87"/>
      <c r="T695" s="88"/>
      <c r="U695" s="41"/>
      <c r="V695" s="41"/>
      <c r="W695" s="41"/>
      <c r="X695" s="41"/>
      <c r="Y695" s="41"/>
      <c r="Z695" s="41"/>
      <c r="AA695" s="41"/>
      <c r="AB695" s="41"/>
      <c r="AC695" s="41"/>
      <c r="AD695" s="41"/>
      <c r="AE695" s="41"/>
      <c r="AT695" s="20" t="s">
        <v>202</v>
      </c>
      <c r="AU695" s="20" t="s">
        <v>81</v>
      </c>
    </row>
    <row r="696" s="13" customFormat="1">
      <c r="A696" s="13"/>
      <c r="B696" s="235"/>
      <c r="C696" s="236"/>
      <c r="D696" s="237" t="s">
        <v>204</v>
      </c>
      <c r="E696" s="238" t="s">
        <v>21</v>
      </c>
      <c r="F696" s="239" t="s">
        <v>1361</v>
      </c>
      <c r="G696" s="236"/>
      <c r="H696" s="238" t="s">
        <v>21</v>
      </c>
      <c r="I696" s="240"/>
      <c r="J696" s="236"/>
      <c r="K696" s="236"/>
      <c r="L696" s="241"/>
      <c r="M696" s="242"/>
      <c r="N696" s="243"/>
      <c r="O696" s="243"/>
      <c r="P696" s="243"/>
      <c r="Q696" s="243"/>
      <c r="R696" s="243"/>
      <c r="S696" s="243"/>
      <c r="T696" s="244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T696" s="245" t="s">
        <v>204</v>
      </c>
      <c r="AU696" s="245" t="s">
        <v>81</v>
      </c>
      <c r="AV696" s="13" t="s">
        <v>77</v>
      </c>
      <c r="AW696" s="13" t="s">
        <v>34</v>
      </c>
      <c r="AX696" s="13" t="s">
        <v>73</v>
      </c>
      <c r="AY696" s="245" t="s">
        <v>193</v>
      </c>
    </row>
    <row r="697" s="14" customFormat="1">
      <c r="A697" s="14"/>
      <c r="B697" s="246"/>
      <c r="C697" s="247"/>
      <c r="D697" s="237" t="s">
        <v>204</v>
      </c>
      <c r="E697" s="248" t="s">
        <v>21</v>
      </c>
      <c r="F697" s="249" t="s">
        <v>1362</v>
      </c>
      <c r="G697" s="247"/>
      <c r="H697" s="250">
        <v>9</v>
      </c>
      <c r="I697" s="251"/>
      <c r="J697" s="247"/>
      <c r="K697" s="247"/>
      <c r="L697" s="252"/>
      <c r="M697" s="253"/>
      <c r="N697" s="254"/>
      <c r="O697" s="254"/>
      <c r="P697" s="254"/>
      <c r="Q697" s="254"/>
      <c r="R697" s="254"/>
      <c r="S697" s="254"/>
      <c r="T697" s="255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T697" s="256" t="s">
        <v>204</v>
      </c>
      <c r="AU697" s="256" t="s">
        <v>81</v>
      </c>
      <c r="AV697" s="14" t="s">
        <v>81</v>
      </c>
      <c r="AW697" s="14" t="s">
        <v>34</v>
      </c>
      <c r="AX697" s="14" t="s">
        <v>73</v>
      </c>
      <c r="AY697" s="256" t="s">
        <v>193</v>
      </c>
    </row>
    <row r="698" s="14" customFormat="1">
      <c r="A698" s="14"/>
      <c r="B698" s="246"/>
      <c r="C698" s="247"/>
      <c r="D698" s="237" t="s">
        <v>204</v>
      </c>
      <c r="E698" s="248" t="s">
        <v>21</v>
      </c>
      <c r="F698" s="249" t="s">
        <v>1363</v>
      </c>
      <c r="G698" s="247"/>
      <c r="H698" s="250">
        <v>7.476</v>
      </c>
      <c r="I698" s="251"/>
      <c r="J698" s="247"/>
      <c r="K698" s="247"/>
      <c r="L698" s="252"/>
      <c r="M698" s="253"/>
      <c r="N698" s="254"/>
      <c r="O698" s="254"/>
      <c r="P698" s="254"/>
      <c r="Q698" s="254"/>
      <c r="R698" s="254"/>
      <c r="S698" s="254"/>
      <c r="T698" s="255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T698" s="256" t="s">
        <v>204</v>
      </c>
      <c r="AU698" s="256" t="s">
        <v>81</v>
      </c>
      <c r="AV698" s="14" t="s">
        <v>81</v>
      </c>
      <c r="AW698" s="14" t="s">
        <v>34</v>
      </c>
      <c r="AX698" s="14" t="s">
        <v>73</v>
      </c>
      <c r="AY698" s="256" t="s">
        <v>193</v>
      </c>
    </row>
    <row r="699" s="15" customFormat="1">
      <c r="A699" s="15"/>
      <c r="B699" s="257"/>
      <c r="C699" s="258"/>
      <c r="D699" s="237" t="s">
        <v>204</v>
      </c>
      <c r="E699" s="259" t="s">
        <v>21</v>
      </c>
      <c r="F699" s="260" t="s">
        <v>208</v>
      </c>
      <c r="G699" s="258"/>
      <c r="H699" s="261">
        <v>16.475999999999999</v>
      </c>
      <c r="I699" s="262"/>
      <c r="J699" s="258"/>
      <c r="K699" s="258"/>
      <c r="L699" s="263"/>
      <c r="M699" s="264"/>
      <c r="N699" s="265"/>
      <c r="O699" s="265"/>
      <c r="P699" s="265"/>
      <c r="Q699" s="265"/>
      <c r="R699" s="265"/>
      <c r="S699" s="265"/>
      <c r="T699" s="266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T699" s="267" t="s">
        <v>204</v>
      </c>
      <c r="AU699" s="267" t="s">
        <v>81</v>
      </c>
      <c r="AV699" s="15" t="s">
        <v>200</v>
      </c>
      <c r="AW699" s="15" t="s">
        <v>34</v>
      </c>
      <c r="AX699" s="15" t="s">
        <v>77</v>
      </c>
      <c r="AY699" s="267" t="s">
        <v>193</v>
      </c>
    </row>
    <row r="700" s="2" customFormat="1" ht="16.5" customHeight="1">
      <c r="A700" s="41"/>
      <c r="B700" s="42"/>
      <c r="C700" s="217" t="s">
        <v>1374</v>
      </c>
      <c r="D700" s="217" t="s">
        <v>195</v>
      </c>
      <c r="E700" s="218" t="s">
        <v>1375</v>
      </c>
      <c r="F700" s="219" t="s">
        <v>1376</v>
      </c>
      <c r="G700" s="220" t="s">
        <v>250</v>
      </c>
      <c r="H700" s="221">
        <v>0.83299999999999996</v>
      </c>
      <c r="I700" s="222"/>
      <c r="J700" s="223">
        <f>ROUND(I700*H700,2)</f>
        <v>0</v>
      </c>
      <c r="K700" s="219" t="s">
        <v>199</v>
      </c>
      <c r="L700" s="47"/>
      <c r="M700" s="224" t="s">
        <v>21</v>
      </c>
      <c r="N700" s="225" t="s">
        <v>44</v>
      </c>
      <c r="O700" s="87"/>
      <c r="P700" s="226">
        <f>O700*H700</f>
        <v>0</v>
      </c>
      <c r="Q700" s="226">
        <v>1.06277</v>
      </c>
      <c r="R700" s="226">
        <f>Q700*H700</f>
        <v>0.88528741</v>
      </c>
      <c r="S700" s="226">
        <v>0</v>
      </c>
      <c r="T700" s="227">
        <f>S700*H700</f>
        <v>0</v>
      </c>
      <c r="U700" s="41"/>
      <c r="V700" s="41"/>
      <c r="W700" s="41"/>
      <c r="X700" s="41"/>
      <c r="Y700" s="41"/>
      <c r="Z700" s="41"/>
      <c r="AA700" s="41"/>
      <c r="AB700" s="41"/>
      <c r="AC700" s="41"/>
      <c r="AD700" s="41"/>
      <c r="AE700" s="41"/>
      <c r="AR700" s="228" t="s">
        <v>200</v>
      </c>
      <c r="AT700" s="228" t="s">
        <v>195</v>
      </c>
      <c r="AU700" s="228" t="s">
        <v>81</v>
      </c>
      <c r="AY700" s="20" t="s">
        <v>193</v>
      </c>
      <c r="BE700" s="229">
        <f>IF(N700="základní",J700,0)</f>
        <v>0</v>
      </c>
      <c r="BF700" s="229">
        <f>IF(N700="snížená",J700,0)</f>
        <v>0</v>
      </c>
      <c r="BG700" s="229">
        <f>IF(N700="zákl. přenesená",J700,0)</f>
        <v>0</v>
      </c>
      <c r="BH700" s="229">
        <f>IF(N700="sníž. přenesená",J700,0)</f>
        <v>0</v>
      </c>
      <c r="BI700" s="229">
        <f>IF(N700="nulová",J700,0)</f>
        <v>0</v>
      </c>
      <c r="BJ700" s="20" t="s">
        <v>77</v>
      </c>
      <c r="BK700" s="229">
        <f>ROUND(I700*H700,2)</f>
        <v>0</v>
      </c>
      <c r="BL700" s="20" t="s">
        <v>200</v>
      </c>
      <c r="BM700" s="228" t="s">
        <v>1377</v>
      </c>
    </row>
    <row r="701" s="2" customFormat="1">
      <c r="A701" s="41"/>
      <c r="B701" s="42"/>
      <c r="C701" s="43"/>
      <c r="D701" s="230" t="s">
        <v>202</v>
      </c>
      <c r="E701" s="43"/>
      <c r="F701" s="231" t="s">
        <v>1378</v>
      </c>
      <c r="G701" s="43"/>
      <c r="H701" s="43"/>
      <c r="I701" s="232"/>
      <c r="J701" s="43"/>
      <c r="K701" s="43"/>
      <c r="L701" s="47"/>
      <c r="M701" s="233"/>
      <c r="N701" s="234"/>
      <c r="O701" s="87"/>
      <c r="P701" s="87"/>
      <c r="Q701" s="87"/>
      <c r="R701" s="87"/>
      <c r="S701" s="87"/>
      <c r="T701" s="88"/>
      <c r="U701" s="41"/>
      <c r="V701" s="41"/>
      <c r="W701" s="41"/>
      <c r="X701" s="41"/>
      <c r="Y701" s="41"/>
      <c r="Z701" s="41"/>
      <c r="AA701" s="41"/>
      <c r="AB701" s="41"/>
      <c r="AC701" s="41"/>
      <c r="AD701" s="41"/>
      <c r="AE701" s="41"/>
      <c r="AT701" s="20" t="s">
        <v>202</v>
      </c>
      <c r="AU701" s="20" t="s">
        <v>81</v>
      </c>
    </row>
    <row r="702" s="13" customFormat="1">
      <c r="A702" s="13"/>
      <c r="B702" s="235"/>
      <c r="C702" s="236"/>
      <c r="D702" s="237" t="s">
        <v>204</v>
      </c>
      <c r="E702" s="238" t="s">
        <v>21</v>
      </c>
      <c r="F702" s="239" t="s">
        <v>1361</v>
      </c>
      <c r="G702" s="236"/>
      <c r="H702" s="238" t="s">
        <v>21</v>
      </c>
      <c r="I702" s="240"/>
      <c r="J702" s="236"/>
      <c r="K702" s="236"/>
      <c r="L702" s="241"/>
      <c r="M702" s="242"/>
      <c r="N702" s="243"/>
      <c r="O702" s="243"/>
      <c r="P702" s="243"/>
      <c r="Q702" s="243"/>
      <c r="R702" s="243"/>
      <c r="S702" s="243"/>
      <c r="T702" s="244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T702" s="245" t="s">
        <v>204</v>
      </c>
      <c r="AU702" s="245" t="s">
        <v>81</v>
      </c>
      <c r="AV702" s="13" t="s">
        <v>77</v>
      </c>
      <c r="AW702" s="13" t="s">
        <v>34</v>
      </c>
      <c r="AX702" s="13" t="s">
        <v>73</v>
      </c>
      <c r="AY702" s="245" t="s">
        <v>193</v>
      </c>
    </row>
    <row r="703" s="14" customFormat="1">
      <c r="A703" s="14"/>
      <c r="B703" s="246"/>
      <c r="C703" s="247"/>
      <c r="D703" s="237" t="s">
        <v>204</v>
      </c>
      <c r="E703" s="248" t="s">
        <v>21</v>
      </c>
      <c r="F703" s="249" t="s">
        <v>1379</v>
      </c>
      <c r="G703" s="247"/>
      <c r="H703" s="250">
        <v>0.45500000000000002</v>
      </c>
      <c r="I703" s="251"/>
      <c r="J703" s="247"/>
      <c r="K703" s="247"/>
      <c r="L703" s="252"/>
      <c r="M703" s="253"/>
      <c r="N703" s="254"/>
      <c r="O703" s="254"/>
      <c r="P703" s="254"/>
      <c r="Q703" s="254"/>
      <c r="R703" s="254"/>
      <c r="S703" s="254"/>
      <c r="T703" s="255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T703" s="256" t="s">
        <v>204</v>
      </c>
      <c r="AU703" s="256" t="s">
        <v>81</v>
      </c>
      <c r="AV703" s="14" t="s">
        <v>81</v>
      </c>
      <c r="AW703" s="14" t="s">
        <v>34</v>
      </c>
      <c r="AX703" s="14" t="s">
        <v>73</v>
      </c>
      <c r="AY703" s="256" t="s">
        <v>193</v>
      </c>
    </row>
    <row r="704" s="14" customFormat="1">
      <c r="A704" s="14"/>
      <c r="B704" s="246"/>
      <c r="C704" s="247"/>
      <c r="D704" s="237" t="s">
        <v>204</v>
      </c>
      <c r="E704" s="248" t="s">
        <v>21</v>
      </c>
      <c r="F704" s="249" t="s">
        <v>1380</v>
      </c>
      <c r="G704" s="247"/>
      <c r="H704" s="250">
        <v>0.378</v>
      </c>
      <c r="I704" s="251"/>
      <c r="J704" s="247"/>
      <c r="K704" s="247"/>
      <c r="L704" s="252"/>
      <c r="M704" s="253"/>
      <c r="N704" s="254"/>
      <c r="O704" s="254"/>
      <c r="P704" s="254"/>
      <c r="Q704" s="254"/>
      <c r="R704" s="254"/>
      <c r="S704" s="254"/>
      <c r="T704" s="255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T704" s="256" t="s">
        <v>204</v>
      </c>
      <c r="AU704" s="256" t="s">
        <v>81</v>
      </c>
      <c r="AV704" s="14" t="s">
        <v>81</v>
      </c>
      <c r="AW704" s="14" t="s">
        <v>34</v>
      </c>
      <c r="AX704" s="14" t="s">
        <v>73</v>
      </c>
      <c r="AY704" s="256" t="s">
        <v>193</v>
      </c>
    </row>
    <row r="705" s="15" customFormat="1">
      <c r="A705" s="15"/>
      <c r="B705" s="257"/>
      <c r="C705" s="258"/>
      <c r="D705" s="237" t="s">
        <v>204</v>
      </c>
      <c r="E705" s="259" t="s">
        <v>21</v>
      </c>
      <c r="F705" s="260" t="s">
        <v>208</v>
      </c>
      <c r="G705" s="258"/>
      <c r="H705" s="261">
        <v>0.83299999999999996</v>
      </c>
      <c r="I705" s="262"/>
      <c r="J705" s="258"/>
      <c r="K705" s="258"/>
      <c r="L705" s="263"/>
      <c r="M705" s="264"/>
      <c r="N705" s="265"/>
      <c r="O705" s="265"/>
      <c r="P705" s="265"/>
      <c r="Q705" s="265"/>
      <c r="R705" s="265"/>
      <c r="S705" s="265"/>
      <c r="T705" s="266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T705" s="267" t="s">
        <v>204</v>
      </c>
      <c r="AU705" s="267" t="s">
        <v>81</v>
      </c>
      <c r="AV705" s="15" t="s">
        <v>200</v>
      </c>
      <c r="AW705" s="15" t="s">
        <v>34</v>
      </c>
      <c r="AX705" s="15" t="s">
        <v>77</v>
      </c>
      <c r="AY705" s="267" t="s">
        <v>193</v>
      </c>
    </row>
    <row r="706" s="2" customFormat="1" ht="24.15" customHeight="1">
      <c r="A706" s="41"/>
      <c r="B706" s="42"/>
      <c r="C706" s="217" t="s">
        <v>1381</v>
      </c>
      <c r="D706" s="217" t="s">
        <v>195</v>
      </c>
      <c r="E706" s="218" t="s">
        <v>1382</v>
      </c>
      <c r="F706" s="219" t="s">
        <v>1383</v>
      </c>
      <c r="G706" s="220" t="s">
        <v>211</v>
      </c>
      <c r="H706" s="221">
        <v>139.59</v>
      </c>
      <c r="I706" s="222"/>
      <c r="J706" s="223">
        <f>ROUND(I706*H706,2)</f>
        <v>0</v>
      </c>
      <c r="K706" s="219" t="s">
        <v>199</v>
      </c>
      <c r="L706" s="47"/>
      <c r="M706" s="224" t="s">
        <v>21</v>
      </c>
      <c r="N706" s="225" t="s">
        <v>44</v>
      </c>
      <c r="O706" s="87"/>
      <c r="P706" s="226">
        <f>O706*H706</f>
        <v>0</v>
      </c>
      <c r="Q706" s="226">
        <v>2.0000000000000002E-05</v>
      </c>
      <c r="R706" s="226">
        <f>Q706*H706</f>
        <v>0.0027918000000000001</v>
      </c>
      <c r="S706" s="226">
        <v>0</v>
      </c>
      <c r="T706" s="227">
        <f>S706*H706</f>
        <v>0</v>
      </c>
      <c r="U706" s="41"/>
      <c r="V706" s="41"/>
      <c r="W706" s="41"/>
      <c r="X706" s="41"/>
      <c r="Y706" s="41"/>
      <c r="Z706" s="41"/>
      <c r="AA706" s="41"/>
      <c r="AB706" s="41"/>
      <c r="AC706" s="41"/>
      <c r="AD706" s="41"/>
      <c r="AE706" s="41"/>
      <c r="AR706" s="228" t="s">
        <v>200</v>
      </c>
      <c r="AT706" s="228" t="s">
        <v>195</v>
      </c>
      <c r="AU706" s="228" t="s">
        <v>81</v>
      </c>
      <c r="AY706" s="20" t="s">
        <v>193</v>
      </c>
      <c r="BE706" s="229">
        <f>IF(N706="základní",J706,0)</f>
        <v>0</v>
      </c>
      <c r="BF706" s="229">
        <f>IF(N706="snížená",J706,0)</f>
        <v>0</v>
      </c>
      <c r="BG706" s="229">
        <f>IF(N706="zákl. přenesená",J706,0)</f>
        <v>0</v>
      </c>
      <c r="BH706" s="229">
        <f>IF(N706="sníž. přenesená",J706,0)</f>
        <v>0</v>
      </c>
      <c r="BI706" s="229">
        <f>IF(N706="nulová",J706,0)</f>
        <v>0</v>
      </c>
      <c r="BJ706" s="20" t="s">
        <v>77</v>
      </c>
      <c r="BK706" s="229">
        <f>ROUND(I706*H706,2)</f>
        <v>0</v>
      </c>
      <c r="BL706" s="20" t="s">
        <v>200</v>
      </c>
      <c r="BM706" s="228" t="s">
        <v>1384</v>
      </c>
    </row>
    <row r="707" s="2" customFormat="1">
      <c r="A707" s="41"/>
      <c r="B707" s="42"/>
      <c r="C707" s="43"/>
      <c r="D707" s="230" t="s">
        <v>202</v>
      </c>
      <c r="E707" s="43"/>
      <c r="F707" s="231" t="s">
        <v>1385</v>
      </c>
      <c r="G707" s="43"/>
      <c r="H707" s="43"/>
      <c r="I707" s="232"/>
      <c r="J707" s="43"/>
      <c r="K707" s="43"/>
      <c r="L707" s="47"/>
      <c r="M707" s="233"/>
      <c r="N707" s="234"/>
      <c r="O707" s="87"/>
      <c r="P707" s="87"/>
      <c r="Q707" s="87"/>
      <c r="R707" s="87"/>
      <c r="S707" s="87"/>
      <c r="T707" s="88"/>
      <c r="U707" s="41"/>
      <c r="V707" s="41"/>
      <c r="W707" s="41"/>
      <c r="X707" s="41"/>
      <c r="Y707" s="41"/>
      <c r="Z707" s="41"/>
      <c r="AA707" s="41"/>
      <c r="AB707" s="41"/>
      <c r="AC707" s="41"/>
      <c r="AD707" s="41"/>
      <c r="AE707" s="41"/>
      <c r="AT707" s="20" t="s">
        <v>202</v>
      </c>
      <c r="AU707" s="20" t="s">
        <v>81</v>
      </c>
    </row>
    <row r="708" s="14" customFormat="1">
      <c r="A708" s="14"/>
      <c r="B708" s="246"/>
      <c r="C708" s="247"/>
      <c r="D708" s="237" t="s">
        <v>204</v>
      </c>
      <c r="E708" s="248" t="s">
        <v>21</v>
      </c>
      <c r="F708" s="249" t="s">
        <v>1386</v>
      </c>
      <c r="G708" s="247"/>
      <c r="H708" s="250">
        <v>19.859999999999999</v>
      </c>
      <c r="I708" s="251"/>
      <c r="J708" s="247"/>
      <c r="K708" s="247"/>
      <c r="L708" s="252"/>
      <c r="M708" s="253"/>
      <c r="N708" s="254"/>
      <c r="O708" s="254"/>
      <c r="P708" s="254"/>
      <c r="Q708" s="254"/>
      <c r="R708" s="254"/>
      <c r="S708" s="254"/>
      <c r="T708" s="255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T708" s="256" t="s">
        <v>204</v>
      </c>
      <c r="AU708" s="256" t="s">
        <v>81</v>
      </c>
      <c r="AV708" s="14" t="s">
        <v>81</v>
      </c>
      <c r="AW708" s="14" t="s">
        <v>34</v>
      </c>
      <c r="AX708" s="14" t="s">
        <v>73</v>
      </c>
      <c r="AY708" s="256" t="s">
        <v>193</v>
      </c>
    </row>
    <row r="709" s="14" customFormat="1">
      <c r="A709" s="14"/>
      <c r="B709" s="246"/>
      <c r="C709" s="247"/>
      <c r="D709" s="237" t="s">
        <v>204</v>
      </c>
      <c r="E709" s="248" t="s">
        <v>21</v>
      </c>
      <c r="F709" s="249" t="s">
        <v>1387</v>
      </c>
      <c r="G709" s="247"/>
      <c r="H709" s="250">
        <v>18.460000000000001</v>
      </c>
      <c r="I709" s="251"/>
      <c r="J709" s="247"/>
      <c r="K709" s="247"/>
      <c r="L709" s="252"/>
      <c r="M709" s="253"/>
      <c r="N709" s="254"/>
      <c r="O709" s="254"/>
      <c r="P709" s="254"/>
      <c r="Q709" s="254"/>
      <c r="R709" s="254"/>
      <c r="S709" s="254"/>
      <c r="T709" s="255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T709" s="256" t="s">
        <v>204</v>
      </c>
      <c r="AU709" s="256" t="s">
        <v>81</v>
      </c>
      <c r="AV709" s="14" t="s">
        <v>81</v>
      </c>
      <c r="AW709" s="14" t="s">
        <v>34</v>
      </c>
      <c r="AX709" s="14" t="s">
        <v>73</v>
      </c>
      <c r="AY709" s="256" t="s">
        <v>193</v>
      </c>
    </row>
    <row r="710" s="14" customFormat="1">
      <c r="A710" s="14"/>
      <c r="B710" s="246"/>
      <c r="C710" s="247"/>
      <c r="D710" s="237" t="s">
        <v>204</v>
      </c>
      <c r="E710" s="248" t="s">
        <v>21</v>
      </c>
      <c r="F710" s="249" t="s">
        <v>1388</v>
      </c>
      <c r="G710" s="247"/>
      <c r="H710" s="250">
        <v>48.770000000000003</v>
      </c>
      <c r="I710" s="251"/>
      <c r="J710" s="247"/>
      <c r="K710" s="247"/>
      <c r="L710" s="252"/>
      <c r="M710" s="253"/>
      <c r="N710" s="254"/>
      <c r="O710" s="254"/>
      <c r="P710" s="254"/>
      <c r="Q710" s="254"/>
      <c r="R710" s="254"/>
      <c r="S710" s="254"/>
      <c r="T710" s="255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T710" s="256" t="s">
        <v>204</v>
      </c>
      <c r="AU710" s="256" t="s">
        <v>81</v>
      </c>
      <c r="AV710" s="14" t="s">
        <v>81</v>
      </c>
      <c r="AW710" s="14" t="s">
        <v>34</v>
      </c>
      <c r="AX710" s="14" t="s">
        <v>73</v>
      </c>
      <c r="AY710" s="256" t="s">
        <v>193</v>
      </c>
    </row>
    <row r="711" s="14" customFormat="1">
      <c r="A711" s="14"/>
      <c r="B711" s="246"/>
      <c r="C711" s="247"/>
      <c r="D711" s="237" t="s">
        <v>204</v>
      </c>
      <c r="E711" s="248" t="s">
        <v>21</v>
      </c>
      <c r="F711" s="249" t="s">
        <v>1389</v>
      </c>
      <c r="G711" s="247"/>
      <c r="H711" s="250">
        <v>10.44</v>
      </c>
      <c r="I711" s="251"/>
      <c r="J711" s="247"/>
      <c r="K711" s="247"/>
      <c r="L711" s="252"/>
      <c r="M711" s="253"/>
      <c r="N711" s="254"/>
      <c r="O711" s="254"/>
      <c r="P711" s="254"/>
      <c r="Q711" s="254"/>
      <c r="R711" s="254"/>
      <c r="S711" s="254"/>
      <c r="T711" s="255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T711" s="256" t="s">
        <v>204</v>
      </c>
      <c r="AU711" s="256" t="s">
        <v>81</v>
      </c>
      <c r="AV711" s="14" t="s">
        <v>81</v>
      </c>
      <c r="AW711" s="14" t="s">
        <v>34</v>
      </c>
      <c r="AX711" s="14" t="s">
        <v>73</v>
      </c>
      <c r="AY711" s="256" t="s">
        <v>193</v>
      </c>
    </row>
    <row r="712" s="14" customFormat="1">
      <c r="A712" s="14"/>
      <c r="B712" s="246"/>
      <c r="C712" s="247"/>
      <c r="D712" s="237" t="s">
        <v>204</v>
      </c>
      <c r="E712" s="248" t="s">
        <v>21</v>
      </c>
      <c r="F712" s="249" t="s">
        <v>1390</v>
      </c>
      <c r="G712" s="247"/>
      <c r="H712" s="250">
        <v>7.7400000000000002</v>
      </c>
      <c r="I712" s="251"/>
      <c r="J712" s="247"/>
      <c r="K712" s="247"/>
      <c r="L712" s="252"/>
      <c r="M712" s="253"/>
      <c r="N712" s="254"/>
      <c r="O712" s="254"/>
      <c r="P712" s="254"/>
      <c r="Q712" s="254"/>
      <c r="R712" s="254"/>
      <c r="S712" s="254"/>
      <c r="T712" s="255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T712" s="256" t="s">
        <v>204</v>
      </c>
      <c r="AU712" s="256" t="s">
        <v>81</v>
      </c>
      <c r="AV712" s="14" t="s">
        <v>81</v>
      </c>
      <c r="AW712" s="14" t="s">
        <v>34</v>
      </c>
      <c r="AX712" s="14" t="s">
        <v>73</v>
      </c>
      <c r="AY712" s="256" t="s">
        <v>193</v>
      </c>
    </row>
    <row r="713" s="14" customFormat="1">
      <c r="A713" s="14"/>
      <c r="B713" s="246"/>
      <c r="C713" s="247"/>
      <c r="D713" s="237" t="s">
        <v>204</v>
      </c>
      <c r="E713" s="248" t="s">
        <v>21</v>
      </c>
      <c r="F713" s="249" t="s">
        <v>1391</v>
      </c>
      <c r="G713" s="247"/>
      <c r="H713" s="250">
        <v>4.7999999999999998</v>
      </c>
      <c r="I713" s="251"/>
      <c r="J713" s="247"/>
      <c r="K713" s="247"/>
      <c r="L713" s="252"/>
      <c r="M713" s="253"/>
      <c r="N713" s="254"/>
      <c r="O713" s="254"/>
      <c r="P713" s="254"/>
      <c r="Q713" s="254"/>
      <c r="R713" s="254"/>
      <c r="S713" s="254"/>
      <c r="T713" s="255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T713" s="256" t="s">
        <v>204</v>
      </c>
      <c r="AU713" s="256" t="s">
        <v>81</v>
      </c>
      <c r="AV713" s="14" t="s">
        <v>81</v>
      </c>
      <c r="AW713" s="14" t="s">
        <v>34</v>
      </c>
      <c r="AX713" s="14" t="s">
        <v>73</v>
      </c>
      <c r="AY713" s="256" t="s">
        <v>193</v>
      </c>
    </row>
    <row r="714" s="14" customFormat="1">
      <c r="A714" s="14"/>
      <c r="B714" s="246"/>
      <c r="C714" s="247"/>
      <c r="D714" s="237" t="s">
        <v>204</v>
      </c>
      <c r="E714" s="248" t="s">
        <v>21</v>
      </c>
      <c r="F714" s="249" t="s">
        <v>1392</v>
      </c>
      <c r="G714" s="247"/>
      <c r="H714" s="250">
        <v>29.52</v>
      </c>
      <c r="I714" s="251"/>
      <c r="J714" s="247"/>
      <c r="K714" s="247"/>
      <c r="L714" s="252"/>
      <c r="M714" s="253"/>
      <c r="N714" s="254"/>
      <c r="O714" s="254"/>
      <c r="P714" s="254"/>
      <c r="Q714" s="254"/>
      <c r="R714" s="254"/>
      <c r="S714" s="254"/>
      <c r="T714" s="255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T714" s="256" t="s">
        <v>204</v>
      </c>
      <c r="AU714" s="256" t="s">
        <v>81</v>
      </c>
      <c r="AV714" s="14" t="s">
        <v>81</v>
      </c>
      <c r="AW714" s="14" t="s">
        <v>34</v>
      </c>
      <c r="AX714" s="14" t="s">
        <v>73</v>
      </c>
      <c r="AY714" s="256" t="s">
        <v>193</v>
      </c>
    </row>
    <row r="715" s="15" customFormat="1">
      <c r="A715" s="15"/>
      <c r="B715" s="257"/>
      <c r="C715" s="258"/>
      <c r="D715" s="237" t="s">
        <v>204</v>
      </c>
      <c r="E715" s="259" t="s">
        <v>21</v>
      </c>
      <c r="F715" s="260" t="s">
        <v>208</v>
      </c>
      <c r="G715" s="258"/>
      <c r="H715" s="261">
        <v>139.59</v>
      </c>
      <c r="I715" s="262"/>
      <c r="J715" s="258"/>
      <c r="K715" s="258"/>
      <c r="L715" s="263"/>
      <c r="M715" s="264"/>
      <c r="N715" s="265"/>
      <c r="O715" s="265"/>
      <c r="P715" s="265"/>
      <c r="Q715" s="265"/>
      <c r="R715" s="265"/>
      <c r="S715" s="265"/>
      <c r="T715" s="266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T715" s="267" t="s">
        <v>204</v>
      </c>
      <c r="AU715" s="267" t="s">
        <v>81</v>
      </c>
      <c r="AV715" s="15" t="s">
        <v>200</v>
      </c>
      <c r="AW715" s="15" t="s">
        <v>34</v>
      </c>
      <c r="AX715" s="15" t="s">
        <v>77</v>
      </c>
      <c r="AY715" s="267" t="s">
        <v>193</v>
      </c>
    </row>
    <row r="716" s="2" customFormat="1" ht="24.15" customHeight="1">
      <c r="A716" s="41"/>
      <c r="B716" s="42"/>
      <c r="C716" s="217" t="s">
        <v>1393</v>
      </c>
      <c r="D716" s="217" t="s">
        <v>195</v>
      </c>
      <c r="E716" s="218" t="s">
        <v>1394</v>
      </c>
      <c r="F716" s="219" t="s">
        <v>1395</v>
      </c>
      <c r="G716" s="220" t="s">
        <v>588</v>
      </c>
      <c r="H716" s="221">
        <v>4</v>
      </c>
      <c r="I716" s="222"/>
      <c r="J716" s="223">
        <f>ROUND(I716*H716,2)</f>
        <v>0</v>
      </c>
      <c r="K716" s="219" t="s">
        <v>199</v>
      </c>
      <c r="L716" s="47"/>
      <c r="M716" s="224" t="s">
        <v>21</v>
      </c>
      <c r="N716" s="225" t="s">
        <v>44</v>
      </c>
      <c r="O716" s="87"/>
      <c r="P716" s="226">
        <f>O716*H716</f>
        <v>0</v>
      </c>
      <c r="Q716" s="226">
        <v>0.00048000000000000001</v>
      </c>
      <c r="R716" s="226">
        <f>Q716*H716</f>
        <v>0.0019200000000000001</v>
      </c>
      <c r="S716" s="226">
        <v>0</v>
      </c>
      <c r="T716" s="227">
        <f>S716*H716</f>
        <v>0</v>
      </c>
      <c r="U716" s="41"/>
      <c r="V716" s="41"/>
      <c r="W716" s="41"/>
      <c r="X716" s="41"/>
      <c r="Y716" s="41"/>
      <c r="Z716" s="41"/>
      <c r="AA716" s="41"/>
      <c r="AB716" s="41"/>
      <c r="AC716" s="41"/>
      <c r="AD716" s="41"/>
      <c r="AE716" s="41"/>
      <c r="AR716" s="228" t="s">
        <v>200</v>
      </c>
      <c r="AT716" s="228" t="s">
        <v>195</v>
      </c>
      <c r="AU716" s="228" t="s">
        <v>81</v>
      </c>
      <c r="AY716" s="20" t="s">
        <v>193</v>
      </c>
      <c r="BE716" s="229">
        <f>IF(N716="základní",J716,0)</f>
        <v>0</v>
      </c>
      <c r="BF716" s="229">
        <f>IF(N716="snížená",J716,0)</f>
        <v>0</v>
      </c>
      <c r="BG716" s="229">
        <f>IF(N716="zákl. přenesená",J716,0)</f>
        <v>0</v>
      </c>
      <c r="BH716" s="229">
        <f>IF(N716="sníž. přenesená",J716,0)</f>
        <v>0</v>
      </c>
      <c r="BI716" s="229">
        <f>IF(N716="nulová",J716,0)</f>
        <v>0</v>
      </c>
      <c r="BJ716" s="20" t="s">
        <v>77</v>
      </c>
      <c r="BK716" s="229">
        <f>ROUND(I716*H716,2)</f>
        <v>0</v>
      </c>
      <c r="BL716" s="20" t="s">
        <v>200</v>
      </c>
      <c r="BM716" s="228" t="s">
        <v>1396</v>
      </c>
    </row>
    <row r="717" s="2" customFormat="1">
      <c r="A717" s="41"/>
      <c r="B717" s="42"/>
      <c r="C717" s="43"/>
      <c r="D717" s="230" t="s">
        <v>202</v>
      </c>
      <c r="E717" s="43"/>
      <c r="F717" s="231" t="s">
        <v>1397</v>
      </c>
      <c r="G717" s="43"/>
      <c r="H717" s="43"/>
      <c r="I717" s="232"/>
      <c r="J717" s="43"/>
      <c r="K717" s="43"/>
      <c r="L717" s="47"/>
      <c r="M717" s="233"/>
      <c r="N717" s="234"/>
      <c r="O717" s="87"/>
      <c r="P717" s="87"/>
      <c r="Q717" s="87"/>
      <c r="R717" s="87"/>
      <c r="S717" s="87"/>
      <c r="T717" s="88"/>
      <c r="U717" s="41"/>
      <c r="V717" s="41"/>
      <c r="W717" s="41"/>
      <c r="X717" s="41"/>
      <c r="Y717" s="41"/>
      <c r="Z717" s="41"/>
      <c r="AA717" s="41"/>
      <c r="AB717" s="41"/>
      <c r="AC717" s="41"/>
      <c r="AD717" s="41"/>
      <c r="AE717" s="41"/>
      <c r="AT717" s="20" t="s">
        <v>202</v>
      </c>
      <c r="AU717" s="20" t="s">
        <v>81</v>
      </c>
    </row>
    <row r="718" s="13" customFormat="1">
      <c r="A718" s="13"/>
      <c r="B718" s="235"/>
      <c r="C718" s="236"/>
      <c r="D718" s="237" t="s">
        <v>204</v>
      </c>
      <c r="E718" s="238" t="s">
        <v>21</v>
      </c>
      <c r="F718" s="239" t="s">
        <v>1398</v>
      </c>
      <c r="G718" s="236"/>
      <c r="H718" s="238" t="s">
        <v>21</v>
      </c>
      <c r="I718" s="240"/>
      <c r="J718" s="236"/>
      <c r="K718" s="236"/>
      <c r="L718" s="241"/>
      <c r="M718" s="242"/>
      <c r="N718" s="243"/>
      <c r="O718" s="243"/>
      <c r="P718" s="243"/>
      <c r="Q718" s="243"/>
      <c r="R718" s="243"/>
      <c r="S718" s="243"/>
      <c r="T718" s="244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T718" s="245" t="s">
        <v>204</v>
      </c>
      <c r="AU718" s="245" t="s">
        <v>81</v>
      </c>
      <c r="AV718" s="13" t="s">
        <v>77</v>
      </c>
      <c r="AW718" s="13" t="s">
        <v>34</v>
      </c>
      <c r="AX718" s="13" t="s">
        <v>73</v>
      </c>
      <c r="AY718" s="245" t="s">
        <v>193</v>
      </c>
    </row>
    <row r="719" s="14" customFormat="1">
      <c r="A719" s="14"/>
      <c r="B719" s="246"/>
      <c r="C719" s="247"/>
      <c r="D719" s="237" t="s">
        <v>204</v>
      </c>
      <c r="E719" s="248" t="s">
        <v>21</v>
      </c>
      <c r="F719" s="249" t="s">
        <v>81</v>
      </c>
      <c r="G719" s="247"/>
      <c r="H719" s="250">
        <v>2</v>
      </c>
      <c r="I719" s="251"/>
      <c r="J719" s="247"/>
      <c r="K719" s="247"/>
      <c r="L719" s="252"/>
      <c r="M719" s="253"/>
      <c r="N719" s="254"/>
      <c r="O719" s="254"/>
      <c r="P719" s="254"/>
      <c r="Q719" s="254"/>
      <c r="R719" s="254"/>
      <c r="S719" s="254"/>
      <c r="T719" s="255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T719" s="256" t="s">
        <v>204</v>
      </c>
      <c r="AU719" s="256" t="s">
        <v>81</v>
      </c>
      <c r="AV719" s="14" t="s">
        <v>81</v>
      </c>
      <c r="AW719" s="14" t="s">
        <v>34</v>
      </c>
      <c r="AX719" s="14" t="s">
        <v>73</v>
      </c>
      <c r="AY719" s="256" t="s">
        <v>193</v>
      </c>
    </row>
    <row r="720" s="13" customFormat="1">
      <c r="A720" s="13"/>
      <c r="B720" s="235"/>
      <c r="C720" s="236"/>
      <c r="D720" s="237" t="s">
        <v>204</v>
      </c>
      <c r="E720" s="238" t="s">
        <v>21</v>
      </c>
      <c r="F720" s="239" t="s">
        <v>1399</v>
      </c>
      <c r="G720" s="236"/>
      <c r="H720" s="238" t="s">
        <v>21</v>
      </c>
      <c r="I720" s="240"/>
      <c r="J720" s="236"/>
      <c r="K720" s="236"/>
      <c r="L720" s="241"/>
      <c r="M720" s="242"/>
      <c r="N720" s="243"/>
      <c r="O720" s="243"/>
      <c r="P720" s="243"/>
      <c r="Q720" s="243"/>
      <c r="R720" s="243"/>
      <c r="S720" s="243"/>
      <c r="T720" s="244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T720" s="245" t="s">
        <v>204</v>
      </c>
      <c r="AU720" s="245" t="s">
        <v>81</v>
      </c>
      <c r="AV720" s="13" t="s">
        <v>77</v>
      </c>
      <c r="AW720" s="13" t="s">
        <v>34</v>
      </c>
      <c r="AX720" s="13" t="s">
        <v>73</v>
      </c>
      <c r="AY720" s="245" t="s">
        <v>193</v>
      </c>
    </row>
    <row r="721" s="14" customFormat="1">
      <c r="A721" s="14"/>
      <c r="B721" s="246"/>
      <c r="C721" s="247"/>
      <c r="D721" s="237" t="s">
        <v>204</v>
      </c>
      <c r="E721" s="248" t="s">
        <v>21</v>
      </c>
      <c r="F721" s="249" t="s">
        <v>77</v>
      </c>
      <c r="G721" s="247"/>
      <c r="H721" s="250">
        <v>1</v>
      </c>
      <c r="I721" s="251"/>
      <c r="J721" s="247"/>
      <c r="K721" s="247"/>
      <c r="L721" s="252"/>
      <c r="M721" s="253"/>
      <c r="N721" s="254"/>
      <c r="O721" s="254"/>
      <c r="P721" s="254"/>
      <c r="Q721" s="254"/>
      <c r="R721" s="254"/>
      <c r="S721" s="254"/>
      <c r="T721" s="255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T721" s="256" t="s">
        <v>204</v>
      </c>
      <c r="AU721" s="256" t="s">
        <v>81</v>
      </c>
      <c r="AV721" s="14" t="s">
        <v>81</v>
      </c>
      <c r="AW721" s="14" t="s">
        <v>34</v>
      </c>
      <c r="AX721" s="14" t="s">
        <v>73</v>
      </c>
      <c r="AY721" s="256" t="s">
        <v>193</v>
      </c>
    </row>
    <row r="722" s="13" customFormat="1">
      <c r="A722" s="13"/>
      <c r="B722" s="235"/>
      <c r="C722" s="236"/>
      <c r="D722" s="237" t="s">
        <v>204</v>
      </c>
      <c r="E722" s="238" t="s">
        <v>21</v>
      </c>
      <c r="F722" s="239" t="s">
        <v>1400</v>
      </c>
      <c r="G722" s="236"/>
      <c r="H722" s="238" t="s">
        <v>21</v>
      </c>
      <c r="I722" s="240"/>
      <c r="J722" s="236"/>
      <c r="K722" s="236"/>
      <c r="L722" s="241"/>
      <c r="M722" s="242"/>
      <c r="N722" s="243"/>
      <c r="O722" s="243"/>
      <c r="P722" s="243"/>
      <c r="Q722" s="243"/>
      <c r="R722" s="243"/>
      <c r="S722" s="243"/>
      <c r="T722" s="244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T722" s="245" t="s">
        <v>204</v>
      </c>
      <c r="AU722" s="245" t="s">
        <v>81</v>
      </c>
      <c r="AV722" s="13" t="s">
        <v>77</v>
      </c>
      <c r="AW722" s="13" t="s">
        <v>34</v>
      </c>
      <c r="AX722" s="13" t="s">
        <v>73</v>
      </c>
      <c r="AY722" s="245" t="s">
        <v>193</v>
      </c>
    </row>
    <row r="723" s="14" customFormat="1">
      <c r="A723" s="14"/>
      <c r="B723" s="246"/>
      <c r="C723" s="247"/>
      <c r="D723" s="237" t="s">
        <v>204</v>
      </c>
      <c r="E723" s="248" t="s">
        <v>21</v>
      </c>
      <c r="F723" s="249" t="s">
        <v>77</v>
      </c>
      <c r="G723" s="247"/>
      <c r="H723" s="250">
        <v>1</v>
      </c>
      <c r="I723" s="251"/>
      <c r="J723" s="247"/>
      <c r="K723" s="247"/>
      <c r="L723" s="252"/>
      <c r="M723" s="253"/>
      <c r="N723" s="254"/>
      <c r="O723" s="254"/>
      <c r="P723" s="254"/>
      <c r="Q723" s="254"/>
      <c r="R723" s="254"/>
      <c r="S723" s="254"/>
      <c r="T723" s="255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T723" s="256" t="s">
        <v>204</v>
      </c>
      <c r="AU723" s="256" t="s">
        <v>81</v>
      </c>
      <c r="AV723" s="14" t="s">
        <v>81</v>
      </c>
      <c r="AW723" s="14" t="s">
        <v>34</v>
      </c>
      <c r="AX723" s="14" t="s">
        <v>73</v>
      </c>
      <c r="AY723" s="256" t="s">
        <v>193</v>
      </c>
    </row>
    <row r="724" s="15" customFormat="1">
      <c r="A724" s="15"/>
      <c r="B724" s="257"/>
      <c r="C724" s="258"/>
      <c r="D724" s="237" t="s">
        <v>204</v>
      </c>
      <c r="E724" s="259" t="s">
        <v>21</v>
      </c>
      <c r="F724" s="260" t="s">
        <v>208</v>
      </c>
      <c r="G724" s="258"/>
      <c r="H724" s="261">
        <v>4</v>
      </c>
      <c r="I724" s="262"/>
      <c r="J724" s="258"/>
      <c r="K724" s="258"/>
      <c r="L724" s="263"/>
      <c r="M724" s="264"/>
      <c r="N724" s="265"/>
      <c r="O724" s="265"/>
      <c r="P724" s="265"/>
      <c r="Q724" s="265"/>
      <c r="R724" s="265"/>
      <c r="S724" s="265"/>
      <c r="T724" s="266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T724" s="267" t="s">
        <v>204</v>
      </c>
      <c r="AU724" s="267" t="s">
        <v>81</v>
      </c>
      <c r="AV724" s="15" t="s">
        <v>200</v>
      </c>
      <c r="AW724" s="15" t="s">
        <v>34</v>
      </c>
      <c r="AX724" s="15" t="s">
        <v>77</v>
      </c>
      <c r="AY724" s="267" t="s">
        <v>193</v>
      </c>
    </row>
    <row r="725" s="2" customFormat="1" ht="21.75" customHeight="1">
      <c r="A725" s="41"/>
      <c r="B725" s="42"/>
      <c r="C725" s="282" t="s">
        <v>1401</v>
      </c>
      <c r="D725" s="282" t="s">
        <v>811</v>
      </c>
      <c r="E725" s="283" t="s">
        <v>1402</v>
      </c>
      <c r="F725" s="284" t="s">
        <v>1403</v>
      </c>
      <c r="G725" s="285" t="s">
        <v>588</v>
      </c>
      <c r="H725" s="286">
        <v>2</v>
      </c>
      <c r="I725" s="287"/>
      <c r="J725" s="288">
        <f>ROUND(I725*H725,2)</f>
        <v>0</v>
      </c>
      <c r="K725" s="284" t="s">
        <v>199</v>
      </c>
      <c r="L725" s="289"/>
      <c r="M725" s="290" t="s">
        <v>21</v>
      </c>
      <c r="N725" s="291" t="s">
        <v>44</v>
      </c>
      <c r="O725" s="87"/>
      <c r="P725" s="226">
        <f>O725*H725</f>
        <v>0</v>
      </c>
      <c r="Q725" s="226">
        <v>0.012250000000000001</v>
      </c>
      <c r="R725" s="226">
        <f>Q725*H725</f>
        <v>0.024500000000000001</v>
      </c>
      <c r="S725" s="226">
        <v>0</v>
      </c>
      <c r="T725" s="227">
        <f>S725*H725</f>
        <v>0</v>
      </c>
      <c r="U725" s="41"/>
      <c r="V725" s="41"/>
      <c r="W725" s="41"/>
      <c r="X725" s="41"/>
      <c r="Y725" s="41"/>
      <c r="Z725" s="41"/>
      <c r="AA725" s="41"/>
      <c r="AB725" s="41"/>
      <c r="AC725" s="41"/>
      <c r="AD725" s="41"/>
      <c r="AE725" s="41"/>
      <c r="AR725" s="228" t="s">
        <v>254</v>
      </c>
      <c r="AT725" s="228" t="s">
        <v>811</v>
      </c>
      <c r="AU725" s="228" t="s">
        <v>81</v>
      </c>
      <c r="AY725" s="20" t="s">
        <v>193</v>
      </c>
      <c r="BE725" s="229">
        <f>IF(N725="základní",J725,0)</f>
        <v>0</v>
      </c>
      <c r="BF725" s="229">
        <f>IF(N725="snížená",J725,0)</f>
        <v>0</v>
      </c>
      <c r="BG725" s="229">
        <f>IF(N725="zákl. přenesená",J725,0)</f>
        <v>0</v>
      </c>
      <c r="BH725" s="229">
        <f>IF(N725="sníž. přenesená",J725,0)</f>
        <v>0</v>
      </c>
      <c r="BI725" s="229">
        <f>IF(N725="nulová",J725,0)</f>
        <v>0</v>
      </c>
      <c r="BJ725" s="20" t="s">
        <v>77</v>
      </c>
      <c r="BK725" s="229">
        <f>ROUND(I725*H725,2)</f>
        <v>0</v>
      </c>
      <c r="BL725" s="20" t="s">
        <v>200</v>
      </c>
      <c r="BM725" s="228" t="s">
        <v>1404</v>
      </c>
    </row>
    <row r="726" s="13" customFormat="1">
      <c r="A726" s="13"/>
      <c r="B726" s="235"/>
      <c r="C726" s="236"/>
      <c r="D726" s="237" t="s">
        <v>204</v>
      </c>
      <c r="E726" s="238" t="s">
        <v>21</v>
      </c>
      <c r="F726" s="239" t="s">
        <v>1398</v>
      </c>
      <c r="G726" s="236"/>
      <c r="H726" s="238" t="s">
        <v>21</v>
      </c>
      <c r="I726" s="240"/>
      <c r="J726" s="236"/>
      <c r="K726" s="236"/>
      <c r="L726" s="241"/>
      <c r="M726" s="242"/>
      <c r="N726" s="243"/>
      <c r="O726" s="243"/>
      <c r="P726" s="243"/>
      <c r="Q726" s="243"/>
      <c r="R726" s="243"/>
      <c r="S726" s="243"/>
      <c r="T726" s="244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T726" s="245" t="s">
        <v>204</v>
      </c>
      <c r="AU726" s="245" t="s">
        <v>81</v>
      </c>
      <c r="AV726" s="13" t="s">
        <v>77</v>
      </c>
      <c r="AW726" s="13" t="s">
        <v>34</v>
      </c>
      <c r="AX726" s="13" t="s">
        <v>73</v>
      </c>
      <c r="AY726" s="245" t="s">
        <v>193</v>
      </c>
    </row>
    <row r="727" s="14" customFormat="1">
      <c r="A727" s="14"/>
      <c r="B727" s="246"/>
      <c r="C727" s="247"/>
      <c r="D727" s="237" t="s">
        <v>204</v>
      </c>
      <c r="E727" s="248" t="s">
        <v>21</v>
      </c>
      <c r="F727" s="249" t="s">
        <v>81</v>
      </c>
      <c r="G727" s="247"/>
      <c r="H727" s="250">
        <v>2</v>
      </c>
      <c r="I727" s="251"/>
      <c r="J727" s="247"/>
      <c r="K727" s="247"/>
      <c r="L727" s="252"/>
      <c r="M727" s="253"/>
      <c r="N727" s="254"/>
      <c r="O727" s="254"/>
      <c r="P727" s="254"/>
      <c r="Q727" s="254"/>
      <c r="R727" s="254"/>
      <c r="S727" s="254"/>
      <c r="T727" s="255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T727" s="256" t="s">
        <v>204</v>
      </c>
      <c r="AU727" s="256" t="s">
        <v>81</v>
      </c>
      <c r="AV727" s="14" t="s">
        <v>81</v>
      </c>
      <c r="AW727" s="14" t="s">
        <v>34</v>
      </c>
      <c r="AX727" s="14" t="s">
        <v>73</v>
      </c>
      <c r="AY727" s="256" t="s">
        <v>193</v>
      </c>
    </row>
    <row r="728" s="15" customFormat="1">
      <c r="A728" s="15"/>
      <c r="B728" s="257"/>
      <c r="C728" s="258"/>
      <c r="D728" s="237" t="s">
        <v>204</v>
      </c>
      <c r="E728" s="259" t="s">
        <v>21</v>
      </c>
      <c r="F728" s="260" t="s">
        <v>208</v>
      </c>
      <c r="G728" s="258"/>
      <c r="H728" s="261">
        <v>2</v>
      </c>
      <c r="I728" s="262"/>
      <c r="J728" s="258"/>
      <c r="K728" s="258"/>
      <c r="L728" s="263"/>
      <c r="M728" s="264"/>
      <c r="N728" s="265"/>
      <c r="O728" s="265"/>
      <c r="P728" s="265"/>
      <c r="Q728" s="265"/>
      <c r="R728" s="265"/>
      <c r="S728" s="265"/>
      <c r="T728" s="266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T728" s="267" t="s">
        <v>204</v>
      </c>
      <c r="AU728" s="267" t="s">
        <v>81</v>
      </c>
      <c r="AV728" s="15" t="s">
        <v>200</v>
      </c>
      <c r="AW728" s="15" t="s">
        <v>34</v>
      </c>
      <c r="AX728" s="15" t="s">
        <v>77</v>
      </c>
      <c r="AY728" s="267" t="s">
        <v>193</v>
      </c>
    </row>
    <row r="729" s="2" customFormat="1" ht="21.75" customHeight="1">
      <c r="A729" s="41"/>
      <c r="B729" s="42"/>
      <c r="C729" s="282" t="s">
        <v>1405</v>
      </c>
      <c r="D729" s="282" t="s">
        <v>811</v>
      </c>
      <c r="E729" s="283" t="s">
        <v>1406</v>
      </c>
      <c r="F729" s="284" t="s">
        <v>1407</v>
      </c>
      <c r="G729" s="285" t="s">
        <v>588</v>
      </c>
      <c r="H729" s="286">
        <v>1</v>
      </c>
      <c r="I729" s="287"/>
      <c r="J729" s="288">
        <f>ROUND(I729*H729,2)</f>
        <v>0</v>
      </c>
      <c r="K729" s="284" t="s">
        <v>199</v>
      </c>
      <c r="L729" s="289"/>
      <c r="M729" s="290" t="s">
        <v>21</v>
      </c>
      <c r="N729" s="291" t="s">
        <v>44</v>
      </c>
      <c r="O729" s="87"/>
      <c r="P729" s="226">
        <f>O729*H729</f>
        <v>0</v>
      </c>
      <c r="Q729" s="226">
        <v>0.01272</v>
      </c>
      <c r="R729" s="226">
        <f>Q729*H729</f>
        <v>0.01272</v>
      </c>
      <c r="S729" s="226">
        <v>0</v>
      </c>
      <c r="T729" s="227">
        <f>S729*H729</f>
        <v>0</v>
      </c>
      <c r="U729" s="41"/>
      <c r="V729" s="41"/>
      <c r="W729" s="41"/>
      <c r="X729" s="41"/>
      <c r="Y729" s="41"/>
      <c r="Z729" s="41"/>
      <c r="AA729" s="41"/>
      <c r="AB729" s="41"/>
      <c r="AC729" s="41"/>
      <c r="AD729" s="41"/>
      <c r="AE729" s="41"/>
      <c r="AR729" s="228" t="s">
        <v>254</v>
      </c>
      <c r="AT729" s="228" t="s">
        <v>811</v>
      </c>
      <c r="AU729" s="228" t="s">
        <v>81</v>
      </c>
      <c r="AY729" s="20" t="s">
        <v>193</v>
      </c>
      <c r="BE729" s="229">
        <f>IF(N729="základní",J729,0)</f>
        <v>0</v>
      </c>
      <c r="BF729" s="229">
        <f>IF(N729="snížená",J729,0)</f>
        <v>0</v>
      </c>
      <c r="BG729" s="229">
        <f>IF(N729="zákl. přenesená",J729,0)</f>
        <v>0</v>
      </c>
      <c r="BH729" s="229">
        <f>IF(N729="sníž. přenesená",J729,0)</f>
        <v>0</v>
      </c>
      <c r="BI729" s="229">
        <f>IF(N729="nulová",J729,0)</f>
        <v>0</v>
      </c>
      <c r="BJ729" s="20" t="s">
        <v>77</v>
      </c>
      <c r="BK729" s="229">
        <f>ROUND(I729*H729,2)</f>
        <v>0</v>
      </c>
      <c r="BL729" s="20" t="s">
        <v>200</v>
      </c>
      <c r="BM729" s="228" t="s">
        <v>1408</v>
      </c>
    </row>
    <row r="730" s="13" customFormat="1">
      <c r="A730" s="13"/>
      <c r="B730" s="235"/>
      <c r="C730" s="236"/>
      <c r="D730" s="237" t="s">
        <v>204</v>
      </c>
      <c r="E730" s="238" t="s">
        <v>21</v>
      </c>
      <c r="F730" s="239" t="s">
        <v>1400</v>
      </c>
      <c r="G730" s="236"/>
      <c r="H730" s="238" t="s">
        <v>21</v>
      </c>
      <c r="I730" s="240"/>
      <c r="J730" s="236"/>
      <c r="K730" s="236"/>
      <c r="L730" s="241"/>
      <c r="M730" s="242"/>
      <c r="N730" s="243"/>
      <c r="O730" s="243"/>
      <c r="P730" s="243"/>
      <c r="Q730" s="243"/>
      <c r="R730" s="243"/>
      <c r="S730" s="243"/>
      <c r="T730" s="244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T730" s="245" t="s">
        <v>204</v>
      </c>
      <c r="AU730" s="245" t="s">
        <v>81</v>
      </c>
      <c r="AV730" s="13" t="s">
        <v>77</v>
      </c>
      <c r="AW730" s="13" t="s">
        <v>34</v>
      </c>
      <c r="AX730" s="13" t="s">
        <v>73</v>
      </c>
      <c r="AY730" s="245" t="s">
        <v>193</v>
      </c>
    </row>
    <row r="731" s="14" customFormat="1">
      <c r="A731" s="14"/>
      <c r="B731" s="246"/>
      <c r="C731" s="247"/>
      <c r="D731" s="237" t="s">
        <v>204</v>
      </c>
      <c r="E731" s="248" t="s">
        <v>21</v>
      </c>
      <c r="F731" s="249" t="s">
        <v>77</v>
      </c>
      <c r="G731" s="247"/>
      <c r="H731" s="250">
        <v>1</v>
      </c>
      <c r="I731" s="251"/>
      <c r="J731" s="247"/>
      <c r="K731" s="247"/>
      <c r="L731" s="252"/>
      <c r="M731" s="253"/>
      <c r="N731" s="254"/>
      <c r="O731" s="254"/>
      <c r="P731" s="254"/>
      <c r="Q731" s="254"/>
      <c r="R731" s="254"/>
      <c r="S731" s="254"/>
      <c r="T731" s="255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T731" s="256" t="s">
        <v>204</v>
      </c>
      <c r="AU731" s="256" t="s">
        <v>81</v>
      </c>
      <c r="AV731" s="14" t="s">
        <v>81</v>
      </c>
      <c r="AW731" s="14" t="s">
        <v>34</v>
      </c>
      <c r="AX731" s="14" t="s">
        <v>73</v>
      </c>
      <c r="AY731" s="256" t="s">
        <v>193</v>
      </c>
    </row>
    <row r="732" s="15" customFormat="1">
      <c r="A732" s="15"/>
      <c r="B732" s="257"/>
      <c r="C732" s="258"/>
      <c r="D732" s="237" t="s">
        <v>204</v>
      </c>
      <c r="E732" s="259" t="s">
        <v>21</v>
      </c>
      <c r="F732" s="260" t="s">
        <v>208</v>
      </c>
      <c r="G732" s="258"/>
      <c r="H732" s="261">
        <v>1</v>
      </c>
      <c r="I732" s="262"/>
      <c r="J732" s="258"/>
      <c r="K732" s="258"/>
      <c r="L732" s="263"/>
      <c r="M732" s="264"/>
      <c r="N732" s="265"/>
      <c r="O732" s="265"/>
      <c r="P732" s="265"/>
      <c r="Q732" s="265"/>
      <c r="R732" s="265"/>
      <c r="S732" s="265"/>
      <c r="T732" s="266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T732" s="267" t="s">
        <v>204</v>
      </c>
      <c r="AU732" s="267" t="s">
        <v>81</v>
      </c>
      <c r="AV732" s="15" t="s">
        <v>200</v>
      </c>
      <c r="AW732" s="15" t="s">
        <v>34</v>
      </c>
      <c r="AX732" s="15" t="s">
        <v>77</v>
      </c>
      <c r="AY732" s="267" t="s">
        <v>193</v>
      </c>
    </row>
    <row r="733" s="2" customFormat="1" ht="21.75" customHeight="1">
      <c r="A733" s="41"/>
      <c r="B733" s="42"/>
      <c r="C733" s="282" t="s">
        <v>1409</v>
      </c>
      <c r="D733" s="282" t="s">
        <v>811</v>
      </c>
      <c r="E733" s="283" t="s">
        <v>1410</v>
      </c>
      <c r="F733" s="284" t="s">
        <v>1411</v>
      </c>
      <c r="G733" s="285" t="s">
        <v>588</v>
      </c>
      <c r="H733" s="286">
        <v>1</v>
      </c>
      <c r="I733" s="287"/>
      <c r="J733" s="288">
        <f>ROUND(I733*H733,2)</f>
        <v>0</v>
      </c>
      <c r="K733" s="284" t="s">
        <v>199</v>
      </c>
      <c r="L733" s="289"/>
      <c r="M733" s="290" t="s">
        <v>21</v>
      </c>
      <c r="N733" s="291" t="s">
        <v>44</v>
      </c>
      <c r="O733" s="87"/>
      <c r="P733" s="226">
        <f>O733*H733</f>
        <v>0</v>
      </c>
      <c r="Q733" s="226">
        <v>0.01521</v>
      </c>
      <c r="R733" s="226">
        <f>Q733*H733</f>
        <v>0.01521</v>
      </c>
      <c r="S733" s="226">
        <v>0</v>
      </c>
      <c r="T733" s="227">
        <f>S733*H733</f>
        <v>0</v>
      </c>
      <c r="U733" s="41"/>
      <c r="V733" s="41"/>
      <c r="W733" s="41"/>
      <c r="X733" s="41"/>
      <c r="Y733" s="41"/>
      <c r="Z733" s="41"/>
      <c r="AA733" s="41"/>
      <c r="AB733" s="41"/>
      <c r="AC733" s="41"/>
      <c r="AD733" s="41"/>
      <c r="AE733" s="41"/>
      <c r="AR733" s="228" t="s">
        <v>254</v>
      </c>
      <c r="AT733" s="228" t="s">
        <v>811</v>
      </c>
      <c r="AU733" s="228" t="s">
        <v>81</v>
      </c>
      <c r="AY733" s="20" t="s">
        <v>193</v>
      </c>
      <c r="BE733" s="229">
        <f>IF(N733="základní",J733,0)</f>
        <v>0</v>
      </c>
      <c r="BF733" s="229">
        <f>IF(N733="snížená",J733,0)</f>
        <v>0</v>
      </c>
      <c r="BG733" s="229">
        <f>IF(N733="zákl. přenesená",J733,0)</f>
        <v>0</v>
      </c>
      <c r="BH733" s="229">
        <f>IF(N733="sníž. přenesená",J733,0)</f>
        <v>0</v>
      </c>
      <c r="BI733" s="229">
        <f>IF(N733="nulová",J733,0)</f>
        <v>0</v>
      </c>
      <c r="BJ733" s="20" t="s">
        <v>77</v>
      </c>
      <c r="BK733" s="229">
        <f>ROUND(I733*H733,2)</f>
        <v>0</v>
      </c>
      <c r="BL733" s="20" t="s">
        <v>200</v>
      </c>
      <c r="BM733" s="228" t="s">
        <v>1412</v>
      </c>
    </row>
    <row r="734" s="13" customFormat="1">
      <c r="A734" s="13"/>
      <c r="B734" s="235"/>
      <c r="C734" s="236"/>
      <c r="D734" s="237" t="s">
        <v>204</v>
      </c>
      <c r="E734" s="238" t="s">
        <v>21</v>
      </c>
      <c r="F734" s="239" t="s">
        <v>1399</v>
      </c>
      <c r="G734" s="236"/>
      <c r="H734" s="238" t="s">
        <v>21</v>
      </c>
      <c r="I734" s="240"/>
      <c r="J734" s="236"/>
      <c r="K734" s="236"/>
      <c r="L734" s="241"/>
      <c r="M734" s="242"/>
      <c r="N734" s="243"/>
      <c r="O734" s="243"/>
      <c r="P734" s="243"/>
      <c r="Q734" s="243"/>
      <c r="R734" s="243"/>
      <c r="S734" s="243"/>
      <c r="T734" s="244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T734" s="245" t="s">
        <v>204</v>
      </c>
      <c r="AU734" s="245" t="s">
        <v>81</v>
      </c>
      <c r="AV734" s="13" t="s">
        <v>77</v>
      </c>
      <c r="AW734" s="13" t="s">
        <v>34</v>
      </c>
      <c r="AX734" s="13" t="s">
        <v>73</v>
      </c>
      <c r="AY734" s="245" t="s">
        <v>193</v>
      </c>
    </row>
    <row r="735" s="14" customFormat="1">
      <c r="A735" s="14"/>
      <c r="B735" s="246"/>
      <c r="C735" s="247"/>
      <c r="D735" s="237" t="s">
        <v>204</v>
      </c>
      <c r="E735" s="248" t="s">
        <v>21</v>
      </c>
      <c r="F735" s="249" t="s">
        <v>77</v>
      </c>
      <c r="G735" s="247"/>
      <c r="H735" s="250">
        <v>1</v>
      </c>
      <c r="I735" s="251"/>
      <c r="J735" s="247"/>
      <c r="K735" s="247"/>
      <c r="L735" s="252"/>
      <c r="M735" s="253"/>
      <c r="N735" s="254"/>
      <c r="O735" s="254"/>
      <c r="P735" s="254"/>
      <c r="Q735" s="254"/>
      <c r="R735" s="254"/>
      <c r="S735" s="254"/>
      <c r="T735" s="255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T735" s="256" t="s">
        <v>204</v>
      </c>
      <c r="AU735" s="256" t="s">
        <v>81</v>
      </c>
      <c r="AV735" s="14" t="s">
        <v>81</v>
      </c>
      <c r="AW735" s="14" t="s">
        <v>34</v>
      </c>
      <c r="AX735" s="14" t="s">
        <v>73</v>
      </c>
      <c r="AY735" s="256" t="s">
        <v>193</v>
      </c>
    </row>
    <row r="736" s="15" customFormat="1">
      <c r="A736" s="15"/>
      <c r="B736" s="257"/>
      <c r="C736" s="258"/>
      <c r="D736" s="237" t="s">
        <v>204</v>
      </c>
      <c r="E736" s="259" t="s">
        <v>21</v>
      </c>
      <c r="F736" s="260" t="s">
        <v>208</v>
      </c>
      <c r="G736" s="258"/>
      <c r="H736" s="261">
        <v>1</v>
      </c>
      <c r="I736" s="262"/>
      <c r="J736" s="258"/>
      <c r="K736" s="258"/>
      <c r="L736" s="263"/>
      <c r="M736" s="264"/>
      <c r="N736" s="265"/>
      <c r="O736" s="265"/>
      <c r="P736" s="265"/>
      <c r="Q736" s="265"/>
      <c r="R736" s="265"/>
      <c r="S736" s="265"/>
      <c r="T736" s="266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T736" s="267" t="s">
        <v>204</v>
      </c>
      <c r="AU736" s="267" t="s">
        <v>81</v>
      </c>
      <c r="AV736" s="15" t="s">
        <v>200</v>
      </c>
      <c r="AW736" s="15" t="s">
        <v>34</v>
      </c>
      <c r="AX736" s="15" t="s">
        <v>77</v>
      </c>
      <c r="AY736" s="267" t="s">
        <v>193</v>
      </c>
    </row>
    <row r="737" s="2" customFormat="1" ht="24.15" customHeight="1">
      <c r="A737" s="41"/>
      <c r="B737" s="42"/>
      <c r="C737" s="217" t="s">
        <v>1413</v>
      </c>
      <c r="D737" s="217" t="s">
        <v>195</v>
      </c>
      <c r="E737" s="218" t="s">
        <v>1414</v>
      </c>
      <c r="F737" s="219" t="s">
        <v>1415</v>
      </c>
      <c r="G737" s="220" t="s">
        <v>588</v>
      </c>
      <c r="H737" s="221">
        <v>1</v>
      </c>
      <c r="I737" s="222"/>
      <c r="J737" s="223">
        <f>ROUND(I737*H737,2)</f>
        <v>0</v>
      </c>
      <c r="K737" s="219" t="s">
        <v>199</v>
      </c>
      <c r="L737" s="47"/>
      <c r="M737" s="224" t="s">
        <v>21</v>
      </c>
      <c r="N737" s="225" t="s">
        <v>44</v>
      </c>
      <c r="O737" s="87"/>
      <c r="P737" s="226">
        <f>O737*H737</f>
        <v>0</v>
      </c>
      <c r="Q737" s="226">
        <v>0.42153000000000002</v>
      </c>
      <c r="R737" s="226">
        <f>Q737*H737</f>
        <v>0.42153000000000002</v>
      </c>
      <c r="S737" s="226">
        <v>0</v>
      </c>
      <c r="T737" s="227">
        <f>S737*H737</f>
        <v>0</v>
      </c>
      <c r="U737" s="41"/>
      <c r="V737" s="41"/>
      <c r="W737" s="41"/>
      <c r="X737" s="41"/>
      <c r="Y737" s="41"/>
      <c r="Z737" s="41"/>
      <c r="AA737" s="41"/>
      <c r="AB737" s="41"/>
      <c r="AC737" s="41"/>
      <c r="AD737" s="41"/>
      <c r="AE737" s="41"/>
      <c r="AR737" s="228" t="s">
        <v>200</v>
      </c>
      <c r="AT737" s="228" t="s">
        <v>195</v>
      </c>
      <c r="AU737" s="228" t="s">
        <v>81</v>
      </c>
      <c r="AY737" s="20" t="s">
        <v>193</v>
      </c>
      <c r="BE737" s="229">
        <f>IF(N737="základní",J737,0)</f>
        <v>0</v>
      </c>
      <c r="BF737" s="229">
        <f>IF(N737="snížená",J737,0)</f>
        <v>0</v>
      </c>
      <c r="BG737" s="229">
        <f>IF(N737="zákl. přenesená",J737,0)</f>
        <v>0</v>
      </c>
      <c r="BH737" s="229">
        <f>IF(N737="sníž. přenesená",J737,0)</f>
        <v>0</v>
      </c>
      <c r="BI737" s="229">
        <f>IF(N737="nulová",J737,0)</f>
        <v>0</v>
      </c>
      <c r="BJ737" s="20" t="s">
        <v>77</v>
      </c>
      <c r="BK737" s="229">
        <f>ROUND(I737*H737,2)</f>
        <v>0</v>
      </c>
      <c r="BL737" s="20" t="s">
        <v>200</v>
      </c>
      <c r="BM737" s="228" t="s">
        <v>1416</v>
      </c>
    </row>
    <row r="738" s="2" customFormat="1">
      <c r="A738" s="41"/>
      <c r="B738" s="42"/>
      <c r="C738" s="43"/>
      <c r="D738" s="230" t="s">
        <v>202</v>
      </c>
      <c r="E738" s="43"/>
      <c r="F738" s="231" t="s">
        <v>1417</v>
      </c>
      <c r="G738" s="43"/>
      <c r="H738" s="43"/>
      <c r="I738" s="232"/>
      <c r="J738" s="43"/>
      <c r="K738" s="43"/>
      <c r="L738" s="47"/>
      <c r="M738" s="233"/>
      <c r="N738" s="234"/>
      <c r="O738" s="87"/>
      <c r="P738" s="87"/>
      <c r="Q738" s="87"/>
      <c r="R738" s="87"/>
      <c r="S738" s="87"/>
      <c r="T738" s="88"/>
      <c r="U738" s="41"/>
      <c r="V738" s="41"/>
      <c r="W738" s="41"/>
      <c r="X738" s="41"/>
      <c r="Y738" s="41"/>
      <c r="Z738" s="41"/>
      <c r="AA738" s="41"/>
      <c r="AB738" s="41"/>
      <c r="AC738" s="41"/>
      <c r="AD738" s="41"/>
      <c r="AE738" s="41"/>
      <c r="AT738" s="20" t="s">
        <v>202</v>
      </c>
      <c r="AU738" s="20" t="s">
        <v>81</v>
      </c>
    </row>
    <row r="739" s="13" customFormat="1">
      <c r="A739" s="13"/>
      <c r="B739" s="235"/>
      <c r="C739" s="236"/>
      <c r="D739" s="237" t="s">
        <v>204</v>
      </c>
      <c r="E739" s="238" t="s">
        <v>21</v>
      </c>
      <c r="F739" s="239" t="s">
        <v>1418</v>
      </c>
      <c r="G739" s="236"/>
      <c r="H739" s="238" t="s">
        <v>21</v>
      </c>
      <c r="I739" s="240"/>
      <c r="J739" s="236"/>
      <c r="K739" s="236"/>
      <c r="L739" s="241"/>
      <c r="M739" s="242"/>
      <c r="N739" s="243"/>
      <c r="O739" s="243"/>
      <c r="P739" s="243"/>
      <c r="Q739" s="243"/>
      <c r="R739" s="243"/>
      <c r="S739" s="243"/>
      <c r="T739" s="244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T739" s="245" t="s">
        <v>204</v>
      </c>
      <c r="AU739" s="245" t="s">
        <v>81</v>
      </c>
      <c r="AV739" s="13" t="s">
        <v>77</v>
      </c>
      <c r="AW739" s="13" t="s">
        <v>34</v>
      </c>
      <c r="AX739" s="13" t="s">
        <v>73</v>
      </c>
      <c r="AY739" s="245" t="s">
        <v>193</v>
      </c>
    </row>
    <row r="740" s="14" customFormat="1">
      <c r="A740" s="14"/>
      <c r="B740" s="246"/>
      <c r="C740" s="247"/>
      <c r="D740" s="237" t="s">
        <v>204</v>
      </c>
      <c r="E740" s="248" t="s">
        <v>21</v>
      </c>
      <c r="F740" s="249" t="s">
        <v>77</v>
      </c>
      <c r="G740" s="247"/>
      <c r="H740" s="250">
        <v>1</v>
      </c>
      <c r="I740" s="251"/>
      <c r="J740" s="247"/>
      <c r="K740" s="247"/>
      <c r="L740" s="252"/>
      <c r="M740" s="253"/>
      <c r="N740" s="254"/>
      <c r="O740" s="254"/>
      <c r="P740" s="254"/>
      <c r="Q740" s="254"/>
      <c r="R740" s="254"/>
      <c r="S740" s="254"/>
      <c r="T740" s="255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T740" s="256" t="s">
        <v>204</v>
      </c>
      <c r="AU740" s="256" t="s">
        <v>81</v>
      </c>
      <c r="AV740" s="14" t="s">
        <v>81</v>
      </c>
      <c r="AW740" s="14" t="s">
        <v>34</v>
      </c>
      <c r="AX740" s="14" t="s">
        <v>73</v>
      </c>
      <c r="AY740" s="256" t="s">
        <v>193</v>
      </c>
    </row>
    <row r="741" s="15" customFormat="1">
      <c r="A741" s="15"/>
      <c r="B741" s="257"/>
      <c r="C741" s="258"/>
      <c r="D741" s="237" t="s">
        <v>204</v>
      </c>
      <c r="E741" s="259" t="s">
        <v>21</v>
      </c>
      <c r="F741" s="260" t="s">
        <v>208</v>
      </c>
      <c r="G741" s="258"/>
      <c r="H741" s="261">
        <v>1</v>
      </c>
      <c r="I741" s="262"/>
      <c r="J741" s="258"/>
      <c r="K741" s="258"/>
      <c r="L741" s="263"/>
      <c r="M741" s="264"/>
      <c r="N741" s="265"/>
      <c r="O741" s="265"/>
      <c r="P741" s="265"/>
      <c r="Q741" s="265"/>
      <c r="R741" s="265"/>
      <c r="S741" s="265"/>
      <c r="T741" s="266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T741" s="267" t="s">
        <v>204</v>
      </c>
      <c r="AU741" s="267" t="s">
        <v>81</v>
      </c>
      <c r="AV741" s="15" t="s">
        <v>200</v>
      </c>
      <c r="AW741" s="15" t="s">
        <v>34</v>
      </c>
      <c r="AX741" s="15" t="s">
        <v>77</v>
      </c>
      <c r="AY741" s="267" t="s">
        <v>193</v>
      </c>
    </row>
    <row r="742" s="2" customFormat="1" ht="21.75" customHeight="1">
      <c r="A742" s="41"/>
      <c r="B742" s="42"/>
      <c r="C742" s="282" t="s">
        <v>1419</v>
      </c>
      <c r="D742" s="282" t="s">
        <v>811</v>
      </c>
      <c r="E742" s="283" t="s">
        <v>1420</v>
      </c>
      <c r="F742" s="284" t="s">
        <v>1421</v>
      </c>
      <c r="G742" s="285" t="s">
        <v>588</v>
      </c>
      <c r="H742" s="286">
        <v>1</v>
      </c>
      <c r="I742" s="287"/>
      <c r="J742" s="288">
        <f>ROUND(I742*H742,2)</f>
        <v>0</v>
      </c>
      <c r="K742" s="284" t="s">
        <v>199</v>
      </c>
      <c r="L742" s="289"/>
      <c r="M742" s="290" t="s">
        <v>21</v>
      </c>
      <c r="N742" s="291" t="s">
        <v>44</v>
      </c>
      <c r="O742" s="87"/>
      <c r="P742" s="226">
        <f>O742*H742</f>
        <v>0</v>
      </c>
      <c r="Q742" s="226">
        <v>0.021149999999999999</v>
      </c>
      <c r="R742" s="226">
        <f>Q742*H742</f>
        <v>0.021149999999999999</v>
      </c>
      <c r="S742" s="226">
        <v>0</v>
      </c>
      <c r="T742" s="227">
        <f>S742*H742</f>
        <v>0</v>
      </c>
      <c r="U742" s="41"/>
      <c r="V742" s="41"/>
      <c r="W742" s="41"/>
      <c r="X742" s="41"/>
      <c r="Y742" s="41"/>
      <c r="Z742" s="41"/>
      <c r="AA742" s="41"/>
      <c r="AB742" s="41"/>
      <c r="AC742" s="41"/>
      <c r="AD742" s="41"/>
      <c r="AE742" s="41"/>
      <c r="AR742" s="228" t="s">
        <v>254</v>
      </c>
      <c r="AT742" s="228" t="s">
        <v>811</v>
      </c>
      <c r="AU742" s="228" t="s">
        <v>81</v>
      </c>
      <c r="AY742" s="20" t="s">
        <v>193</v>
      </c>
      <c r="BE742" s="229">
        <f>IF(N742="základní",J742,0)</f>
        <v>0</v>
      </c>
      <c r="BF742" s="229">
        <f>IF(N742="snížená",J742,0)</f>
        <v>0</v>
      </c>
      <c r="BG742" s="229">
        <f>IF(N742="zákl. přenesená",J742,0)</f>
        <v>0</v>
      </c>
      <c r="BH742" s="229">
        <f>IF(N742="sníž. přenesená",J742,0)</f>
        <v>0</v>
      </c>
      <c r="BI742" s="229">
        <f>IF(N742="nulová",J742,0)</f>
        <v>0</v>
      </c>
      <c r="BJ742" s="20" t="s">
        <v>77</v>
      </c>
      <c r="BK742" s="229">
        <f>ROUND(I742*H742,2)</f>
        <v>0</v>
      </c>
      <c r="BL742" s="20" t="s">
        <v>200</v>
      </c>
      <c r="BM742" s="228" t="s">
        <v>1422</v>
      </c>
    </row>
    <row r="743" s="12" customFormat="1" ht="22.8" customHeight="1">
      <c r="A743" s="12"/>
      <c r="B743" s="201"/>
      <c r="C743" s="202"/>
      <c r="D743" s="203" t="s">
        <v>72</v>
      </c>
      <c r="E743" s="215" t="s">
        <v>259</v>
      </c>
      <c r="F743" s="215" t="s">
        <v>260</v>
      </c>
      <c r="G743" s="202"/>
      <c r="H743" s="202"/>
      <c r="I743" s="205"/>
      <c r="J743" s="216">
        <f>BK743</f>
        <v>0</v>
      </c>
      <c r="K743" s="202"/>
      <c r="L743" s="207"/>
      <c r="M743" s="208"/>
      <c r="N743" s="209"/>
      <c r="O743" s="209"/>
      <c r="P743" s="210">
        <f>SUM(P744:P831)</f>
        <v>0</v>
      </c>
      <c r="Q743" s="209"/>
      <c r="R743" s="210">
        <f>SUM(R744:R831)</f>
        <v>9.5950715200000012</v>
      </c>
      <c r="S743" s="209"/>
      <c r="T743" s="211">
        <f>SUM(T744:T831)</f>
        <v>0.030249999999999999</v>
      </c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R743" s="212" t="s">
        <v>77</v>
      </c>
      <c r="AT743" s="213" t="s">
        <v>72</v>
      </c>
      <c r="AU743" s="213" t="s">
        <v>77</v>
      </c>
      <c r="AY743" s="212" t="s">
        <v>193</v>
      </c>
      <c r="BK743" s="214">
        <f>SUM(BK744:BK831)</f>
        <v>0</v>
      </c>
    </row>
    <row r="744" s="2" customFormat="1" ht="24.15" customHeight="1">
      <c r="A744" s="41"/>
      <c r="B744" s="42"/>
      <c r="C744" s="217" t="s">
        <v>1423</v>
      </c>
      <c r="D744" s="217" t="s">
        <v>195</v>
      </c>
      <c r="E744" s="218" t="s">
        <v>1424</v>
      </c>
      <c r="F744" s="219" t="s">
        <v>1425</v>
      </c>
      <c r="G744" s="220" t="s">
        <v>211</v>
      </c>
      <c r="H744" s="221">
        <v>31</v>
      </c>
      <c r="I744" s="222"/>
      <c r="J744" s="223">
        <f>ROUND(I744*H744,2)</f>
        <v>0</v>
      </c>
      <c r="K744" s="219" t="s">
        <v>199</v>
      </c>
      <c r="L744" s="47"/>
      <c r="M744" s="224" t="s">
        <v>21</v>
      </c>
      <c r="N744" s="225" t="s">
        <v>44</v>
      </c>
      <c r="O744" s="87"/>
      <c r="P744" s="226">
        <f>O744*H744</f>
        <v>0</v>
      </c>
      <c r="Q744" s="226">
        <v>0.12948000000000001</v>
      </c>
      <c r="R744" s="226">
        <f>Q744*H744</f>
        <v>4.0138800000000003</v>
      </c>
      <c r="S744" s="226">
        <v>0</v>
      </c>
      <c r="T744" s="227">
        <f>S744*H744</f>
        <v>0</v>
      </c>
      <c r="U744" s="41"/>
      <c r="V744" s="41"/>
      <c r="W744" s="41"/>
      <c r="X744" s="41"/>
      <c r="Y744" s="41"/>
      <c r="Z744" s="41"/>
      <c r="AA744" s="41"/>
      <c r="AB744" s="41"/>
      <c r="AC744" s="41"/>
      <c r="AD744" s="41"/>
      <c r="AE744" s="41"/>
      <c r="AR744" s="228" t="s">
        <v>200</v>
      </c>
      <c r="AT744" s="228" t="s">
        <v>195</v>
      </c>
      <c r="AU744" s="228" t="s">
        <v>81</v>
      </c>
      <c r="AY744" s="20" t="s">
        <v>193</v>
      </c>
      <c r="BE744" s="229">
        <f>IF(N744="základní",J744,0)</f>
        <v>0</v>
      </c>
      <c r="BF744" s="229">
        <f>IF(N744="snížená",J744,0)</f>
        <v>0</v>
      </c>
      <c r="BG744" s="229">
        <f>IF(N744="zákl. přenesená",J744,0)</f>
        <v>0</v>
      </c>
      <c r="BH744" s="229">
        <f>IF(N744="sníž. přenesená",J744,0)</f>
        <v>0</v>
      </c>
      <c r="BI744" s="229">
        <f>IF(N744="nulová",J744,0)</f>
        <v>0</v>
      </c>
      <c r="BJ744" s="20" t="s">
        <v>77</v>
      </c>
      <c r="BK744" s="229">
        <f>ROUND(I744*H744,2)</f>
        <v>0</v>
      </c>
      <c r="BL744" s="20" t="s">
        <v>200</v>
      </c>
      <c r="BM744" s="228" t="s">
        <v>1426</v>
      </c>
    </row>
    <row r="745" s="2" customFormat="1">
      <c r="A745" s="41"/>
      <c r="B745" s="42"/>
      <c r="C745" s="43"/>
      <c r="D745" s="230" t="s">
        <v>202</v>
      </c>
      <c r="E745" s="43"/>
      <c r="F745" s="231" t="s">
        <v>1427</v>
      </c>
      <c r="G745" s="43"/>
      <c r="H745" s="43"/>
      <c r="I745" s="232"/>
      <c r="J745" s="43"/>
      <c r="K745" s="43"/>
      <c r="L745" s="47"/>
      <c r="M745" s="233"/>
      <c r="N745" s="234"/>
      <c r="O745" s="87"/>
      <c r="P745" s="87"/>
      <c r="Q745" s="87"/>
      <c r="R745" s="87"/>
      <c r="S745" s="87"/>
      <c r="T745" s="88"/>
      <c r="U745" s="41"/>
      <c r="V745" s="41"/>
      <c r="W745" s="41"/>
      <c r="X745" s="41"/>
      <c r="Y745" s="41"/>
      <c r="Z745" s="41"/>
      <c r="AA745" s="41"/>
      <c r="AB745" s="41"/>
      <c r="AC745" s="41"/>
      <c r="AD745" s="41"/>
      <c r="AE745" s="41"/>
      <c r="AT745" s="20" t="s">
        <v>202</v>
      </c>
      <c r="AU745" s="20" t="s">
        <v>81</v>
      </c>
    </row>
    <row r="746" s="13" customFormat="1">
      <c r="A746" s="13"/>
      <c r="B746" s="235"/>
      <c r="C746" s="236"/>
      <c r="D746" s="237" t="s">
        <v>204</v>
      </c>
      <c r="E746" s="238" t="s">
        <v>21</v>
      </c>
      <c r="F746" s="239" t="s">
        <v>214</v>
      </c>
      <c r="G746" s="236"/>
      <c r="H746" s="238" t="s">
        <v>21</v>
      </c>
      <c r="I746" s="240"/>
      <c r="J746" s="236"/>
      <c r="K746" s="236"/>
      <c r="L746" s="241"/>
      <c r="M746" s="242"/>
      <c r="N746" s="243"/>
      <c r="O746" s="243"/>
      <c r="P746" s="243"/>
      <c r="Q746" s="243"/>
      <c r="R746" s="243"/>
      <c r="S746" s="243"/>
      <c r="T746" s="244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T746" s="245" t="s">
        <v>204</v>
      </c>
      <c r="AU746" s="245" t="s">
        <v>81</v>
      </c>
      <c r="AV746" s="13" t="s">
        <v>77</v>
      </c>
      <c r="AW746" s="13" t="s">
        <v>34</v>
      </c>
      <c r="AX746" s="13" t="s">
        <v>73</v>
      </c>
      <c r="AY746" s="245" t="s">
        <v>193</v>
      </c>
    </row>
    <row r="747" s="14" customFormat="1">
      <c r="A747" s="14"/>
      <c r="B747" s="246"/>
      <c r="C747" s="247"/>
      <c r="D747" s="237" t="s">
        <v>204</v>
      </c>
      <c r="E747" s="248" t="s">
        <v>21</v>
      </c>
      <c r="F747" s="249" t="s">
        <v>215</v>
      </c>
      <c r="G747" s="247"/>
      <c r="H747" s="250">
        <v>31</v>
      </c>
      <c r="I747" s="251"/>
      <c r="J747" s="247"/>
      <c r="K747" s="247"/>
      <c r="L747" s="252"/>
      <c r="M747" s="253"/>
      <c r="N747" s="254"/>
      <c r="O747" s="254"/>
      <c r="P747" s="254"/>
      <c r="Q747" s="254"/>
      <c r="R747" s="254"/>
      <c r="S747" s="254"/>
      <c r="T747" s="255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T747" s="256" t="s">
        <v>204</v>
      </c>
      <c r="AU747" s="256" t="s">
        <v>81</v>
      </c>
      <c r="AV747" s="14" t="s">
        <v>81</v>
      </c>
      <c r="AW747" s="14" t="s">
        <v>34</v>
      </c>
      <c r="AX747" s="14" t="s">
        <v>73</v>
      </c>
      <c r="AY747" s="256" t="s">
        <v>193</v>
      </c>
    </row>
    <row r="748" s="15" customFormat="1">
      <c r="A748" s="15"/>
      <c r="B748" s="257"/>
      <c r="C748" s="258"/>
      <c r="D748" s="237" t="s">
        <v>204</v>
      </c>
      <c r="E748" s="259" t="s">
        <v>21</v>
      </c>
      <c r="F748" s="260" t="s">
        <v>208</v>
      </c>
      <c r="G748" s="258"/>
      <c r="H748" s="261">
        <v>31</v>
      </c>
      <c r="I748" s="262"/>
      <c r="J748" s="258"/>
      <c r="K748" s="258"/>
      <c r="L748" s="263"/>
      <c r="M748" s="264"/>
      <c r="N748" s="265"/>
      <c r="O748" s="265"/>
      <c r="P748" s="265"/>
      <c r="Q748" s="265"/>
      <c r="R748" s="265"/>
      <c r="S748" s="265"/>
      <c r="T748" s="266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T748" s="267" t="s">
        <v>204</v>
      </c>
      <c r="AU748" s="267" t="s">
        <v>81</v>
      </c>
      <c r="AV748" s="15" t="s">
        <v>200</v>
      </c>
      <c r="AW748" s="15" t="s">
        <v>34</v>
      </c>
      <c r="AX748" s="15" t="s">
        <v>77</v>
      </c>
      <c r="AY748" s="267" t="s">
        <v>193</v>
      </c>
    </row>
    <row r="749" s="2" customFormat="1" ht="16.5" customHeight="1">
      <c r="A749" s="41"/>
      <c r="B749" s="42"/>
      <c r="C749" s="282" t="s">
        <v>1428</v>
      </c>
      <c r="D749" s="282" t="s">
        <v>811</v>
      </c>
      <c r="E749" s="283" t="s">
        <v>1429</v>
      </c>
      <c r="F749" s="284" t="s">
        <v>1430</v>
      </c>
      <c r="G749" s="285" t="s">
        <v>211</v>
      </c>
      <c r="H749" s="286">
        <v>31.620000000000001</v>
      </c>
      <c r="I749" s="287"/>
      <c r="J749" s="288">
        <f>ROUND(I749*H749,2)</f>
        <v>0</v>
      </c>
      <c r="K749" s="284" t="s">
        <v>199</v>
      </c>
      <c r="L749" s="289"/>
      <c r="M749" s="290" t="s">
        <v>21</v>
      </c>
      <c r="N749" s="291" t="s">
        <v>44</v>
      </c>
      <c r="O749" s="87"/>
      <c r="P749" s="226">
        <f>O749*H749</f>
        <v>0</v>
      </c>
      <c r="Q749" s="226">
        <v>0.056120000000000003</v>
      </c>
      <c r="R749" s="226">
        <f>Q749*H749</f>
        <v>1.7745144000000002</v>
      </c>
      <c r="S749" s="226">
        <v>0</v>
      </c>
      <c r="T749" s="227">
        <f>S749*H749</f>
        <v>0</v>
      </c>
      <c r="U749" s="41"/>
      <c r="V749" s="41"/>
      <c r="W749" s="41"/>
      <c r="X749" s="41"/>
      <c r="Y749" s="41"/>
      <c r="Z749" s="41"/>
      <c r="AA749" s="41"/>
      <c r="AB749" s="41"/>
      <c r="AC749" s="41"/>
      <c r="AD749" s="41"/>
      <c r="AE749" s="41"/>
      <c r="AR749" s="228" t="s">
        <v>254</v>
      </c>
      <c r="AT749" s="228" t="s">
        <v>811</v>
      </c>
      <c r="AU749" s="228" t="s">
        <v>81</v>
      </c>
      <c r="AY749" s="20" t="s">
        <v>193</v>
      </c>
      <c r="BE749" s="229">
        <f>IF(N749="základní",J749,0)</f>
        <v>0</v>
      </c>
      <c r="BF749" s="229">
        <f>IF(N749="snížená",J749,0)</f>
        <v>0</v>
      </c>
      <c r="BG749" s="229">
        <f>IF(N749="zákl. přenesená",J749,0)</f>
        <v>0</v>
      </c>
      <c r="BH749" s="229">
        <f>IF(N749="sníž. přenesená",J749,0)</f>
        <v>0</v>
      </c>
      <c r="BI749" s="229">
        <f>IF(N749="nulová",J749,0)</f>
        <v>0</v>
      </c>
      <c r="BJ749" s="20" t="s">
        <v>77</v>
      </c>
      <c r="BK749" s="229">
        <f>ROUND(I749*H749,2)</f>
        <v>0</v>
      </c>
      <c r="BL749" s="20" t="s">
        <v>200</v>
      </c>
      <c r="BM749" s="228" t="s">
        <v>1431</v>
      </c>
    </row>
    <row r="750" s="14" customFormat="1">
      <c r="A750" s="14"/>
      <c r="B750" s="246"/>
      <c r="C750" s="247"/>
      <c r="D750" s="237" t="s">
        <v>204</v>
      </c>
      <c r="E750" s="247"/>
      <c r="F750" s="249" t="s">
        <v>1432</v>
      </c>
      <c r="G750" s="247"/>
      <c r="H750" s="250">
        <v>31.620000000000001</v>
      </c>
      <c r="I750" s="251"/>
      <c r="J750" s="247"/>
      <c r="K750" s="247"/>
      <c r="L750" s="252"/>
      <c r="M750" s="253"/>
      <c r="N750" s="254"/>
      <c r="O750" s="254"/>
      <c r="P750" s="254"/>
      <c r="Q750" s="254"/>
      <c r="R750" s="254"/>
      <c r="S750" s="254"/>
      <c r="T750" s="255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T750" s="256" t="s">
        <v>204</v>
      </c>
      <c r="AU750" s="256" t="s">
        <v>81</v>
      </c>
      <c r="AV750" s="14" t="s">
        <v>81</v>
      </c>
      <c r="AW750" s="14" t="s">
        <v>4</v>
      </c>
      <c r="AX750" s="14" t="s">
        <v>77</v>
      </c>
      <c r="AY750" s="256" t="s">
        <v>193</v>
      </c>
    </row>
    <row r="751" s="2" customFormat="1" ht="24.15" customHeight="1">
      <c r="A751" s="41"/>
      <c r="B751" s="42"/>
      <c r="C751" s="217" t="s">
        <v>1433</v>
      </c>
      <c r="D751" s="217" t="s">
        <v>195</v>
      </c>
      <c r="E751" s="218" t="s">
        <v>1434</v>
      </c>
      <c r="F751" s="219" t="s">
        <v>1435</v>
      </c>
      <c r="G751" s="220" t="s">
        <v>211</v>
      </c>
      <c r="H751" s="221">
        <v>16.5</v>
      </c>
      <c r="I751" s="222"/>
      <c r="J751" s="223">
        <f>ROUND(I751*H751,2)</f>
        <v>0</v>
      </c>
      <c r="K751" s="219" t="s">
        <v>199</v>
      </c>
      <c r="L751" s="47"/>
      <c r="M751" s="224" t="s">
        <v>21</v>
      </c>
      <c r="N751" s="225" t="s">
        <v>44</v>
      </c>
      <c r="O751" s="87"/>
      <c r="P751" s="226">
        <f>O751*H751</f>
        <v>0</v>
      </c>
      <c r="Q751" s="226">
        <v>0.10398</v>
      </c>
      <c r="R751" s="226">
        <f>Q751*H751</f>
        <v>1.71567</v>
      </c>
      <c r="S751" s="226">
        <v>0</v>
      </c>
      <c r="T751" s="227">
        <f>S751*H751</f>
        <v>0</v>
      </c>
      <c r="U751" s="41"/>
      <c r="V751" s="41"/>
      <c r="W751" s="41"/>
      <c r="X751" s="41"/>
      <c r="Y751" s="41"/>
      <c r="Z751" s="41"/>
      <c r="AA751" s="41"/>
      <c r="AB751" s="41"/>
      <c r="AC751" s="41"/>
      <c r="AD751" s="41"/>
      <c r="AE751" s="41"/>
      <c r="AR751" s="228" t="s">
        <v>200</v>
      </c>
      <c r="AT751" s="228" t="s">
        <v>195</v>
      </c>
      <c r="AU751" s="228" t="s">
        <v>81</v>
      </c>
      <c r="AY751" s="20" t="s">
        <v>193</v>
      </c>
      <c r="BE751" s="229">
        <f>IF(N751="základní",J751,0)</f>
        <v>0</v>
      </c>
      <c r="BF751" s="229">
        <f>IF(N751="snížená",J751,0)</f>
        <v>0</v>
      </c>
      <c r="BG751" s="229">
        <f>IF(N751="zákl. přenesená",J751,0)</f>
        <v>0</v>
      </c>
      <c r="BH751" s="229">
        <f>IF(N751="sníž. přenesená",J751,0)</f>
        <v>0</v>
      </c>
      <c r="BI751" s="229">
        <f>IF(N751="nulová",J751,0)</f>
        <v>0</v>
      </c>
      <c r="BJ751" s="20" t="s">
        <v>77</v>
      </c>
      <c r="BK751" s="229">
        <f>ROUND(I751*H751,2)</f>
        <v>0</v>
      </c>
      <c r="BL751" s="20" t="s">
        <v>200</v>
      </c>
      <c r="BM751" s="228" t="s">
        <v>1436</v>
      </c>
    </row>
    <row r="752" s="2" customFormat="1">
      <c r="A752" s="41"/>
      <c r="B752" s="42"/>
      <c r="C752" s="43"/>
      <c r="D752" s="230" t="s">
        <v>202</v>
      </c>
      <c r="E752" s="43"/>
      <c r="F752" s="231" t="s">
        <v>1437</v>
      </c>
      <c r="G752" s="43"/>
      <c r="H752" s="43"/>
      <c r="I752" s="232"/>
      <c r="J752" s="43"/>
      <c r="K752" s="43"/>
      <c r="L752" s="47"/>
      <c r="M752" s="233"/>
      <c r="N752" s="234"/>
      <c r="O752" s="87"/>
      <c r="P752" s="87"/>
      <c r="Q752" s="87"/>
      <c r="R752" s="87"/>
      <c r="S752" s="87"/>
      <c r="T752" s="88"/>
      <c r="U752" s="41"/>
      <c r="V752" s="41"/>
      <c r="W752" s="41"/>
      <c r="X752" s="41"/>
      <c r="Y752" s="41"/>
      <c r="Z752" s="41"/>
      <c r="AA752" s="41"/>
      <c r="AB752" s="41"/>
      <c r="AC752" s="41"/>
      <c r="AD752" s="41"/>
      <c r="AE752" s="41"/>
      <c r="AT752" s="20" t="s">
        <v>202</v>
      </c>
      <c r="AU752" s="20" t="s">
        <v>81</v>
      </c>
    </row>
    <row r="753" s="14" customFormat="1">
      <c r="A753" s="14"/>
      <c r="B753" s="246"/>
      <c r="C753" s="247"/>
      <c r="D753" s="237" t="s">
        <v>204</v>
      </c>
      <c r="E753" s="248" t="s">
        <v>21</v>
      </c>
      <c r="F753" s="249" t="s">
        <v>1438</v>
      </c>
      <c r="G753" s="247"/>
      <c r="H753" s="250">
        <v>16.5</v>
      </c>
      <c r="I753" s="251"/>
      <c r="J753" s="247"/>
      <c r="K753" s="247"/>
      <c r="L753" s="252"/>
      <c r="M753" s="253"/>
      <c r="N753" s="254"/>
      <c r="O753" s="254"/>
      <c r="P753" s="254"/>
      <c r="Q753" s="254"/>
      <c r="R753" s="254"/>
      <c r="S753" s="254"/>
      <c r="T753" s="255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T753" s="256" t="s">
        <v>204</v>
      </c>
      <c r="AU753" s="256" t="s">
        <v>81</v>
      </c>
      <c r="AV753" s="14" t="s">
        <v>81</v>
      </c>
      <c r="AW753" s="14" t="s">
        <v>34</v>
      </c>
      <c r="AX753" s="14" t="s">
        <v>73</v>
      </c>
      <c r="AY753" s="256" t="s">
        <v>193</v>
      </c>
    </row>
    <row r="754" s="15" customFormat="1">
      <c r="A754" s="15"/>
      <c r="B754" s="257"/>
      <c r="C754" s="258"/>
      <c r="D754" s="237" t="s">
        <v>204</v>
      </c>
      <c r="E754" s="259" t="s">
        <v>21</v>
      </c>
      <c r="F754" s="260" t="s">
        <v>208</v>
      </c>
      <c r="G754" s="258"/>
      <c r="H754" s="261">
        <v>16.5</v>
      </c>
      <c r="I754" s="262"/>
      <c r="J754" s="258"/>
      <c r="K754" s="258"/>
      <c r="L754" s="263"/>
      <c r="M754" s="264"/>
      <c r="N754" s="265"/>
      <c r="O754" s="265"/>
      <c r="P754" s="265"/>
      <c r="Q754" s="265"/>
      <c r="R754" s="265"/>
      <c r="S754" s="265"/>
      <c r="T754" s="266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T754" s="267" t="s">
        <v>204</v>
      </c>
      <c r="AU754" s="267" t="s">
        <v>81</v>
      </c>
      <c r="AV754" s="15" t="s">
        <v>200</v>
      </c>
      <c r="AW754" s="15" t="s">
        <v>34</v>
      </c>
      <c r="AX754" s="15" t="s">
        <v>77</v>
      </c>
      <c r="AY754" s="267" t="s">
        <v>193</v>
      </c>
    </row>
    <row r="755" s="2" customFormat="1" ht="16.5" customHeight="1">
      <c r="A755" s="41"/>
      <c r="B755" s="42"/>
      <c r="C755" s="282" t="s">
        <v>1439</v>
      </c>
      <c r="D755" s="282" t="s">
        <v>811</v>
      </c>
      <c r="E755" s="283" t="s">
        <v>1440</v>
      </c>
      <c r="F755" s="284" t="s">
        <v>1441</v>
      </c>
      <c r="G755" s="285" t="s">
        <v>211</v>
      </c>
      <c r="H755" s="286">
        <v>17.82</v>
      </c>
      <c r="I755" s="287"/>
      <c r="J755" s="288">
        <f>ROUND(I755*H755,2)</f>
        <v>0</v>
      </c>
      <c r="K755" s="284" t="s">
        <v>199</v>
      </c>
      <c r="L755" s="289"/>
      <c r="M755" s="290" t="s">
        <v>21</v>
      </c>
      <c r="N755" s="291" t="s">
        <v>44</v>
      </c>
      <c r="O755" s="87"/>
      <c r="P755" s="226">
        <f>O755*H755</f>
        <v>0</v>
      </c>
      <c r="Q755" s="226">
        <v>0.042999999999999997</v>
      </c>
      <c r="R755" s="226">
        <f>Q755*H755</f>
        <v>0.76625999999999994</v>
      </c>
      <c r="S755" s="226">
        <v>0</v>
      </c>
      <c r="T755" s="227">
        <f>S755*H755</f>
        <v>0</v>
      </c>
      <c r="U755" s="41"/>
      <c r="V755" s="41"/>
      <c r="W755" s="41"/>
      <c r="X755" s="41"/>
      <c r="Y755" s="41"/>
      <c r="Z755" s="41"/>
      <c r="AA755" s="41"/>
      <c r="AB755" s="41"/>
      <c r="AC755" s="41"/>
      <c r="AD755" s="41"/>
      <c r="AE755" s="41"/>
      <c r="AR755" s="228" t="s">
        <v>254</v>
      </c>
      <c r="AT755" s="228" t="s">
        <v>811</v>
      </c>
      <c r="AU755" s="228" t="s">
        <v>81</v>
      </c>
      <c r="AY755" s="20" t="s">
        <v>193</v>
      </c>
      <c r="BE755" s="229">
        <f>IF(N755="základní",J755,0)</f>
        <v>0</v>
      </c>
      <c r="BF755" s="229">
        <f>IF(N755="snížená",J755,0)</f>
        <v>0</v>
      </c>
      <c r="BG755" s="229">
        <f>IF(N755="zákl. přenesená",J755,0)</f>
        <v>0</v>
      </c>
      <c r="BH755" s="229">
        <f>IF(N755="sníž. přenesená",J755,0)</f>
        <v>0</v>
      </c>
      <c r="BI755" s="229">
        <f>IF(N755="nulová",J755,0)</f>
        <v>0</v>
      </c>
      <c r="BJ755" s="20" t="s">
        <v>77</v>
      </c>
      <c r="BK755" s="229">
        <f>ROUND(I755*H755,2)</f>
        <v>0</v>
      </c>
      <c r="BL755" s="20" t="s">
        <v>200</v>
      </c>
      <c r="BM755" s="228" t="s">
        <v>1442</v>
      </c>
    </row>
    <row r="756" s="14" customFormat="1">
      <c r="A756" s="14"/>
      <c r="B756" s="246"/>
      <c r="C756" s="247"/>
      <c r="D756" s="237" t="s">
        <v>204</v>
      </c>
      <c r="E756" s="247"/>
      <c r="F756" s="249" t="s">
        <v>1443</v>
      </c>
      <c r="G756" s="247"/>
      <c r="H756" s="250">
        <v>17.82</v>
      </c>
      <c r="I756" s="251"/>
      <c r="J756" s="247"/>
      <c r="K756" s="247"/>
      <c r="L756" s="252"/>
      <c r="M756" s="253"/>
      <c r="N756" s="254"/>
      <c r="O756" s="254"/>
      <c r="P756" s="254"/>
      <c r="Q756" s="254"/>
      <c r="R756" s="254"/>
      <c r="S756" s="254"/>
      <c r="T756" s="255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T756" s="256" t="s">
        <v>204</v>
      </c>
      <c r="AU756" s="256" t="s">
        <v>81</v>
      </c>
      <c r="AV756" s="14" t="s">
        <v>81</v>
      </c>
      <c r="AW756" s="14" t="s">
        <v>4</v>
      </c>
      <c r="AX756" s="14" t="s">
        <v>77</v>
      </c>
      <c r="AY756" s="256" t="s">
        <v>193</v>
      </c>
    </row>
    <row r="757" s="2" customFormat="1" ht="24.15" customHeight="1">
      <c r="A757" s="41"/>
      <c r="B757" s="42"/>
      <c r="C757" s="217" t="s">
        <v>1444</v>
      </c>
      <c r="D757" s="217" t="s">
        <v>195</v>
      </c>
      <c r="E757" s="218" t="s">
        <v>1445</v>
      </c>
      <c r="F757" s="219" t="s">
        <v>1446</v>
      </c>
      <c r="G757" s="220" t="s">
        <v>198</v>
      </c>
      <c r="H757" s="221">
        <v>124.59999999999999</v>
      </c>
      <c r="I757" s="222"/>
      <c r="J757" s="223">
        <f>ROUND(I757*H757,2)</f>
        <v>0</v>
      </c>
      <c r="K757" s="219" t="s">
        <v>199</v>
      </c>
      <c r="L757" s="47"/>
      <c r="M757" s="224" t="s">
        <v>21</v>
      </c>
      <c r="N757" s="225" t="s">
        <v>44</v>
      </c>
      <c r="O757" s="87"/>
      <c r="P757" s="226">
        <f>O757*H757</f>
        <v>0</v>
      </c>
      <c r="Q757" s="226">
        <v>0</v>
      </c>
      <c r="R757" s="226">
        <f>Q757*H757</f>
        <v>0</v>
      </c>
      <c r="S757" s="226">
        <v>0</v>
      </c>
      <c r="T757" s="227">
        <f>S757*H757</f>
        <v>0</v>
      </c>
      <c r="U757" s="41"/>
      <c r="V757" s="41"/>
      <c r="W757" s="41"/>
      <c r="X757" s="41"/>
      <c r="Y757" s="41"/>
      <c r="Z757" s="41"/>
      <c r="AA757" s="41"/>
      <c r="AB757" s="41"/>
      <c r="AC757" s="41"/>
      <c r="AD757" s="41"/>
      <c r="AE757" s="41"/>
      <c r="AR757" s="228" t="s">
        <v>200</v>
      </c>
      <c r="AT757" s="228" t="s">
        <v>195</v>
      </c>
      <c r="AU757" s="228" t="s">
        <v>81</v>
      </c>
      <c r="AY757" s="20" t="s">
        <v>193</v>
      </c>
      <c r="BE757" s="229">
        <f>IF(N757="základní",J757,0)</f>
        <v>0</v>
      </c>
      <c r="BF757" s="229">
        <f>IF(N757="snížená",J757,0)</f>
        <v>0</v>
      </c>
      <c r="BG757" s="229">
        <f>IF(N757="zákl. přenesená",J757,0)</f>
        <v>0</v>
      </c>
      <c r="BH757" s="229">
        <f>IF(N757="sníž. přenesená",J757,0)</f>
        <v>0</v>
      </c>
      <c r="BI757" s="229">
        <f>IF(N757="nulová",J757,0)</f>
        <v>0</v>
      </c>
      <c r="BJ757" s="20" t="s">
        <v>77</v>
      </c>
      <c r="BK757" s="229">
        <f>ROUND(I757*H757,2)</f>
        <v>0</v>
      </c>
      <c r="BL757" s="20" t="s">
        <v>200</v>
      </c>
      <c r="BM757" s="228" t="s">
        <v>1447</v>
      </c>
    </row>
    <row r="758" s="2" customFormat="1">
      <c r="A758" s="41"/>
      <c r="B758" s="42"/>
      <c r="C758" s="43"/>
      <c r="D758" s="230" t="s">
        <v>202</v>
      </c>
      <c r="E758" s="43"/>
      <c r="F758" s="231" t="s">
        <v>1448</v>
      </c>
      <c r="G758" s="43"/>
      <c r="H758" s="43"/>
      <c r="I758" s="232"/>
      <c r="J758" s="43"/>
      <c r="K758" s="43"/>
      <c r="L758" s="47"/>
      <c r="M758" s="233"/>
      <c r="N758" s="234"/>
      <c r="O758" s="87"/>
      <c r="P758" s="87"/>
      <c r="Q758" s="87"/>
      <c r="R758" s="87"/>
      <c r="S758" s="87"/>
      <c r="T758" s="88"/>
      <c r="U758" s="41"/>
      <c r="V758" s="41"/>
      <c r="W758" s="41"/>
      <c r="X758" s="41"/>
      <c r="Y758" s="41"/>
      <c r="Z758" s="41"/>
      <c r="AA758" s="41"/>
      <c r="AB758" s="41"/>
      <c r="AC758" s="41"/>
      <c r="AD758" s="41"/>
      <c r="AE758" s="41"/>
      <c r="AT758" s="20" t="s">
        <v>202</v>
      </c>
      <c r="AU758" s="20" t="s">
        <v>81</v>
      </c>
    </row>
    <row r="759" s="14" customFormat="1">
      <c r="A759" s="14"/>
      <c r="B759" s="246"/>
      <c r="C759" s="247"/>
      <c r="D759" s="237" t="s">
        <v>204</v>
      </c>
      <c r="E759" s="248" t="s">
        <v>21</v>
      </c>
      <c r="F759" s="249" t="s">
        <v>1449</v>
      </c>
      <c r="G759" s="247"/>
      <c r="H759" s="250">
        <v>17.100000000000001</v>
      </c>
      <c r="I759" s="251"/>
      <c r="J759" s="247"/>
      <c r="K759" s="247"/>
      <c r="L759" s="252"/>
      <c r="M759" s="253"/>
      <c r="N759" s="254"/>
      <c r="O759" s="254"/>
      <c r="P759" s="254"/>
      <c r="Q759" s="254"/>
      <c r="R759" s="254"/>
      <c r="S759" s="254"/>
      <c r="T759" s="255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T759" s="256" t="s">
        <v>204</v>
      </c>
      <c r="AU759" s="256" t="s">
        <v>81</v>
      </c>
      <c r="AV759" s="14" t="s">
        <v>81</v>
      </c>
      <c r="AW759" s="14" t="s">
        <v>34</v>
      </c>
      <c r="AX759" s="14" t="s">
        <v>73</v>
      </c>
      <c r="AY759" s="256" t="s">
        <v>193</v>
      </c>
    </row>
    <row r="760" s="14" customFormat="1">
      <c r="A760" s="14"/>
      <c r="B760" s="246"/>
      <c r="C760" s="247"/>
      <c r="D760" s="237" t="s">
        <v>204</v>
      </c>
      <c r="E760" s="248" t="s">
        <v>21</v>
      </c>
      <c r="F760" s="249" t="s">
        <v>1450</v>
      </c>
      <c r="G760" s="247"/>
      <c r="H760" s="250">
        <v>11.9</v>
      </c>
      <c r="I760" s="251"/>
      <c r="J760" s="247"/>
      <c r="K760" s="247"/>
      <c r="L760" s="252"/>
      <c r="M760" s="253"/>
      <c r="N760" s="254"/>
      <c r="O760" s="254"/>
      <c r="P760" s="254"/>
      <c r="Q760" s="254"/>
      <c r="R760" s="254"/>
      <c r="S760" s="254"/>
      <c r="T760" s="255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T760" s="256" t="s">
        <v>204</v>
      </c>
      <c r="AU760" s="256" t="s">
        <v>81</v>
      </c>
      <c r="AV760" s="14" t="s">
        <v>81</v>
      </c>
      <c r="AW760" s="14" t="s">
        <v>34</v>
      </c>
      <c r="AX760" s="14" t="s">
        <v>73</v>
      </c>
      <c r="AY760" s="256" t="s">
        <v>193</v>
      </c>
    </row>
    <row r="761" s="14" customFormat="1">
      <c r="A761" s="14"/>
      <c r="B761" s="246"/>
      <c r="C761" s="247"/>
      <c r="D761" s="237" t="s">
        <v>204</v>
      </c>
      <c r="E761" s="248" t="s">
        <v>21</v>
      </c>
      <c r="F761" s="249" t="s">
        <v>1451</v>
      </c>
      <c r="G761" s="247"/>
      <c r="H761" s="250">
        <v>67</v>
      </c>
      <c r="I761" s="251"/>
      <c r="J761" s="247"/>
      <c r="K761" s="247"/>
      <c r="L761" s="252"/>
      <c r="M761" s="253"/>
      <c r="N761" s="254"/>
      <c r="O761" s="254"/>
      <c r="P761" s="254"/>
      <c r="Q761" s="254"/>
      <c r="R761" s="254"/>
      <c r="S761" s="254"/>
      <c r="T761" s="255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T761" s="256" t="s">
        <v>204</v>
      </c>
      <c r="AU761" s="256" t="s">
        <v>81</v>
      </c>
      <c r="AV761" s="14" t="s">
        <v>81</v>
      </c>
      <c r="AW761" s="14" t="s">
        <v>34</v>
      </c>
      <c r="AX761" s="14" t="s">
        <v>73</v>
      </c>
      <c r="AY761" s="256" t="s">
        <v>193</v>
      </c>
    </row>
    <row r="762" s="14" customFormat="1">
      <c r="A762" s="14"/>
      <c r="B762" s="246"/>
      <c r="C762" s="247"/>
      <c r="D762" s="237" t="s">
        <v>204</v>
      </c>
      <c r="E762" s="248" t="s">
        <v>21</v>
      </c>
      <c r="F762" s="249" t="s">
        <v>1228</v>
      </c>
      <c r="G762" s="247"/>
      <c r="H762" s="250">
        <v>5.5</v>
      </c>
      <c r="I762" s="251"/>
      <c r="J762" s="247"/>
      <c r="K762" s="247"/>
      <c r="L762" s="252"/>
      <c r="M762" s="253"/>
      <c r="N762" s="254"/>
      <c r="O762" s="254"/>
      <c r="P762" s="254"/>
      <c r="Q762" s="254"/>
      <c r="R762" s="254"/>
      <c r="S762" s="254"/>
      <c r="T762" s="255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T762" s="256" t="s">
        <v>204</v>
      </c>
      <c r="AU762" s="256" t="s">
        <v>81</v>
      </c>
      <c r="AV762" s="14" t="s">
        <v>81</v>
      </c>
      <c r="AW762" s="14" t="s">
        <v>34</v>
      </c>
      <c r="AX762" s="14" t="s">
        <v>73</v>
      </c>
      <c r="AY762" s="256" t="s">
        <v>193</v>
      </c>
    </row>
    <row r="763" s="14" customFormat="1">
      <c r="A763" s="14"/>
      <c r="B763" s="246"/>
      <c r="C763" s="247"/>
      <c r="D763" s="237" t="s">
        <v>204</v>
      </c>
      <c r="E763" s="248" t="s">
        <v>21</v>
      </c>
      <c r="F763" s="249" t="s">
        <v>1452</v>
      </c>
      <c r="G763" s="247"/>
      <c r="H763" s="250">
        <v>3.1000000000000001</v>
      </c>
      <c r="I763" s="251"/>
      <c r="J763" s="247"/>
      <c r="K763" s="247"/>
      <c r="L763" s="252"/>
      <c r="M763" s="253"/>
      <c r="N763" s="254"/>
      <c r="O763" s="254"/>
      <c r="P763" s="254"/>
      <c r="Q763" s="254"/>
      <c r="R763" s="254"/>
      <c r="S763" s="254"/>
      <c r="T763" s="255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T763" s="256" t="s">
        <v>204</v>
      </c>
      <c r="AU763" s="256" t="s">
        <v>81</v>
      </c>
      <c r="AV763" s="14" t="s">
        <v>81</v>
      </c>
      <c r="AW763" s="14" t="s">
        <v>34</v>
      </c>
      <c r="AX763" s="14" t="s">
        <v>73</v>
      </c>
      <c r="AY763" s="256" t="s">
        <v>193</v>
      </c>
    </row>
    <row r="764" s="14" customFormat="1">
      <c r="A764" s="14"/>
      <c r="B764" s="246"/>
      <c r="C764" s="247"/>
      <c r="D764" s="237" t="s">
        <v>204</v>
      </c>
      <c r="E764" s="248" t="s">
        <v>21</v>
      </c>
      <c r="F764" s="249" t="s">
        <v>1453</v>
      </c>
      <c r="G764" s="247"/>
      <c r="H764" s="250">
        <v>1.3999999999999999</v>
      </c>
      <c r="I764" s="251"/>
      <c r="J764" s="247"/>
      <c r="K764" s="247"/>
      <c r="L764" s="252"/>
      <c r="M764" s="253"/>
      <c r="N764" s="254"/>
      <c r="O764" s="254"/>
      <c r="P764" s="254"/>
      <c r="Q764" s="254"/>
      <c r="R764" s="254"/>
      <c r="S764" s="254"/>
      <c r="T764" s="255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T764" s="256" t="s">
        <v>204</v>
      </c>
      <c r="AU764" s="256" t="s">
        <v>81</v>
      </c>
      <c r="AV764" s="14" t="s">
        <v>81</v>
      </c>
      <c r="AW764" s="14" t="s">
        <v>34</v>
      </c>
      <c r="AX764" s="14" t="s">
        <v>73</v>
      </c>
      <c r="AY764" s="256" t="s">
        <v>193</v>
      </c>
    </row>
    <row r="765" s="14" customFormat="1">
      <c r="A765" s="14"/>
      <c r="B765" s="246"/>
      <c r="C765" s="247"/>
      <c r="D765" s="237" t="s">
        <v>204</v>
      </c>
      <c r="E765" s="248" t="s">
        <v>21</v>
      </c>
      <c r="F765" s="249" t="s">
        <v>1229</v>
      </c>
      <c r="G765" s="247"/>
      <c r="H765" s="250">
        <v>18.600000000000001</v>
      </c>
      <c r="I765" s="251"/>
      <c r="J765" s="247"/>
      <c r="K765" s="247"/>
      <c r="L765" s="252"/>
      <c r="M765" s="253"/>
      <c r="N765" s="254"/>
      <c r="O765" s="254"/>
      <c r="P765" s="254"/>
      <c r="Q765" s="254"/>
      <c r="R765" s="254"/>
      <c r="S765" s="254"/>
      <c r="T765" s="255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T765" s="256" t="s">
        <v>204</v>
      </c>
      <c r="AU765" s="256" t="s">
        <v>81</v>
      </c>
      <c r="AV765" s="14" t="s">
        <v>81</v>
      </c>
      <c r="AW765" s="14" t="s">
        <v>34</v>
      </c>
      <c r="AX765" s="14" t="s">
        <v>73</v>
      </c>
      <c r="AY765" s="256" t="s">
        <v>193</v>
      </c>
    </row>
    <row r="766" s="15" customFormat="1">
      <c r="A766" s="15"/>
      <c r="B766" s="257"/>
      <c r="C766" s="258"/>
      <c r="D766" s="237" t="s">
        <v>204</v>
      </c>
      <c r="E766" s="259" t="s">
        <v>21</v>
      </c>
      <c r="F766" s="260" t="s">
        <v>208</v>
      </c>
      <c r="G766" s="258"/>
      <c r="H766" s="261">
        <v>124.59999999999999</v>
      </c>
      <c r="I766" s="262"/>
      <c r="J766" s="258"/>
      <c r="K766" s="258"/>
      <c r="L766" s="263"/>
      <c r="M766" s="264"/>
      <c r="N766" s="265"/>
      <c r="O766" s="265"/>
      <c r="P766" s="265"/>
      <c r="Q766" s="265"/>
      <c r="R766" s="265"/>
      <c r="S766" s="265"/>
      <c r="T766" s="266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T766" s="267" t="s">
        <v>204</v>
      </c>
      <c r="AU766" s="267" t="s">
        <v>81</v>
      </c>
      <c r="AV766" s="15" t="s">
        <v>200</v>
      </c>
      <c r="AW766" s="15" t="s">
        <v>34</v>
      </c>
      <c r="AX766" s="15" t="s">
        <v>77</v>
      </c>
      <c r="AY766" s="267" t="s">
        <v>193</v>
      </c>
    </row>
    <row r="767" s="2" customFormat="1" ht="24.15" customHeight="1">
      <c r="A767" s="41"/>
      <c r="B767" s="42"/>
      <c r="C767" s="217" t="s">
        <v>1454</v>
      </c>
      <c r="D767" s="217" t="s">
        <v>195</v>
      </c>
      <c r="E767" s="218" t="s">
        <v>1455</v>
      </c>
      <c r="F767" s="219" t="s">
        <v>1456</v>
      </c>
      <c r="G767" s="220" t="s">
        <v>198</v>
      </c>
      <c r="H767" s="221">
        <v>48.756</v>
      </c>
      <c r="I767" s="222"/>
      <c r="J767" s="223">
        <f>ROUND(I767*H767,2)</f>
        <v>0</v>
      </c>
      <c r="K767" s="219" t="s">
        <v>199</v>
      </c>
      <c r="L767" s="47"/>
      <c r="M767" s="224" t="s">
        <v>21</v>
      </c>
      <c r="N767" s="225" t="s">
        <v>44</v>
      </c>
      <c r="O767" s="87"/>
      <c r="P767" s="226">
        <f>O767*H767</f>
        <v>0</v>
      </c>
      <c r="Q767" s="226">
        <v>0</v>
      </c>
      <c r="R767" s="226">
        <f>Q767*H767</f>
        <v>0</v>
      </c>
      <c r="S767" s="226">
        <v>0</v>
      </c>
      <c r="T767" s="227">
        <f>S767*H767</f>
        <v>0</v>
      </c>
      <c r="U767" s="41"/>
      <c r="V767" s="41"/>
      <c r="W767" s="41"/>
      <c r="X767" s="41"/>
      <c r="Y767" s="41"/>
      <c r="Z767" s="41"/>
      <c r="AA767" s="41"/>
      <c r="AB767" s="41"/>
      <c r="AC767" s="41"/>
      <c r="AD767" s="41"/>
      <c r="AE767" s="41"/>
      <c r="AR767" s="228" t="s">
        <v>200</v>
      </c>
      <c r="AT767" s="228" t="s">
        <v>195</v>
      </c>
      <c r="AU767" s="228" t="s">
        <v>81</v>
      </c>
      <c r="AY767" s="20" t="s">
        <v>193</v>
      </c>
      <c r="BE767" s="229">
        <f>IF(N767="základní",J767,0)</f>
        <v>0</v>
      </c>
      <c r="BF767" s="229">
        <f>IF(N767="snížená",J767,0)</f>
        <v>0</v>
      </c>
      <c r="BG767" s="229">
        <f>IF(N767="zákl. přenesená",J767,0)</f>
        <v>0</v>
      </c>
      <c r="BH767" s="229">
        <f>IF(N767="sníž. přenesená",J767,0)</f>
        <v>0</v>
      </c>
      <c r="BI767" s="229">
        <f>IF(N767="nulová",J767,0)</f>
        <v>0</v>
      </c>
      <c r="BJ767" s="20" t="s">
        <v>77</v>
      </c>
      <c r="BK767" s="229">
        <f>ROUND(I767*H767,2)</f>
        <v>0</v>
      </c>
      <c r="BL767" s="20" t="s">
        <v>200</v>
      </c>
      <c r="BM767" s="228" t="s">
        <v>1457</v>
      </c>
    </row>
    <row r="768" s="2" customFormat="1">
      <c r="A768" s="41"/>
      <c r="B768" s="42"/>
      <c r="C768" s="43"/>
      <c r="D768" s="230" t="s">
        <v>202</v>
      </c>
      <c r="E768" s="43"/>
      <c r="F768" s="231" t="s">
        <v>1458</v>
      </c>
      <c r="G768" s="43"/>
      <c r="H768" s="43"/>
      <c r="I768" s="232"/>
      <c r="J768" s="43"/>
      <c r="K768" s="43"/>
      <c r="L768" s="47"/>
      <c r="M768" s="233"/>
      <c r="N768" s="234"/>
      <c r="O768" s="87"/>
      <c r="P768" s="87"/>
      <c r="Q768" s="87"/>
      <c r="R768" s="87"/>
      <c r="S768" s="87"/>
      <c r="T768" s="88"/>
      <c r="U768" s="41"/>
      <c r="V768" s="41"/>
      <c r="W768" s="41"/>
      <c r="X768" s="41"/>
      <c r="Y768" s="41"/>
      <c r="Z768" s="41"/>
      <c r="AA768" s="41"/>
      <c r="AB768" s="41"/>
      <c r="AC768" s="41"/>
      <c r="AD768" s="41"/>
      <c r="AE768" s="41"/>
      <c r="AT768" s="20" t="s">
        <v>202</v>
      </c>
      <c r="AU768" s="20" t="s">
        <v>81</v>
      </c>
    </row>
    <row r="769" s="13" customFormat="1">
      <c r="A769" s="13"/>
      <c r="B769" s="235"/>
      <c r="C769" s="236"/>
      <c r="D769" s="237" t="s">
        <v>204</v>
      </c>
      <c r="E769" s="238" t="s">
        <v>21</v>
      </c>
      <c r="F769" s="239" t="s">
        <v>1459</v>
      </c>
      <c r="G769" s="236"/>
      <c r="H769" s="238" t="s">
        <v>21</v>
      </c>
      <c r="I769" s="240"/>
      <c r="J769" s="236"/>
      <c r="K769" s="236"/>
      <c r="L769" s="241"/>
      <c r="M769" s="242"/>
      <c r="N769" s="243"/>
      <c r="O769" s="243"/>
      <c r="P769" s="243"/>
      <c r="Q769" s="243"/>
      <c r="R769" s="243"/>
      <c r="S769" s="243"/>
      <c r="T769" s="244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T769" s="245" t="s">
        <v>204</v>
      </c>
      <c r="AU769" s="245" t="s">
        <v>81</v>
      </c>
      <c r="AV769" s="13" t="s">
        <v>77</v>
      </c>
      <c r="AW769" s="13" t="s">
        <v>34</v>
      </c>
      <c r="AX769" s="13" t="s">
        <v>73</v>
      </c>
      <c r="AY769" s="245" t="s">
        <v>193</v>
      </c>
    </row>
    <row r="770" s="14" customFormat="1">
      <c r="A770" s="14"/>
      <c r="B770" s="246"/>
      <c r="C770" s="247"/>
      <c r="D770" s="237" t="s">
        <v>204</v>
      </c>
      <c r="E770" s="248" t="s">
        <v>21</v>
      </c>
      <c r="F770" s="249" t="s">
        <v>1460</v>
      </c>
      <c r="G770" s="247"/>
      <c r="H770" s="250">
        <v>33.095999999999997</v>
      </c>
      <c r="I770" s="251"/>
      <c r="J770" s="247"/>
      <c r="K770" s="247"/>
      <c r="L770" s="252"/>
      <c r="M770" s="253"/>
      <c r="N770" s="254"/>
      <c r="O770" s="254"/>
      <c r="P770" s="254"/>
      <c r="Q770" s="254"/>
      <c r="R770" s="254"/>
      <c r="S770" s="254"/>
      <c r="T770" s="255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T770" s="256" t="s">
        <v>204</v>
      </c>
      <c r="AU770" s="256" t="s">
        <v>81</v>
      </c>
      <c r="AV770" s="14" t="s">
        <v>81</v>
      </c>
      <c r="AW770" s="14" t="s">
        <v>34</v>
      </c>
      <c r="AX770" s="14" t="s">
        <v>73</v>
      </c>
      <c r="AY770" s="256" t="s">
        <v>193</v>
      </c>
    </row>
    <row r="771" s="14" customFormat="1">
      <c r="A771" s="14"/>
      <c r="B771" s="246"/>
      <c r="C771" s="247"/>
      <c r="D771" s="237" t="s">
        <v>204</v>
      </c>
      <c r="E771" s="248" t="s">
        <v>21</v>
      </c>
      <c r="F771" s="249" t="s">
        <v>1461</v>
      </c>
      <c r="G771" s="247"/>
      <c r="H771" s="250">
        <v>15.66</v>
      </c>
      <c r="I771" s="251"/>
      <c r="J771" s="247"/>
      <c r="K771" s="247"/>
      <c r="L771" s="252"/>
      <c r="M771" s="253"/>
      <c r="N771" s="254"/>
      <c r="O771" s="254"/>
      <c r="P771" s="254"/>
      <c r="Q771" s="254"/>
      <c r="R771" s="254"/>
      <c r="S771" s="254"/>
      <c r="T771" s="255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T771" s="256" t="s">
        <v>204</v>
      </c>
      <c r="AU771" s="256" t="s">
        <v>81</v>
      </c>
      <c r="AV771" s="14" t="s">
        <v>81</v>
      </c>
      <c r="AW771" s="14" t="s">
        <v>34</v>
      </c>
      <c r="AX771" s="14" t="s">
        <v>73</v>
      </c>
      <c r="AY771" s="256" t="s">
        <v>193</v>
      </c>
    </row>
    <row r="772" s="15" customFormat="1">
      <c r="A772" s="15"/>
      <c r="B772" s="257"/>
      <c r="C772" s="258"/>
      <c r="D772" s="237" t="s">
        <v>204</v>
      </c>
      <c r="E772" s="259" t="s">
        <v>21</v>
      </c>
      <c r="F772" s="260" t="s">
        <v>208</v>
      </c>
      <c r="G772" s="258"/>
      <c r="H772" s="261">
        <v>48.756</v>
      </c>
      <c r="I772" s="262"/>
      <c r="J772" s="258"/>
      <c r="K772" s="258"/>
      <c r="L772" s="263"/>
      <c r="M772" s="264"/>
      <c r="N772" s="265"/>
      <c r="O772" s="265"/>
      <c r="P772" s="265"/>
      <c r="Q772" s="265"/>
      <c r="R772" s="265"/>
      <c r="S772" s="265"/>
      <c r="T772" s="266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T772" s="267" t="s">
        <v>204</v>
      </c>
      <c r="AU772" s="267" t="s">
        <v>81</v>
      </c>
      <c r="AV772" s="15" t="s">
        <v>200</v>
      </c>
      <c r="AW772" s="15" t="s">
        <v>34</v>
      </c>
      <c r="AX772" s="15" t="s">
        <v>77</v>
      </c>
      <c r="AY772" s="267" t="s">
        <v>193</v>
      </c>
    </row>
    <row r="773" s="2" customFormat="1" ht="24.15" customHeight="1">
      <c r="A773" s="41"/>
      <c r="B773" s="42"/>
      <c r="C773" s="217" t="s">
        <v>1462</v>
      </c>
      <c r="D773" s="217" t="s">
        <v>195</v>
      </c>
      <c r="E773" s="218" t="s">
        <v>1463</v>
      </c>
      <c r="F773" s="219" t="s">
        <v>1464</v>
      </c>
      <c r="G773" s="220" t="s">
        <v>198</v>
      </c>
      <c r="H773" s="221">
        <v>166.74000000000001</v>
      </c>
      <c r="I773" s="222"/>
      <c r="J773" s="223">
        <f>ROUND(I773*H773,2)</f>
        <v>0</v>
      </c>
      <c r="K773" s="219" t="s">
        <v>199</v>
      </c>
      <c r="L773" s="47"/>
      <c r="M773" s="224" t="s">
        <v>21</v>
      </c>
      <c r="N773" s="225" t="s">
        <v>44</v>
      </c>
      <c r="O773" s="87"/>
      <c r="P773" s="226">
        <f>O773*H773</f>
        <v>0</v>
      </c>
      <c r="Q773" s="226">
        <v>4.0000000000000003E-05</v>
      </c>
      <c r="R773" s="226">
        <f>Q773*H773</f>
        <v>0.0066696000000000012</v>
      </c>
      <c r="S773" s="226">
        <v>0</v>
      </c>
      <c r="T773" s="227">
        <f>S773*H773</f>
        <v>0</v>
      </c>
      <c r="U773" s="41"/>
      <c r="V773" s="41"/>
      <c r="W773" s="41"/>
      <c r="X773" s="41"/>
      <c r="Y773" s="41"/>
      <c r="Z773" s="41"/>
      <c r="AA773" s="41"/>
      <c r="AB773" s="41"/>
      <c r="AC773" s="41"/>
      <c r="AD773" s="41"/>
      <c r="AE773" s="41"/>
      <c r="AR773" s="228" t="s">
        <v>200</v>
      </c>
      <c r="AT773" s="228" t="s">
        <v>195</v>
      </c>
      <c r="AU773" s="228" t="s">
        <v>81</v>
      </c>
      <c r="AY773" s="20" t="s">
        <v>193</v>
      </c>
      <c r="BE773" s="229">
        <f>IF(N773="základní",J773,0)</f>
        <v>0</v>
      </c>
      <c r="BF773" s="229">
        <f>IF(N773="snížená",J773,0)</f>
        <v>0</v>
      </c>
      <c r="BG773" s="229">
        <f>IF(N773="zákl. přenesená",J773,0)</f>
        <v>0</v>
      </c>
      <c r="BH773" s="229">
        <f>IF(N773="sníž. přenesená",J773,0)</f>
        <v>0</v>
      </c>
      <c r="BI773" s="229">
        <f>IF(N773="nulová",J773,0)</f>
        <v>0</v>
      </c>
      <c r="BJ773" s="20" t="s">
        <v>77</v>
      </c>
      <c r="BK773" s="229">
        <f>ROUND(I773*H773,2)</f>
        <v>0</v>
      </c>
      <c r="BL773" s="20" t="s">
        <v>200</v>
      </c>
      <c r="BM773" s="228" t="s">
        <v>1465</v>
      </c>
    </row>
    <row r="774" s="2" customFormat="1">
      <c r="A774" s="41"/>
      <c r="B774" s="42"/>
      <c r="C774" s="43"/>
      <c r="D774" s="230" t="s">
        <v>202</v>
      </c>
      <c r="E774" s="43"/>
      <c r="F774" s="231" t="s">
        <v>1466</v>
      </c>
      <c r="G774" s="43"/>
      <c r="H774" s="43"/>
      <c r="I774" s="232"/>
      <c r="J774" s="43"/>
      <c r="K774" s="43"/>
      <c r="L774" s="47"/>
      <c r="M774" s="233"/>
      <c r="N774" s="234"/>
      <c r="O774" s="87"/>
      <c r="P774" s="87"/>
      <c r="Q774" s="87"/>
      <c r="R774" s="87"/>
      <c r="S774" s="87"/>
      <c r="T774" s="88"/>
      <c r="U774" s="41"/>
      <c r="V774" s="41"/>
      <c r="W774" s="41"/>
      <c r="X774" s="41"/>
      <c r="Y774" s="41"/>
      <c r="Z774" s="41"/>
      <c r="AA774" s="41"/>
      <c r="AB774" s="41"/>
      <c r="AC774" s="41"/>
      <c r="AD774" s="41"/>
      <c r="AE774" s="41"/>
      <c r="AT774" s="20" t="s">
        <v>202</v>
      </c>
      <c r="AU774" s="20" t="s">
        <v>81</v>
      </c>
    </row>
    <row r="775" s="14" customFormat="1">
      <c r="A775" s="14"/>
      <c r="B775" s="246"/>
      <c r="C775" s="247"/>
      <c r="D775" s="237" t="s">
        <v>204</v>
      </c>
      <c r="E775" s="248" t="s">
        <v>21</v>
      </c>
      <c r="F775" s="249" t="s">
        <v>1449</v>
      </c>
      <c r="G775" s="247"/>
      <c r="H775" s="250">
        <v>17.100000000000001</v>
      </c>
      <c r="I775" s="251"/>
      <c r="J775" s="247"/>
      <c r="K775" s="247"/>
      <c r="L775" s="252"/>
      <c r="M775" s="253"/>
      <c r="N775" s="254"/>
      <c r="O775" s="254"/>
      <c r="P775" s="254"/>
      <c r="Q775" s="254"/>
      <c r="R775" s="254"/>
      <c r="S775" s="254"/>
      <c r="T775" s="255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T775" s="256" t="s">
        <v>204</v>
      </c>
      <c r="AU775" s="256" t="s">
        <v>81</v>
      </c>
      <c r="AV775" s="14" t="s">
        <v>81</v>
      </c>
      <c r="AW775" s="14" t="s">
        <v>34</v>
      </c>
      <c r="AX775" s="14" t="s">
        <v>73</v>
      </c>
      <c r="AY775" s="256" t="s">
        <v>193</v>
      </c>
    </row>
    <row r="776" s="14" customFormat="1">
      <c r="A776" s="14"/>
      <c r="B776" s="246"/>
      <c r="C776" s="247"/>
      <c r="D776" s="237" t="s">
        <v>204</v>
      </c>
      <c r="E776" s="248" t="s">
        <v>21</v>
      </c>
      <c r="F776" s="249" t="s">
        <v>1450</v>
      </c>
      <c r="G776" s="247"/>
      <c r="H776" s="250">
        <v>11.9</v>
      </c>
      <c r="I776" s="251"/>
      <c r="J776" s="247"/>
      <c r="K776" s="247"/>
      <c r="L776" s="252"/>
      <c r="M776" s="253"/>
      <c r="N776" s="254"/>
      <c r="O776" s="254"/>
      <c r="P776" s="254"/>
      <c r="Q776" s="254"/>
      <c r="R776" s="254"/>
      <c r="S776" s="254"/>
      <c r="T776" s="255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T776" s="256" t="s">
        <v>204</v>
      </c>
      <c r="AU776" s="256" t="s">
        <v>81</v>
      </c>
      <c r="AV776" s="14" t="s">
        <v>81</v>
      </c>
      <c r="AW776" s="14" t="s">
        <v>34</v>
      </c>
      <c r="AX776" s="14" t="s">
        <v>73</v>
      </c>
      <c r="AY776" s="256" t="s">
        <v>193</v>
      </c>
    </row>
    <row r="777" s="14" customFormat="1">
      <c r="A777" s="14"/>
      <c r="B777" s="246"/>
      <c r="C777" s="247"/>
      <c r="D777" s="237" t="s">
        <v>204</v>
      </c>
      <c r="E777" s="248" t="s">
        <v>21</v>
      </c>
      <c r="F777" s="249" t="s">
        <v>1451</v>
      </c>
      <c r="G777" s="247"/>
      <c r="H777" s="250">
        <v>67</v>
      </c>
      <c r="I777" s="251"/>
      <c r="J777" s="247"/>
      <c r="K777" s="247"/>
      <c r="L777" s="252"/>
      <c r="M777" s="253"/>
      <c r="N777" s="254"/>
      <c r="O777" s="254"/>
      <c r="P777" s="254"/>
      <c r="Q777" s="254"/>
      <c r="R777" s="254"/>
      <c r="S777" s="254"/>
      <c r="T777" s="255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T777" s="256" t="s">
        <v>204</v>
      </c>
      <c r="AU777" s="256" t="s">
        <v>81</v>
      </c>
      <c r="AV777" s="14" t="s">
        <v>81</v>
      </c>
      <c r="AW777" s="14" t="s">
        <v>34</v>
      </c>
      <c r="AX777" s="14" t="s">
        <v>73</v>
      </c>
      <c r="AY777" s="256" t="s">
        <v>193</v>
      </c>
    </row>
    <row r="778" s="14" customFormat="1">
      <c r="A778" s="14"/>
      <c r="B778" s="246"/>
      <c r="C778" s="247"/>
      <c r="D778" s="237" t="s">
        <v>204</v>
      </c>
      <c r="E778" s="248" t="s">
        <v>21</v>
      </c>
      <c r="F778" s="249" t="s">
        <v>1228</v>
      </c>
      <c r="G778" s="247"/>
      <c r="H778" s="250">
        <v>5.5</v>
      </c>
      <c r="I778" s="251"/>
      <c r="J778" s="247"/>
      <c r="K778" s="247"/>
      <c r="L778" s="252"/>
      <c r="M778" s="253"/>
      <c r="N778" s="254"/>
      <c r="O778" s="254"/>
      <c r="P778" s="254"/>
      <c r="Q778" s="254"/>
      <c r="R778" s="254"/>
      <c r="S778" s="254"/>
      <c r="T778" s="255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T778" s="256" t="s">
        <v>204</v>
      </c>
      <c r="AU778" s="256" t="s">
        <v>81</v>
      </c>
      <c r="AV778" s="14" t="s">
        <v>81</v>
      </c>
      <c r="AW778" s="14" t="s">
        <v>34</v>
      </c>
      <c r="AX778" s="14" t="s">
        <v>73</v>
      </c>
      <c r="AY778" s="256" t="s">
        <v>193</v>
      </c>
    </row>
    <row r="779" s="14" customFormat="1">
      <c r="A779" s="14"/>
      <c r="B779" s="246"/>
      <c r="C779" s="247"/>
      <c r="D779" s="237" t="s">
        <v>204</v>
      </c>
      <c r="E779" s="248" t="s">
        <v>21</v>
      </c>
      <c r="F779" s="249" t="s">
        <v>1452</v>
      </c>
      <c r="G779" s="247"/>
      <c r="H779" s="250">
        <v>3.1000000000000001</v>
      </c>
      <c r="I779" s="251"/>
      <c r="J779" s="247"/>
      <c r="K779" s="247"/>
      <c r="L779" s="252"/>
      <c r="M779" s="253"/>
      <c r="N779" s="254"/>
      <c r="O779" s="254"/>
      <c r="P779" s="254"/>
      <c r="Q779" s="254"/>
      <c r="R779" s="254"/>
      <c r="S779" s="254"/>
      <c r="T779" s="255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T779" s="256" t="s">
        <v>204</v>
      </c>
      <c r="AU779" s="256" t="s">
        <v>81</v>
      </c>
      <c r="AV779" s="14" t="s">
        <v>81</v>
      </c>
      <c r="AW779" s="14" t="s">
        <v>34</v>
      </c>
      <c r="AX779" s="14" t="s">
        <v>73</v>
      </c>
      <c r="AY779" s="256" t="s">
        <v>193</v>
      </c>
    </row>
    <row r="780" s="14" customFormat="1">
      <c r="A780" s="14"/>
      <c r="B780" s="246"/>
      <c r="C780" s="247"/>
      <c r="D780" s="237" t="s">
        <v>204</v>
      </c>
      <c r="E780" s="248" t="s">
        <v>21</v>
      </c>
      <c r="F780" s="249" t="s">
        <v>1453</v>
      </c>
      <c r="G780" s="247"/>
      <c r="H780" s="250">
        <v>1.3999999999999999</v>
      </c>
      <c r="I780" s="251"/>
      <c r="J780" s="247"/>
      <c r="K780" s="247"/>
      <c r="L780" s="252"/>
      <c r="M780" s="253"/>
      <c r="N780" s="254"/>
      <c r="O780" s="254"/>
      <c r="P780" s="254"/>
      <c r="Q780" s="254"/>
      <c r="R780" s="254"/>
      <c r="S780" s="254"/>
      <c r="T780" s="255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T780" s="256" t="s">
        <v>204</v>
      </c>
      <c r="AU780" s="256" t="s">
        <v>81</v>
      </c>
      <c r="AV780" s="14" t="s">
        <v>81</v>
      </c>
      <c r="AW780" s="14" t="s">
        <v>34</v>
      </c>
      <c r="AX780" s="14" t="s">
        <v>73</v>
      </c>
      <c r="AY780" s="256" t="s">
        <v>193</v>
      </c>
    </row>
    <row r="781" s="14" customFormat="1">
      <c r="A781" s="14"/>
      <c r="B781" s="246"/>
      <c r="C781" s="247"/>
      <c r="D781" s="237" t="s">
        <v>204</v>
      </c>
      <c r="E781" s="248" t="s">
        <v>21</v>
      </c>
      <c r="F781" s="249" t="s">
        <v>1229</v>
      </c>
      <c r="G781" s="247"/>
      <c r="H781" s="250">
        <v>18.600000000000001</v>
      </c>
      <c r="I781" s="251"/>
      <c r="J781" s="247"/>
      <c r="K781" s="247"/>
      <c r="L781" s="252"/>
      <c r="M781" s="253"/>
      <c r="N781" s="254"/>
      <c r="O781" s="254"/>
      <c r="P781" s="254"/>
      <c r="Q781" s="254"/>
      <c r="R781" s="254"/>
      <c r="S781" s="254"/>
      <c r="T781" s="255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T781" s="256" t="s">
        <v>204</v>
      </c>
      <c r="AU781" s="256" t="s">
        <v>81</v>
      </c>
      <c r="AV781" s="14" t="s">
        <v>81</v>
      </c>
      <c r="AW781" s="14" t="s">
        <v>34</v>
      </c>
      <c r="AX781" s="14" t="s">
        <v>73</v>
      </c>
      <c r="AY781" s="256" t="s">
        <v>193</v>
      </c>
    </row>
    <row r="782" s="13" customFormat="1">
      <c r="A782" s="13"/>
      <c r="B782" s="235"/>
      <c r="C782" s="236"/>
      <c r="D782" s="237" t="s">
        <v>204</v>
      </c>
      <c r="E782" s="238" t="s">
        <v>21</v>
      </c>
      <c r="F782" s="239" t="s">
        <v>1467</v>
      </c>
      <c r="G782" s="236"/>
      <c r="H782" s="238" t="s">
        <v>21</v>
      </c>
      <c r="I782" s="240"/>
      <c r="J782" s="236"/>
      <c r="K782" s="236"/>
      <c r="L782" s="241"/>
      <c r="M782" s="242"/>
      <c r="N782" s="243"/>
      <c r="O782" s="243"/>
      <c r="P782" s="243"/>
      <c r="Q782" s="243"/>
      <c r="R782" s="243"/>
      <c r="S782" s="243"/>
      <c r="T782" s="244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T782" s="245" t="s">
        <v>204</v>
      </c>
      <c r="AU782" s="245" t="s">
        <v>81</v>
      </c>
      <c r="AV782" s="13" t="s">
        <v>77</v>
      </c>
      <c r="AW782" s="13" t="s">
        <v>34</v>
      </c>
      <c r="AX782" s="13" t="s">
        <v>73</v>
      </c>
      <c r="AY782" s="245" t="s">
        <v>193</v>
      </c>
    </row>
    <row r="783" s="13" customFormat="1">
      <c r="A783" s="13"/>
      <c r="B783" s="235"/>
      <c r="C783" s="236"/>
      <c r="D783" s="237" t="s">
        <v>204</v>
      </c>
      <c r="E783" s="238" t="s">
        <v>21</v>
      </c>
      <c r="F783" s="239" t="s">
        <v>1468</v>
      </c>
      <c r="G783" s="236"/>
      <c r="H783" s="238" t="s">
        <v>21</v>
      </c>
      <c r="I783" s="240"/>
      <c r="J783" s="236"/>
      <c r="K783" s="236"/>
      <c r="L783" s="241"/>
      <c r="M783" s="242"/>
      <c r="N783" s="243"/>
      <c r="O783" s="243"/>
      <c r="P783" s="243"/>
      <c r="Q783" s="243"/>
      <c r="R783" s="243"/>
      <c r="S783" s="243"/>
      <c r="T783" s="244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T783" s="245" t="s">
        <v>204</v>
      </c>
      <c r="AU783" s="245" t="s">
        <v>81</v>
      </c>
      <c r="AV783" s="13" t="s">
        <v>77</v>
      </c>
      <c r="AW783" s="13" t="s">
        <v>34</v>
      </c>
      <c r="AX783" s="13" t="s">
        <v>73</v>
      </c>
      <c r="AY783" s="245" t="s">
        <v>193</v>
      </c>
    </row>
    <row r="784" s="14" customFormat="1">
      <c r="A784" s="14"/>
      <c r="B784" s="246"/>
      <c r="C784" s="247"/>
      <c r="D784" s="237" t="s">
        <v>204</v>
      </c>
      <c r="E784" s="248" t="s">
        <v>21</v>
      </c>
      <c r="F784" s="249" t="s">
        <v>1469</v>
      </c>
      <c r="G784" s="247"/>
      <c r="H784" s="250">
        <v>34.646999999999998</v>
      </c>
      <c r="I784" s="251"/>
      <c r="J784" s="247"/>
      <c r="K784" s="247"/>
      <c r="L784" s="252"/>
      <c r="M784" s="253"/>
      <c r="N784" s="254"/>
      <c r="O784" s="254"/>
      <c r="P784" s="254"/>
      <c r="Q784" s="254"/>
      <c r="R784" s="254"/>
      <c r="S784" s="254"/>
      <c r="T784" s="255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T784" s="256" t="s">
        <v>204</v>
      </c>
      <c r="AU784" s="256" t="s">
        <v>81</v>
      </c>
      <c r="AV784" s="14" t="s">
        <v>81</v>
      </c>
      <c r="AW784" s="14" t="s">
        <v>34</v>
      </c>
      <c r="AX784" s="14" t="s">
        <v>73</v>
      </c>
      <c r="AY784" s="256" t="s">
        <v>193</v>
      </c>
    </row>
    <row r="785" s="13" customFormat="1">
      <c r="A785" s="13"/>
      <c r="B785" s="235"/>
      <c r="C785" s="236"/>
      <c r="D785" s="237" t="s">
        <v>204</v>
      </c>
      <c r="E785" s="238" t="s">
        <v>21</v>
      </c>
      <c r="F785" s="239" t="s">
        <v>1470</v>
      </c>
      <c r="G785" s="236"/>
      <c r="H785" s="238" t="s">
        <v>21</v>
      </c>
      <c r="I785" s="240"/>
      <c r="J785" s="236"/>
      <c r="K785" s="236"/>
      <c r="L785" s="241"/>
      <c r="M785" s="242"/>
      <c r="N785" s="243"/>
      <c r="O785" s="243"/>
      <c r="P785" s="243"/>
      <c r="Q785" s="243"/>
      <c r="R785" s="243"/>
      <c r="S785" s="243"/>
      <c r="T785" s="244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T785" s="245" t="s">
        <v>204</v>
      </c>
      <c r="AU785" s="245" t="s">
        <v>81</v>
      </c>
      <c r="AV785" s="13" t="s">
        <v>77</v>
      </c>
      <c r="AW785" s="13" t="s">
        <v>34</v>
      </c>
      <c r="AX785" s="13" t="s">
        <v>73</v>
      </c>
      <c r="AY785" s="245" t="s">
        <v>193</v>
      </c>
    </row>
    <row r="786" s="14" customFormat="1">
      <c r="A786" s="14"/>
      <c r="B786" s="246"/>
      <c r="C786" s="247"/>
      <c r="D786" s="237" t="s">
        <v>204</v>
      </c>
      <c r="E786" s="248" t="s">
        <v>21</v>
      </c>
      <c r="F786" s="249" t="s">
        <v>1471</v>
      </c>
      <c r="G786" s="247"/>
      <c r="H786" s="250">
        <v>7.4930000000000003</v>
      </c>
      <c r="I786" s="251"/>
      <c r="J786" s="247"/>
      <c r="K786" s="247"/>
      <c r="L786" s="252"/>
      <c r="M786" s="253"/>
      <c r="N786" s="254"/>
      <c r="O786" s="254"/>
      <c r="P786" s="254"/>
      <c r="Q786" s="254"/>
      <c r="R786" s="254"/>
      <c r="S786" s="254"/>
      <c r="T786" s="255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T786" s="256" t="s">
        <v>204</v>
      </c>
      <c r="AU786" s="256" t="s">
        <v>81</v>
      </c>
      <c r="AV786" s="14" t="s">
        <v>81</v>
      </c>
      <c r="AW786" s="14" t="s">
        <v>34</v>
      </c>
      <c r="AX786" s="14" t="s">
        <v>73</v>
      </c>
      <c r="AY786" s="256" t="s">
        <v>193</v>
      </c>
    </row>
    <row r="787" s="15" customFormat="1">
      <c r="A787" s="15"/>
      <c r="B787" s="257"/>
      <c r="C787" s="258"/>
      <c r="D787" s="237" t="s">
        <v>204</v>
      </c>
      <c r="E787" s="259" t="s">
        <v>21</v>
      </c>
      <c r="F787" s="260" t="s">
        <v>208</v>
      </c>
      <c r="G787" s="258"/>
      <c r="H787" s="261">
        <v>166.74000000000001</v>
      </c>
      <c r="I787" s="262"/>
      <c r="J787" s="258"/>
      <c r="K787" s="258"/>
      <c r="L787" s="263"/>
      <c r="M787" s="264"/>
      <c r="N787" s="265"/>
      <c r="O787" s="265"/>
      <c r="P787" s="265"/>
      <c r="Q787" s="265"/>
      <c r="R787" s="265"/>
      <c r="S787" s="265"/>
      <c r="T787" s="266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T787" s="267" t="s">
        <v>204</v>
      </c>
      <c r="AU787" s="267" t="s">
        <v>81</v>
      </c>
      <c r="AV787" s="15" t="s">
        <v>200</v>
      </c>
      <c r="AW787" s="15" t="s">
        <v>34</v>
      </c>
      <c r="AX787" s="15" t="s">
        <v>77</v>
      </c>
      <c r="AY787" s="267" t="s">
        <v>193</v>
      </c>
    </row>
    <row r="788" s="2" customFormat="1" ht="24.15" customHeight="1">
      <c r="A788" s="41"/>
      <c r="B788" s="42"/>
      <c r="C788" s="217" t="s">
        <v>1472</v>
      </c>
      <c r="D788" s="217" t="s">
        <v>195</v>
      </c>
      <c r="E788" s="218" t="s">
        <v>1473</v>
      </c>
      <c r="F788" s="219" t="s">
        <v>1474</v>
      </c>
      <c r="G788" s="220" t="s">
        <v>198</v>
      </c>
      <c r="H788" s="221">
        <v>16.504000000000001</v>
      </c>
      <c r="I788" s="222"/>
      <c r="J788" s="223">
        <f>ROUND(I788*H788,2)</f>
        <v>0</v>
      </c>
      <c r="K788" s="219" t="s">
        <v>199</v>
      </c>
      <c r="L788" s="47"/>
      <c r="M788" s="224" t="s">
        <v>21</v>
      </c>
      <c r="N788" s="225" t="s">
        <v>44</v>
      </c>
      <c r="O788" s="87"/>
      <c r="P788" s="226">
        <f>O788*H788</f>
        <v>0</v>
      </c>
      <c r="Q788" s="226">
        <v>0.00063000000000000003</v>
      </c>
      <c r="R788" s="226">
        <f>Q788*H788</f>
        <v>0.010397520000000002</v>
      </c>
      <c r="S788" s="226">
        <v>0</v>
      </c>
      <c r="T788" s="227">
        <f>S788*H788</f>
        <v>0</v>
      </c>
      <c r="U788" s="41"/>
      <c r="V788" s="41"/>
      <c r="W788" s="41"/>
      <c r="X788" s="41"/>
      <c r="Y788" s="41"/>
      <c r="Z788" s="41"/>
      <c r="AA788" s="41"/>
      <c r="AB788" s="41"/>
      <c r="AC788" s="41"/>
      <c r="AD788" s="41"/>
      <c r="AE788" s="41"/>
      <c r="AR788" s="228" t="s">
        <v>200</v>
      </c>
      <c r="AT788" s="228" t="s">
        <v>195</v>
      </c>
      <c r="AU788" s="228" t="s">
        <v>81</v>
      </c>
      <c r="AY788" s="20" t="s">
        <v>193</v>
      </c>
      <c r="BE788" s="229">
        <f>IF(N788="základní",J788,0)</f>
        <v>0</v>
      </c>
      <c r="BF788" s="229">
        <f>IF(N788="snížená",J788,0)</f>
        <v>0</v>
      </c>
      <c r="BG788" s="229">
        <f>IF(N788="zákl. přenesená",J788,0)</f>
        <v>0</v>
      </c>
      <c r="BH788" s="229">
        <f>IF(N788="sníž. přenesená",J788,0)</f>
        <v>0</v>
      </c>
      <c r="BI788" s="229">
        <f>IF(N788="nulová",J788,0)</f>
        <v>0</v>
      </c>
      <c r="BJ788" s="20" t="s">
        <v>77</v>
      </c>
      <c r="BK788" s="229">
        <f>ROUND(I788*H788,2)</f>
        <v>0</v>
      </c>
      <c r="BL788" s="20" t="s">
        <v>200</v>
      </c>
      <c r="BM788" s="228" t="s">
        <v>1475</v>
      </c>
    </row>
    <row r="789" s="2" customFormat="1">
      <c r="A789" s="41"/>
      <c r="B789" s="42"/>
      <c r="C789" s="43"/>
      <c r="D789" s="230" t="s">
        <v>202</v>
      </c>
      <c r="E789" s="43"/>
      <c r="F789" s="231" t="s">
        <v>1476</v>
      </c>
      <c r="G789" s="43"/>
      <c r="H789" s="43"/>
      <c r="I789" s="232"/>
      <c r="J789" s="43"/>
      <c r="K789" s="43"/>
      <c r="L789" s="47"/>
      <c r="M789" s="233"/>
      <c r="N789" s="234"/>
      <c r="O789" s="87"/>
      <c r="P789" s="87"/>
      <c r="Q789" s="87"/>
      <c r="R789" s="87"/>
      <c r="S789" s="87"/>
      <c r="T789" s="88"/>
      <c r="U789" s="41"/>
      <c r="V789" s="41"/>
      <c r="W789" s="41"/>
      <c r="X789" s="41"/>
      <c r="Y789" s="41"/>
      <c r="Z789" s="41"/>
      <c r="AA789" s="41"/>
      <c r="AB789" s="41"/>
      <c r="AC789" s="41"/>
      <c r="AD789" s="41"/>
      <c r="AE789" s="41"/>
      <c r="AT789" s="20" t="s">
        <v>202</v>
      </c>
      <c r="AU789" s="20" t="s">
        <v>81</v>
      </c>
    </row>
    <row r="790" s="13" customFormat="1">
      <c r="A790" s="13"/>
      <c r="B790" s="235"/>
      <c r="C790" s="236"/>
      <c r="D790" s="237" t="s">
        <v>204</v>
      </c>
      <c r="E790" s="238" t="s">
        <v>21</v>
      </c>
      <c r="F790" s="239" t="s">
        <v>1477</v>
      </c>
      <c r="G790" s="236"/>
      <c r="H790" s="238" t="s">
        <v>21</v>
      </c>
      <c r="I790" s="240"/>
      <c r="J790" s="236"/>
      <c r="K790" s="236"/>
      <c r="L790" s="241"/>
      <c r="M790" s="242"/>
      <c r="N790" s="243"/>
      <c r="O790" s="243"/>
      <c r="P790" s="243"/>
      <c r="Q790" s="243"/>
      <c r="R790" s="243"/>
      <c r="S790" s="243"/>
      <c r="T790" s="244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T790" s="245" t="s">
        <v>204</v>
      </c>
      <c r="AU790" s="245" t="s">
        <v>81</v>
      </c>
      <c r="AV790" s="13" t="s">
        <v>77</v>
      </c>
      <c r="AW790" s="13" t="s">
        <v>34</v>
      </c>
      <c r="AX790" s="13" t="s">
        <v>73</v>
      </c>
      <c r="AY790" s="245" t="s">
        <v>193</v>
      </c>
    </row>
    <row r="791" s="14" customFormat="1">
      <c r="A791" s="14"/>
      <c r="B791" s="246"/>
      <c r="C791" s="247"/>
      <c r="D791" s="237" t="s">
        <v>204</v>
      </c>
      <c r="E791" s="248" t="s">
        <v>21</v>
      </c>
      <c r="F791" s="249" t="s">
        <v>1478</v>
      </c>
      <c r="G791" s="247"/>
      <c r="H791" s="250">
        <v>0.075999999999999998</v>
      </c>
      <c r="I791" s="251"/>
      <c r="J791" s="247"/>
      <c r="K791" s="247"/>
      <c r="L791" s="252"/>
      <c r="M791" s="253"/>
      <c r="N791" s="254"/>
      <c r="O791" s="254"/>
      <c r="P791" s="254"/>
      <c r="Q791" s="254"/>
      <c r="R791" s="254"/>
      <c r="S791" s="254"/>
      <c r="T791" s="255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T791" s="256" t="s">
        <v>204</v>
      </c>
      <c r="AU791" s="256" t="s">
        <v>81</v>
      </c>
      <c r="AV791" s="14" t="s">
        <v>81</v>
      </c>
      <c r="AW791" s="14" t="s">
        <v>34</v>
      </c>
      <c r="AX791" s="14" t="s">
        <v>73</v>
      </c>
      <c r="AY791" s="256" t="s">
        <v>193</v>
      </c>
    </row>
    <row r="792" s="14" customFormat="1">
      <c r="A792" s="14"/>
      <c r="B792" s="246"/>
      <c r="C792" s="247"/>
      <c r="D792" s="237" t="s">
        <v>204</v>
      </c>
      <c r="E792" s="248" t="s">
        <v>21</v>
      </c>
      <c r="F792" s="249" t="s">
        <v>1182</v>
      </c>
      <c r="G792" s="247"/>
      <c r="H792" s="250">
        <v>0.41999999999999998</v>
      </c>
      <c r="I792" s="251"/>
      <c r="J792" s="247"/>
      <c r="K792" s="247"/>
      <c r="L792" s="252"/>
      <c r="M792" s="253"/>
      <c r="N792" s="254"/>
      <c r="O792" s="254"/>
      <c r="P792" s="254"/>
      <c r="Q792" s="254"/>
      <c r="R792" s="254"/>
      <c r="S792" s="254"/>
      <c r="T792" s="255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T792" s="256" t="s">
        <v>204</v>
      </c>
      <c r="AU792" s="256" t="s">
        <v>81</v>
      </c>
      <c r="AV792" s="14" t="s">
        <v>81</v>
      </c>
      <c r="AW792" s="14" t="s">
        <v>34</v>
      </c>
      <c r="AX792" s="14" t="s">
        <v>73</v>
      </c>
      <c r="AY792" s="256" t="s">
        <v>193</v>
      </c>
    </row>
    <row r="793" s="13" customFormat="1">
      <c r="A793" s="13"/>
      <c r="B793" s="235"/>
      <c r="C793" s="236"/>
      <c r="D793" s="237" t="s">
        <v>204</v>
      </c>
      <c r="E793" s="238" t="s">
        <v>21</v>
      </c>
      <c r="F793" s="239" t="s">
        <v>1479</v>
      </c>
      <c r="G793" s="236"/>
      <c r="H793" s="238" t="s">
        <v>21</v>
      </c>
      <c r="I793" s="240"/>
      <c r="J793" s="236"/>
      <c r="K793" s="236"/>
      <c r="L793" s="241"/>
      <c r="M793" s="242"/>
      <c r="N793" s="243"/>
      <c r="O793" s="243"/>
      <c r="P793" s="243"/>
      <c r="Q793" s="243"/>
      <c r="R793" s="243"/>
      <c r="S793" s="243"/>
      <c r="T793" s="244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T793" s="245" t="s">
        <v>204</v>
      </c>
      <c r="AU793" s="245" t="s">
        <v>81</v>
      </c>
      <c r="AV793" s="13" t="s">
        <v>77</v>
      </c>
      <c r="AW793" s="13" t="s">
        <v>34</v>
      </c>
      <c r="AX793" s="13" t="s">
        <v>73</v>
      </c>
      <c r="AY793" s="245" t="s">
        <v>193</v>
      </c>
    </row>
    <row r="794" s="14" customFormat="1">
      <c r="A794" s="14"/>
      <c r="B794" s="246"/>
      <c r="C794" s="247"/>
      <c r="D794" s="237" t="s">
        <v>204</v>
      </c>
      <c r="E794" s="248" t="s">
        <v>21</v>
      </c>
      <c r="F794" s="249" t="s">
        <v>1480</v>
      </c>
      <c r="G794" s="247"/>
      <c r="H794" s="250">
        <v>8.5120000000000005</v>
      </c>
      <c r="I794" s="251"/>
      <c r="J794" s="247"/>
      <c r="K794" s="247"/>
      <c r="L794" s="252"/>
      <c r="M794" s="253"/>
      <c r="N794" s="254"/>
      <c r="O794" s="254"/>
      <c r="P794" s="254"/>
      <c r="Q794" s="254"/>
      <c r="R794" s="254"/>
      <c r="S794" s="254"/>
      <c r="T794" s="255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T794" s="256" t="s">
        <v>204</v>
      </c>
      <c r="AU794" s="256" t="s">
        <v>81</v>
      </c>
      <c r="AV794" s="14" t="s">
        <v>81</v>
      </c>
      <c r="AW794" s="14" t="s">
        <v>34</v>
      </c>
      <c r="AX794" s="14" t="s">
        <v>73</v>
      </c>
      <c r="AY794" s="256" t="s">
        <v>193</v>
      </c>
    </row>
    <row r="795" s="14" customFormat="1">
      <c r="A795" s="14"/>
      <c r="B795" s="246"/>
      <c r="C795" s="247"/>
      <c r="D795" s="237" t="s">
        <v>204</v>
      </c>
      <c r="E795" s="248" t="s">
        <v>21</v>
      </c>
      <c r="F795" s="249" t="s">
        <v>1481</v>
      </c>
      <c r="G795" s="247"/>
      <c r="H795" s="250">
        <v>3.496</v>
      </c>
      <c r="I795" s="251"/>
      <c r="J795" s="247"/>
      <c r="K795" s="247"/>
      <c r="L795" s="252"/>
      <c r="M795" s="253"/>
      <c r="N795" s="254"/>
      <c r="O795" s="254"/>
      <c r="P795" s="254"/>
      <c r="Q795" s="254"/>
      <c r="R795" s="254"/>
      <c r="S795" s="254"/>
      <c r="T795" s="255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T795" s="256" t="s">
        <v>204</v>
      </c>
      <c r="AU795" s="256" t="s">
        <v>81</v>
      </c>
      <c r="AV795" s="14" t="s">
        <v>81</v>
      </c>
      <c r="AW795" s="14" t="s">
        <v>34</v>
      </c>
      <c r="AX795" s="14" t="s">
        <v>73</v>
      </c>
      <c r="AY795" s="256" t="s">
        <v>193</v>
      </c>
    </row>
    <row r="796" s="13" customFormat="1">
      <c r="A796" s="13"/>
      <c r="B796" s="235"/>
      <c r="C796" s="236"/>
      <c r="D796" s="237" t="s">
        <v>204</v>
      </c>
      <c r="E796" s="238" t="s">
        <v>21</v>
      </c>
      <c r="F796" s="239" t="s">
        <v>1131</v>
      </c>
      <c r="G796" s="236"/>
      <c r="H796" s="238" t="s">
        <v>21</v>
      </c>
      <c r="I796" s="240"/>
      <c r="J796" s="236"/>
      <c r="K796" s="236"/>
      <c r="L796" s="241"/>
      <c r="M796" s="242"/>
      <c r="N796" s="243"/>
      <c r="O796" s="243"/>
      <c r="P796" s="243"/>
      <c r="Q796" s="243"/>
      <c r="R796" s="243"/>
      <c r="S796" s="243"/>
      <c r="T796" s="244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T796" s="245" t="s">
        <v>204</v>
      </c>
      <c r="AU796" s="245" t="s">
        <v>81</v>
      </c>
      <c r="AV796" s="13" t="s">
        <v>77</v>
      </c>
      <c r="AW796" s="13" t="s">
        <v>34</v>
      </c>
      <c r="AX796" s="13" t="s">
        <v>73</v>
      </c>
      <c r="AY796" s="245" t="s">
        <v>193</v>
      </c>
    </row>
    <row r="797" s="14" customFormat="1">
      <c r="A797" s="14"/>
      <c r="B797" s="246"/>
      <c r="C797" s="247"/>
      <c r="D797" s="237" t="s">
        <v>204</v>
      </c>
      <c r="E797" s="248" t="s">
        <v>21</v>
      </c>
      <c r="F797" s="249" t="s">
        <v>1482</v>
      </c>
      <c r="G797" s="247"/>
      <c r="H797" s="250">
        <v>4</v>
      </c>
      <c r="I797" s="251"/>
      <c r="J797" s="247"/>
      <c r="K797" s="247"/>
      <c r="L797" s="252"/>
      <c r="M797" s="253"/>
      <c r="N797" s="254"/>
      <c r="O797" s="254"/>
      <c r="P797" s="254"/>
      <c r="Q797" s="254"/>
      <c r="R797" s="254"/>
      <c r="S797" s="254"/>
      <c r="T797" s="255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T797" s="256" t="s">
        <v>204</v>
      </c>
      <c r="AU797" s="256" t="s">
        <v>81</v>
      </c>
      <c r="AV797" s="14" t="s">
        <v>81</v>
      </c>
      <c r="AW797" s="14" t="s">
        <v>34</v>
      </c>
      <c r="AX797" s="14" t="s">
        <v>73</v>
      </c>
      <c r="AY797" s="256" t="s">
        <v>193</v>
      </c>
    </row>
    <row r="798" s="15" customFormat="1">
      <c r="A798" s="15"/>
      <c r="B798" s="257"/>
      <c r="C798" s="258"/>
      <c r="D798" s="237" t="s">
        <v>204</v>
      </c>
      <c r="E798" s="259" t="s">
        <v>21</v>
      </c>
      <c r="F798" s="260" t="s">
        <v>208</v>
      </c>
      <c r="G798" s="258"/>
      <c r="H798" s="261">
        <v>16.504000000000001</v>
      </c>
      <c r="I798" s="262"/>
      <c r="J798" s="258"/>
      <c r="K798" s="258"/>
      <c r="L798" s="263"/>
      <c r="M798" s="264"/>
      <c r="N798" s="265"/>
      <c r="O798" s="265"/>
      <c r="P798" s="265"/>
      <c r="Q798" s="265"/>
      <c r="R798" s="265"/>
      <c r="S798" s="265"/>
      <c r="T798" s="266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T798" s="267" t="s">
        <v>204</v>
      </c>
      <c r="AU798" s="267" t="s">
        <v>81</v>
      </c>
      <c r="AV798" s="15" t="s">
        <v>200</v>
      </c>
      <c r="AW798" s="15" t="s">
        <v>34</v>
      </c>
      <c r="AX798" s="15" t="s">
        <v>77</v>
      </c>
      <c r="AY798" s="267" t="s">
        <v>193</v>
      </c>
    </row>
    <row r="799" s="2" customFormat="1" ht="16.5" customHeight="1">
      <c r="A799" s="41"/>
      <c r="B799" s="42"/>
      <c r="C799" s="217" t="s">
        <v>1483</v>
      </c>
      <c r="D799" s="217" t="s">
        <v>195</v>
      </c>
      <c r="E799" s="218" t="s">
        <v>1484</v>
      </c>
      <c r="F799" s="219" t="s">
        <v>1485</v>
      </c>
      <c r="G799" s="220" t="s">
        <v>588</v>
      </c>
      <c r="H799" s="221">
        <v>12</v>
      </c>
      <c r="I799" s="222"/>
      <c r="J799" s="223">
        <f>ROUND(I799*H799,2)</f>
        <v>0</v>
      </c>
      <c r="K799" s="219" t="s">
        <v>21</v>
      </c>
      <c r="L799" s="47"/>
      <c r="M799" s="224" t="s">
        <v>21</v>
      </c>
      <c r="N799" s="225" t="s">
        <v>44</v>
      </c>
      <c r="O799" s="87"/>
      <c r="P799" s="226">
        <f>O799*H799</f>
        <v>0</v>
      </c>
      <c r="Q799" s="226">
        <v>0.0070000000000000001</v>
      </c>
      <c r="R799" s="226">
        <f>Q799*H799</f>
        <v>0.084000000000000005</v>
      </c>
      <c r="S799" s="226">
        <v>0</v>
      </c>
      <c r="T799" s="227">
        <f>S799*H799</f>
        <v>0</v>
      </c>
      <c r="U799" s="41"/>
      <c r="V799" s="41"/>
      <c r="W799" s="41"/>
      <c r="X799" s="41"/>
      <c r="Y799" s="41"/>
      <c r="Z799" s="41"/>
      <c r="AA799" s="41"/>
      <c r="AB799" s="41"/>
      <c r="AC799" s="41"/>
      <c r="AD799" s="41"/>
      <c r="AE799" s="41"/>
      <c r="AR799" s="228" t="s">
        <v>200</v>
      </c>
      <c r="AT799" s="228" t="s">
        <v>195</v>
      </c>
      <c r="AU799" s="228" t="s">
        <v>81</v>
      </c>
      <c r="AY799" s="20" t="s">
        <v>193</v>
      </c>
      <c r="BE799" s="229">
        <f>IF(N799="základní",J799,0)</f>
        <v>0</v>
      </c>
      <c r="BF799" s="229">
        <f>IF(N799="snížená",J799,0)</f>
        <v>0</v>
      </c>
      <c r="BG799" s="229">
        <f>IF(N799="zákl. přenesená",J799,0)</f>
        <v>0</v>
      </c>
      <c r="BH799" s="229">
        <f>IF(N799="sníž. přenesená",J799,0)</f>
        <v>0</v>
      </c>
      <c r="BI799" s="229">
        <f>IF(N799="nulová",J799,0)</f>
        <v>0</v>
      </c>
      <c r="BJ799" s="20" t="s">
        <v>77</v>
      </c>
      <c r="BK799" s="229">
        <f>ROUND(I799*H799,2)</f>
        <v>0</v>
      </c>
      <c r="BL799" s="20" t="s">
        <v>200</v>
      </c>
      <c r="BM799" s="228" t="s">
        <v>1486</v>
      </c>
    </row>
    <row r="800" s="14" customFormat="1">
      <c r="A800" s="14"/>
      <c r="B800" s="246"/>
      <c r="C800" s="247"/>
      <c r="D800" s="237" t="s">
        <v>204</v>
      </c>
      <c r="E800" s="248" t="s">
        <v>21</v>
      </c>
      <c r="F800" s="249" t="s">
        <v>8</v>
      </c>
      <c r="G800" s="247"/>
      <c r="H800" s="250">
        <v>12</v>
      </c>
      <c r="I800" s="251"/>
      <c r="J800" s="247"/>
      <c r="K800" s="247"/>
      <c r="L800" s="252"/>
      <c r="M800" s="253"/>
      <c r="N800" s="254"/>
      <c r="O800" s="254"/>
      <c r="P800" s="254"/>
      <c r="Q800" s="254"/>
      <c r="R800" s="254"/>
      <c r="S800" s="254"/>
      <c r="T800" s="255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T800" s="256" t="s">
        <v>204</v>
      </c>
      <c r="AU800" s="256" t="s">
        <v>81</v>
      </c>
      <c r="AV800" s="14" t="s">
        <v>81</v>
      </c>
      <c r="AW800" s="14" t="s">
        <v>34</v>
      </c>
      <c r="AX800" s="14" t="s">
        <v>73</v>
      </c>
      <c r="AY800" s="256" t="s">
        <v>193</v>
      </c>
    </row>
    <row r="801" s="15" customFormat="1">
      <c r="A801" s="15"/>
      <c r="B801" s="257"/>
      <c r="C801" s="258"/>
      <c r="D801" s="237" t="s">
        <v>204</v>
      </c>
      <c r="E801" s="259" t="s">
        <v>21</v>
      </c>
      <c r="F801" s="260" t="s">
        <v>208</v>
      </c>
      <c r="G801" s="258"/>
      <c r="H801" s="261">
        <v>12</v>
      </c>
      <c r="I801" s="262"/>
      <c r="J801" s="258"/>
      <c r="K801" s="258"/>
      <c r="L801" s="263"/>
      <c r="M801" s="264"/>
      <c r="N801" s="265"/>
      <c r="O801" s="265"/>
      <c r="P801" s="265"/>
      <c r="Q801" s="265"/>
      <c r="R801" s="265"/>
      <c r="S801" s="265"/>
      <c r="T801" s="266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T801" s="267" t="s">
        <v>204</v>
      </c>
      <c r="AU801" s="267" t="s">
        <v>81</v>
      </c>
      <c r="AV801" s="15" t="s">
        <v>200</v>
      </c>
      <c r="AW801" s="15" t="s">
        <v>34</v>
      </c>
      <c r="AX801" s="15" t="s">
        <v>77</v>
      </c>
      <c r="AY801" s="267" t="s">
        <v>193</v>
      </c>
    </row>
    <row r="802" s="2" customFormat="1" ht="16.5" customHeight="1">
      <c r="A802" s="41"/>
      <c r="B802" s="42"/>
      <c r="C802" s="217" t="s">
        <v>1487</v>
      </c>
      <c r="D802" s="217" t="s">
        <v>195</v>
      </c>
      <c r="E802" s="218" t="s">
        <v>1488</v>
      </c>
      <c r="F802" s="219" t="s">
        <v>1489</v>
      </c>
      <c r="G802" s="220" t="s">
        <v>588</v>
      </c>
      <c r="H802" s="221">
        <v>2</v>
      </c>
      <c r="I802" s="222"/>
      <c r="J802" s="223">
        <f>ROUND(I802*H802,2)</f>
        <v>0</v>
      </c>
      <c r="K802" s="219" t="s">
        <v>199</v>
      </c>
      <c r="L802" s="47"/>
      <c r="M802" s="224" t="s">
        <v>21</v>
      </c>
      <c r="N802" s="225" t="s">
        <v>44</v>
      </c>
      <c r="O802" s="87"/>
      <c r="P802" s="226">
        <f>O802*H802</f>
        <v>0</v>
      </c>
      <c r="Q802" s="226">
        <v>0.00011</v>
      </c>
      <c r="R802" s="226">
        <f>Q802*H802</f>
        <v>0.00022000000000000001</v>
      </c>
      <c r="S802" s="226">
        <v>0</v>
      </c>
      <c r="T802" s="227">
        <f>S802*H802</f>
        <v>0</v>
      </c>
      <c r="U802" s="41"/>
      <c r="V802" s="41"/>
      <c r="W802" s="41"/>
      <c r="X802" s="41"/>
      <c r="Y802" s="41"/>
      <c r="Z802" s="41"/>
      <c r="AA802" s="41"/>
      <c r="AB802" s="41"/>
      <c r="AC802" s="41"/>
      <c r="AD802" s="41"/>
      <c r="AE802" s="41"/>
      <c r="AR802" s="228" t="s">
        <v>200</v>
      </c>
      <c r="AT802" s="228" t="s">
        <v>195</v>
      </c>
      <c r="AU802" s="228" t="s">
        <v>81</v>
      </c>
      <c r="AY802" s="20" t="s">
        <v>193</v>
      </c>
      <c r="BE802" s="229">
        <f>IF(N802="základní",J802,0)</f>
        <v>0</v>
      </c>
      <c r="BF802" s="229">
        <f>IF(N802="snížená",J802,0)</f>
        <v>0</v>
      </c>
      <c r="BG802" s="229">
        <f>IF(N802="zákl. přenesená",J802,0)</f>
        <v>0</v>
      </c>
      <c r="BH802" s="229">
        <f>IF(N802="sníž. přenesená",J802,0)</f>
        <v>0</v>
      </c>
      <c r="BI802" s="229">
        <f>IF(N802="nulová",J802,0)</f>
        <v>0</v>
      </c>
      <c r="BJ802" s="20" t="s">
        <v>77</v>
      </c>
      <c r="BK802" s="229">
        <f>ROUND(I802*H802,2)</f>
        <v>0</v>
      </c>
      <c r="BL802" s="20" t="s">
        <v>200</v>
      </c>
      <c r="BM802" s="228" t="s">
        <v>1490</v>
      </c>
    </row>
    <row r="803" s="2" customFormat="1">
      <c r="A803" s="41"/>
      <c r="B803" s="42"/>
      <c r="C803" s="43"/>
      <c r="D803" s="230" t="s">
        <v>202</v>
      </c>
      <c r="E803" s="43"/>
      <c r="F803" s="231" t="s">
        <v>1491</v>
      </c>
      <c r="G803" s="43"/>
      <c r="H803" s="43"/>
      <c r="I803" s="232"/>
      <c r="J803" s="43"/>
      <c r="K803" s="43"/>
      <c r="L803" s="47"/>
      <c r="M803" s="233"/>
      <c r="N803" s="234"/>
      <c r="O803" s="87"/>
      <c r="P803" s="87"/>
      <c r="Q803" s="87"/>
      <c r="R803" s="87"/>
      <c r="S803" s="87"/>
      <c r="T803" s="88"/>
      <c r="U803" s="41"/>
      <c r="V803" s="41"/>
      <c r="W803" s="41"/>
      <c r="X803" s="41"/>
      <c r="Y803" s="41"/>
      <c r="Z803" s="41"/>
      <c r="AA803" s="41"/>
      <c r="AB803" s="41"/>
      <c r="AC803" s="41"/>
      <c r="AD803" s="41"/>
      <c r="AE803" s="41"/>
      <c r="AT803" s="20" t="s">
        <v>202</v>
      </c>
      <c r="AU803" s="20" t="s">
        <v>81</v>
      </c>
    </row>
    <row r="804" s="14" customFormat="1">
      <c r="A804" s="14"/>
      <c r="B804" s="246"/>
      <c r="C804" s="247"/>
      <c r="D804" s="237" t="s">
        <v>204</v>
      </c>
      <c r="E804" s="248" t="s">
        <v>21</v>
      </c>
      <c r="F804" s="249" t="s">
        <v>81</v>
      </c>
      <c r="G804" s="247"/>
      <c r="H804" s="250">
        <v>2</v>
      </c>
      <c r="I804" s="251"/>
      <c r="J804" s="247"/>
      <c r="K804" s="247"/>
      <c r="L804" s="252"/>
      <c r="M804" s="253"/>
      <c r="N804" s="254"/>
      <c r="O804" s="254"/>
      <c r="P804" s="254"/>
      <c r="Q804" s="254"/>
      <c r="R804" s="254"/>
      <c r="S804" s="254"/>
      <c r="T804" s="255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T804" s="256" t="s">
        <v>204</v>
      </c>
      <c r="AU804" s="256" t="s">
        <v>81</v>
      </c>
      <c r="AV804" s="14" t="s">
        <v>81</v>
      </c>
      <c r="AW804" s="14" t="s">
        <v>34</v>
      </c>
      <c r="AX804" s="14" t="s">
        <v>77</v>
      </c>
      <c r="AY804" s="256" t="s">
        <v>193</v>
      </c>
    </row>
    <row r="805" s="2" customFormat="1" ht="16.5" customHeight="1">
      <c r="A805" s="41"/>
      <c r="B805" s="42"/>
      <c r="C805" s="282" t="s">
        <v>1492</v>
      </c>
      <c r="D805" s="282" t="s">
        <v>811</v>
      </c>
      <c r="E805" s="283" t="s">
        <v>1493</v>
      </c>
      <c r="F805" s="284" t="s">
        <v>1494</v>
      </c>
      <c r="G805" s="285" t="s">
        <v>588</v>
      </c>
      <c r="H805" s="286">
        <v>2</v>
      </c>
      <c r="I805" s="287"/>
      <c r="J805" s="288">
        <f>ROUND(I805*H805,2)</f>
        <v>0</v>
      </c>
      <c r="K805" s="284" t="s">
        <v>199</v>
      </c>
      <c r="L805" s="289"/>
      <c r="M805" s="290" t="s">
        <v>21</v>
      </c>
      <c r="N805" s="291" t="s">
        <v>44</v>
      </c>
      <c r="O805" s="87"/>
      <c r="P805" s="226">
        <f>O805*H805</f>
        <v>0</v>
      </c>
      <c r="Q805" s="226">
        <v>0.010699999999999999</v>
      </c>
      <c r="R805" s="226">
        <f>Q805*H805</f>
        <v>0.021399999999999999</v>
      </c>
      <c r="S805" s="226">
        <v>0</v>
      </c>
      <c r="T805" s="227">
        <f>S805*H805</f>
        <v>0</v>
      </c>
      <c r="U805" s="41"/>
      <c r="V805" s="41"/>
      <c r="W805" s="41"/>
      <c r="X805" s="41"/>
      <c r="Y805" s="41"/>
      <c r="Z805" s="41"/>
      <c r="AA805" s="41"/>
      <c r="AB805" s="41"/>
      <c r="AC805" s="41"/>
      <c r="AD805" s="41"/>
      <c r="AE805" s="41"/>
      <c r="AR805" s="228" t="s">
        <v>254</v>
      </c>
      <c r="AT805" s="228" t="s">
        <v>811</v>
      </c>
      <c r="AU805" s="228" t="s">
        <v>81</v>
      </c>
      <c r="AY805" s="20" t="s">
        <v>193</v>
      </c>
      <c r="BE805" s="229">
        <f>IF(N805="základní",J805,0)</f>
        <v>0</v>
      </c>
      <c r="BF805" s="229">
        <f>IF(N805="snížená",J805,0)</f>
        <v>0</v>
      </c>
      <c r="BG805" s="229">
        <f>IF(N805="zákl. přenesená",J805,0)</f>
        <v>0</v>
      </c>
      <c r="BH805" s="229">
        <f>IF(N805="sníž. přenesená",J805,0)</f>
        <v>0</v>
      </c>
      <c r="BI805" s="229">
        <f>IF(N805="nulová",J805,0)</f>
        <v>0</v>
      </c>
      <c r="BJ805" s="20" t="s">
        <v>77</v>
      </c>
      <c r="BK805" s="229">
        <f>ROUND(I805*H805,2)</f>
        <v>0</v>
      </c>
      <c r="BL805" s="20" t="s">
        <v>200</v>
      </c>
      <c r="BM805" s="228" t="s">
        <v>1495</v>
      </c>
    </row>
    <row r="806" s="2" customFormat="1" ht="24.15" customHeight="1">
      <c r="A806" s="41"/>
      <c r="B806" s="42"/>
      <c r="C806" s="217" t="s">
        <v>1496</v>
      </c>
      <c r="D806" s="217" t="s">
        <v>195</v>
      </c>
      <c r="E806" s="218" t="s">
        <v>1497</v>
      </c>
      <c r="F806" s="219" t="s">
        <v>1498</v>
      </c>
      <c r="G806" s="220" t="s">
        <v>211</v>
      </c>
      <c r="H806" s="221">
        <v>1</v>
      </c>
      <c r="I806" s="222"/>
      <c r="J806" s="223">
        <f>ROUND(I806*H806,2)</f>
        <v>0</v>
      </c>
      <c r="K806" s="219" t="s">
        <v>199</v>
      </c>
      <c r="L806" s="47"/>
      <c r="M806" s="224" t="s">
        <v>21</v>
      </c>
      <c r="N806" s="225" t="s">
        <v>44</v>
      </c>
      <c r="O806" s="87"/>
      <c r="P806" s="226">
        <f>O806*H806</f>
        <v>0</v>
      </c>
      <c r="Q806" s="226">
        <v>0.0011299999999999999</v>
      </c>
      <c r="R806" s="226">
        <f>Q806*H806</f>
        <v>0.0011299999999999999</v>
      </c>
      <c r="S806" s="226">
        <v>0.010999999999999999</v>
      </c>
      <c r="T806" s="227">
        <f>S806*H806</f>
        <v>0.010999999999999999</v>
      </c>
      <c r="U806" s="41"/>
      <c r="V806" s="41"/>
      <c r="W806" s="41"/>
      <c r="X806" s="41"/>
      <c r="Y806" s="41"/>
      <c r="Z806" s="41"/>
      <c r="AA806" s="41"/>
      <c r="AB806" s="41"/>
      <c r="AC806" s="41"/>
      <c r="AD806" s="41"/>
      <c r="AE806" s="41"/>
      <c r="AR806" s="228" t="s">
        <v>200</v>
      </c>
      <c r="AT806" s="228" t="s">
        <v>195</v>
      </c>
      <c r="AU806" s="228" t="s">
        <v>81</v>
      </c>
      <c r="AY806" s="20" t="s">
        <v>193</v>
      </c>
      <c r="BE806" s="229">
        <f>IF(N806="základní",J806,0)</f>
        <v>0</v>
      </c>
      <c r="BF806" s="229">
        <f>IF(N806="snížená",J806,0)</f>
        <v>0</v>
      </c>
      <c r="BG806" s="229">
        <f>IF(N806="zákl. přenesená",J806,0)</f>
        <v>0</v>
      </c>
      <c r="BH806" s="229">
        <f>IF(N806="sníž. přenesená",J806,0)</f>
        <v>0</v>
      </c>
      <c r="BI806" s="229">
        <f>IF(N806="nulová",J806,0)</f>
        <v>0</v>
      </c>
      <c r="BJ806" s="20" t="s">
        <v>77</v>
      </c>
      <c r="BK806" s="229">
        <f>ROUND(I806*H806,2)</f>
        <v>0</v>
      </c>
      <c r="BL806" s="20" t="s">
        <v>200</v>
      </c>
      <c r="BM806" s="228" t="s">
        <v>1499</v>
      </c>
    </row>
    <row r="807" s="2" customFormat="1">
      <c r="A807" s="41"/>
      <c r="B807" s="42"/>
      <c r="C807" s="43"/>
      <c r="D807" s="230" t="s">
        <v>202</v>
      </c>
      <c r="E807" s="43"/>
      <c r="F807" s="231" t="s">
        <v>1500</v>
      </c>
      <c r="G807" s="43"/>
      <c r="H807" s="43"/>
      <c r="I807" s="232"/>
      <c r="J807" s="43"/>
      <c r="K807" s="43"/>
      <c r="L807" s="47"/>
      <c r="M807" s="233"/>
      <c r="N807" s="234"/>
      <c r="O807" s="87"/>
      <c r="P807" s="87"/>
      <c r="Q807" s="87"/>
      <c r="R807" s="87"/>
      <c r="S807" s="87"/>
      <c r="T807" s="88"/>
      <c r="U807" s="41"/>
      <c r="V807" s="41"/>
      <c r="W807" s="41"/>
      <c r="X807" s="41"/>
      <c r="Y807" s="41"/>
      <c r="Z807" s="41"/>
      <c r="AA807" s="41"/>
      <c r="AB807" s="41"/>
      <c r="AC807" s="41"/>
      <c r="AD807" s="41"/>
      <c r="AE807" s="41"/>
      <c r="AT807" s="20" t="s">
        <v>202</v>
      </c>
      <c r="AU807" s="20" t="s">
        <v>81</v>
      </c>
    </row>
    <row r="808" s="13" customFormat="1">
      <c r="A808" s="13"/>
      <c r="B808" s="235"/>
      <c r="C808" s="236"/>
      <c r="D808" s="237" t="s">
        <v>204</v>
      </c>
      <c r="E808" s="238" t="s">
        <v>21</v>
      </c>
      <c r="F808" s="239" t="s">
        <v>1501</v>
      </c>
      <c r="G808" s="236"/>
      <c r="H808" s="238" t="s">
        <v>21</v>
      </c>
      <c r="I808" s="240"/>
      <c r="J808" s="236"/>
      <c r="K808" s="236"/>
      <c r="L808" s="241"/>
      <c r="M808" s="242"/>
      <c r="N808" s="243"/>
      <c r="O808" s="243"/>
      <c r="P808" s="243"/>
      <c r="Q808" s="243"/>
      <c r="R808" s="243"/>
      <c r="S808" s="243"/>
      <c r="T808" s="244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T808" s="245" t="s">
        <v>204</v>
      </c>
      <c r="AU808" s="245" t="s">
        <v>81</v>
      </c>
      <c r="AV808" s="13" t="s">
        <v>77</v>
      </c>
      <c r="AW808" s="13" t="s">
        <v>34</v>
      </c>
      <c r="AX808" s="13" t="s">
        <v>73</v>
      </c>
      <c r="AY808" s="245" t="s">
        <v>193</v>
      </c>
    </row>
    <row r="809" s="14" customFormat="1">
      <c r="A809" s="14"/>
      <c r="B809" s="246"/>
      <c r="C809" s="247"/>
      <c r="D809" s="237" t="s">
        <v>204</v>
      </c>
      <c r="E809" s="248" t="s">
        <v>21</v>
      </c>
      <c r="F809" s="249" t="s">
        <v>1502</v>
      </c>
      <c r="G809" s="247"/>
      <c r="H809" s="250">
        <v>1</v>
      </c>
      <c r="I809" s="251"/>
      <c r="J809" s="247"/>
      <c r="K809" s="247"/>
      <c r="L809" s="252"/>
      <c r="M809" s="253"/>
      <c r="N809" s="254"/>
      <c r="O809" s="254"/>
      <c r="P809" s="254"/>
      <c r="Q809" s="254"/>
      <c r="R809" s="254"/>
      <c r="S809" s="254"/>
      <c r="T809" s="255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T809" s="256" t="s">
        <v>204</v>
      </c>
      <c r="AU809" s="256" t="s">
        <v>81</v>
      </c>
      <c r="AV809" s="14" t="s">
        <v>81</v>
      </c>
      <c r="AW809" s="14" t="s">
        <v>34</v>
      </c>
      <c r="AX809" s="14" t="s">
        <v>73</v>
      </c>
      <c r="AY809" s="256" t="s">
        <v>193</v>
      </c>
    </row>
    <row r="810" s="15" customFormat="1">
      <c r="A810" s="15"/>
      <c r="B810" s="257"/>
      <c r="C810" s="258"/>
      <c r="D810" s="237" t="s">
        <v>204</v>
      </c>
      <c r="E810" s="259" t="s">
        <v>21</v>
      </c>
      <c r="F810" s="260" t="s">
        <v>208</v>
      </c>
      <c r="G810" s="258"/>
      <c r="H810" s="261">
        <v>1</v>
      </c>
      <c r="I810" s="262"/>
      <c r="J810" s="258"/>
      <c r="K810" s="258"/>
      <c r="L810" s="263"/>
      <c r="M810" s="264"/>
      <c r="N810" s="265"/>
      <c r="O810" s="265"/>
      <c r="P810" s="265"/>
      <c r="Q810" s="265"/>
      <c r="R810" s="265"/>
      <c r="S810" s="265"/>
      <c r="T810" s="266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T810" s="267" t="s">
        <v>204</v>
      </c>
      <c r="AU810" s="267" t="s">
        <v>81</v>
      </c>
      <c r="AV810" s="15" t="s">
        <v>200</v>
      </c>
      <c r="AW810" s="15" t="s">
        <v>34</v>
      </c>
      <c r="AX810" s="15" t="s">
        <v>77</v>
      </c>
      <c r="AY810" s="267" t="s">
        <v>193</v>
      </c>
    </row>
    <row r="811" s="2" customFormat="1" ht="24.15" customHeight="1">
      <c r="A811" s="41"/>
      <c r="B811" s="42"/>
      <c r="C811" s="217" t="s">
        <v>1503</v>
      </c>
      <c r="D811" s="217" t="s">
        <v>195</v>
      </c>
      <c r="E811" s="218" t="s">
        <v>1504</v>
      </c>
      <c r="F811" s="219" t="s">
        <v>1505</v>
      </c>
      <c r="G811" s="220" t="s">
        <v>211</v>
      </c>
      <c r="H811" s="221">
        <v>0.25</v>
      </c>
      <c r="I811" s="222"/>
      <c r="J811" s="223">
        <f>ROUND(I811*H811,2)</f>
        <v>0</v>
      </c>
      <c r="K811" s="219" t="s">
        <v>199</v>
      </c>
      <c r="L811" s="47"/>
      <c r="M811" s="224" t="s">
        <v>21</v>
      </c>
      <c r="N811" s="225" t="s">
        <v>44</v>
      </c>
      <c r="O811" s="87"/>
      <c r="P811" s="226">
        <f>O811*H811</f>
        <v>0</v>
      </c>
      <c r="Q811" s="226">
        <v>0.0012800000000000001</v>
      </c>
      <c r="R811" s="226">
        <f>Q811*H811</f>
        <v>0.00032000000000000003</v>
      </c>
      <c r="S811" s="226">
        <v>0.021000000000000001</v>
      </c>
      <c r="T811" s="227">
        <f>S811*H811</f>
        <v>0.0052500000000000003</v>
      </c>
      <c r="U811" s="41"/>
      <c r="V811" s="41"/>
      <c r="W811" s="41"/>
      <c r="X811" s="41"/>
      <c r="Y811" s="41"/>
      <c r="Z811" s="41"/>
      <c r="AA811" s="41"/>
      <c r="AB811" s="41"/>
      <c r="AC811" s="41"/>
      <c r="AD811" s="41"/>
      <c r="AE811" s="41"/>
      <c r="AR811" s="228" t="s">
        <v>200</v>
      </c>
      <c r="AT811" s="228" t="s">
        <v>195</v>
      </c>
      <c r="AU811" s="228" t="s">
        <v>81</v>
      </c>
      <c r="AY811" s="20" t="s">
        <v>193</v>
      </c>
      <c r="BE811" s="229">
        <f>IF(N811="základní",J811,0)</f>
        <v>0</v>
      </c>
      <c r="BF811" s="229">
        <f>IF(N811="snížená",J811,0)</f>
        <v>0</v>
      </c>
      <c r="BG811" s="229">
        <f>IF(N811="zákl. přenesená",J811,0)</f>
        <v>0</v>
      </c>
      <c r="BH811" s="229">
        <f>IF(N811="sníž. přenesená",J811,0)</f>
        <v>0</v>
      </c>
      <c r="BI811" s="229">
        <f>IF(N811="nulová",J811,0)</f>
        <v>0</v>
      </c>
      <c r="BJ811" s="20" t="s">
        <v>77</v>
      </c>
      <c r="BK811" s="229">
        <f>ROUND(I811*H811,2)</f>
        <v>0</v>
      </c>
      <c r="BL811" s="20" t="s">
        <v>200</v>
      </c>
      <c r="BM811" s="228" t="s">
        <v>1506</v>
      </c>
    </row>
    <row r="812" s="2" customFormat="1">
      <c r="A812" s="41"/>
      <c r="B812" s="42"/>
      <c r="C812" s="43"/>
      <c r="D812" s="230" t="s">
        <v>202</v>
      </c>
      <c r="E812" s="43"/>
      <c r="F812" s="231" t="s">
        <v>1507</v>
      </c>
      <c r="G812" s="43"/>
      <c r="H812" s="43"/>
      <c r="I812" s="232"/>
      <c r="J812" s="43"/>
      <c r="K812" s="43"/>
      <c r="L812" s="47"/>
      <c r="M812" s="233"/>
      <c r="N812" s="234"/>
      <c r="O812" s="87"/>
      <c r="P812" s="87"/>
      <c r="Q812" s="87"/>
      <c r="R812" s="87"/>
      <c r="S812" s="87"/>
      <c r="T812" s="88"/>
      <c r="U812" s="41"/>
      <c r="V812" s="41"/>
      <c r="W812" s="41"/>
      <c r="X812" s="41"/>
      <c r="Y812" s="41"/>
      <c r="Z812" s="41"/>
      <c r="AA812" s="41"/>
      <c r="AB812" s="41"/>
      <c r="AC812" s="41"/>
      <c r="AD812" s="41"/>
      <c r="AE812" s="41"/>
      <c r="AT812" s="20" t="s">
        <v>202</v>
      </c>
      <c r="AU812" s="20" t="s">
        <v>81</v>
      </c>
    </row>
    <row r="813" s="13" customFormat="1">
      <c r="A813" s="13"/>
      <c r="B813" s="235"/>
      <c r="C813" s="236"/>
      <c r="D813" s="237" t="s">
        <v>204</v>
      </c>
      <c r="E813" s="238" t="s">
        <v>21</v>
      </c>
      <c r="F813" s="239" t="s">
        <v>1508</v>
      </c>
      <c r="G813" s="236"/>
      <c r="H813" s="238" t="s">
        <v>21</v>
      </c>
      <c r="I813" s="240"/>
      <c r="J813" s="236"/>
      <c r="K813" s="236"/>
      <c r="L813" s="241"/>
      <c r="M813" s="242"/>
      <c r="N813" s="243"/>
      <c r="O813" s="243"/>
      <c r="P813" s="243"/>
      <c r="Q813" s="243"/>
      <c r="R813" s="243"/>
      <c r="S813" s="243"/>
      <c r="T813" s="244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T813" s="245" t="s">
        <v>204</v>
      </c>
      <c r="AU813" s="245" t="s">
        <v>81</v>
      </c>
      <c r="AV813" s="13" t="s">
        <v>77</v>
      </c>
      <c r="AW813" s="13" t="s">
        <v>34</v>
      </c>
      <c r="AX813" s="13" t="s">
        <v>73</v>
      </c>
      <c r="AY813" s="245" t="s">
        <v>193</v>
      </c>
    </row>
    <row r="814" s="14" customFormat="1">
      <c r="A814" s="14"/>
      <c r="B814" s="246"/>
      <c r="C814" s="247"/>
      <c r="D814" s="237" t="s">
        <v>204</v>
      </c>
      <c r="E814" s="248" t="s">
        <v>21</v>
      </c>
      <c r="F814" s="249" t="s">
        <v>1509</v>
      </c>
      <c r="G814" s="247"/>
      <c r="H814" s="250">
        <v>0.25</v>
      </c>
      <c r="I814" s="251"/>
      <c r="J814" s="247"/>
      <c r="K814" s="247"/>
      <c r="L814" s="252"/>
      <c r="M814" s="253"/>
      <c r="N814" s="254"/>
      <c r="O814" s="254"/>
      <c r="P814" s="254"/>
      <c r="Q814" s="254"/>
      <c r="R814" s="254"/>
      <c r="S814" s="254"/>
      <c r="T814" s="255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T814" s="256" t="s">
        <v>204</v>
      </c>
      <c r="AU814" s="256" t="s">
        <v>81</v>
      </c>
      <c r="AV814" s="14" t="s">
        <v>81</v>
      </c>
      <c r="AW814" s="14" t="s">
        <v>34</v>
      </c>
      <c r="AX814" s="14" t="s">
        <v>73</v>
      </c>
      <c r="AY814" s="256" t="s">
        <v>193</v>
      </c>
    </row>
    <row r="815" s="15" customFormat="1">
      <c r="A815" s="15"/>
      <c r="B815" s="257"/>
      <c r="C815" s="258"/>
      <c r="D815" s="237" t="s">
        <v>204</v>
      </c>
      <c r="E815" s="259" t="s">
        <v>21</v>
      </c>
      <c r="F815" s="260" t="s">
        <v>208</v>
      </c>
      <c r="G815" s="258"/>
      <c r="H815" s="261">
        <v>0.25</v>
      </c>
      <c r="I815" s="262"/>
      <c r="J815" s="258"/>
      <c r="K815" s="258"/>
      <c r="L815" s="263"/>
      <c r="M815" s="264"/>
      <c r="N815" s="265"/>
      <c r="O815" s="265"/>
      <c r="P815" s="265"/>
      <c r="Q815" s="265"/>
      <c r="R815" s="265"/>
      <c r="S815" s="265"/>
      <c r="T815" s="266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T815" s="267" t="s">
        <v>204</v>
      </c>
      <c r="AU815" s="267" t="s">
        <v>81</v>
      </c>
      <c r="AV815" s="15" t="s">
        <v>200</v>
      </c>
      <c r="AW815" s="15" t="s">
        <v>34</v>
      </c>
      <c r="AX815" s="15" t="s">
        <v>77</v>
      </c>
      <c r="AY815" s="267" t="s">
        <v>193</v>
      </c>
    </row>
    <row r="816" s="2" customFormat="1" ht="24.15" customHeight="1">
      <c r="A816" s="41"/>
      <c r="B816" s="42"/>
      <c r="C816" s="217" t="s">
        <v>1510</v>
      </c>
      <c r="D816" s="217" t="s">
        <v>195</v>
      </c>
      <c r="E816" s="218" t="s">
        <v>1511</v>
      </c>
      <c r="F816" s="219" t="s">
        <v>1512</v>
      </c>
      <c r="G816" s="220" t="s">
        <v>211</v>
      </c>
      <c r="H816" s="221">
        <v>0.25</v>
      </c>
      <c r="I816" s="222"/>
      <c r="J816" s="223">
        <f>ROUND(I816*H816,2)</f>
        <v>0</v>
      </c>
      <c r="K816" s="219" t="s">
        <v>199</v>
      </c>
      <c r="L816" s="47"/>
      <c r="M816" s="224" t="s">
        <v>21</v>
      </c>
      <c r="N816" s="225" t="s">
        <v>44</v>
      </c>
      <c r="O816" s="87"/>
      <c r="P816" s="226">
        <f>O816*H816</f>
        <v>0</v>
      </c>
      <c r="Q816" s="226">
        <v>0.0024399999999999999</v>
      </c>
      <c r="R816" s="226">
        <f>Q816*H816</f>
        <v>0.00060999999999999997</v>
      </c>
      <c r="S816" s="226">
        <v>0.056000000000000001</v>
      </c>
      <c r="T816" s="227">
        <f>S816*H816</f>
        <v>0.014</v>
      </c>
      <c r="U816" s="41"/>
      <c r="V816" s="41"/>
      <c r="W816" s="41"/>
      <c r="X816" s="41"/>
      <c r="Y816" s="41"/>
      <c r="Z816" s="41"/>
      <c r="AA816" s="41"/>
      <c r="AB816" s="41"/>
      <c r="AC816" s="41"/>
      <c r="AD816" s="41"/>
      <c r="AE816" s="41"/>
      <c r="AR816" s="228" t="s">
        <v>200</v>
      </c>
      <c r="AT816" s="228" t="s">
        <v>195</v>
      </c>
      <c r="AU816" s="228" t="s">
        <v>81</v>
      </c>
      <c r="AY816" s="20" t="s">
        <v>193</v>
      </c>
      <c r="BE816" s="229">
        <f>IF(N816="základní",J816,0)</f>
        <v>0</v>
      </c>
      <c r="BF816" s="229">
        <f>IF(N816="snížená",J816,0)</f>
        <v>0</v>
      </c>
      <c r="BG816" s="229">
        <f>IF(N816="zákl. přenesená",J816,0)</f>
        <v>0</v>
      </c>
      <c r="BH816" s="229">
        <f>IF(N816="sníž. přenesená",J816,0)</f>
        <v>0</v>
      </c>
      <c r="BI816" s="229">
        <f>IF(N816="nulová",J816,0)</f>
        <v>0</v>
      </c>
      <c r="BJ816" s="20" t="s">
        <v>77</v>
      </c>
      <c r="BK816" s="229">
        <f>ROUND(I816*H816,2)</f>
        <v>0</v>
      </c>
      <c r="BL816" s="20" t="s">
        <v>200</v>
      </c>
      <c r="BM816" s="228" t="s">
        <v>1513</v>
      </c>
    </row>
    <row r="817" s="2" customFormat="1">
      <c r="A817" s="41"/>
      <c r="B817" s="42"/>
      <c r="C817" s="43"/>
      <c r="D817" s="230" t="s">
        <v>202</v>
      </c>
      <c r="E817" s="43"/>
      <c r="F817" s="231" t="s">
        <v>1514</v>
      </c>
      <c r="G817" s="43"/>
      <c r="H817" s="43"/>
      <c r="I817" s="232"/>
      <c r="J817" s="43"/>
      <c r="K817" s="43"/>
      <c r="L817" s="47"/>
      <c r="M817" s="233"/>
      <c r="N817" s="234"/>
      <c r="O817" s="87"/>
      <c r="P817" s="87"/>
      <c r="Q817" s="87"/>
      <c r="R817" s="87"/>
      <c r="S817" s="87"/>
      <c r="T817" s="88"/>
      <c r="U817" s="41"/>
      <c r="V817" s="41"/>
      <c r="W817" s="41"/>
      <c r="X817" s="41"/>
      <c r="Y817" s="41"/>
      <c r="Z817" s="41"/>
      <c r="AA817" s="41"/>
      <c r="AB817" s="41"/>
      <c r="AC817" s="41"/>
      <c r="AD817" s="41"/>
      <c r="AE817" s="41"/>
      <c r="AT817" s="20" t="s">
        <v>202</v>
      </c>
      <c r="AU817" s="20" t="s">
        <v>81</v>
      </c>
    </row>
    <row r="818" s="13" customFormat="1">
      <c r="A818" s="13"/>
      <c r="B818" s="235"/>
      <c r="C818" s="236"/>
      <c r="D818" s="237" t="s">
        <v>204</v>
      </c>
      <c r="E818" s="238" t="s">
        <v>21</v>
      </c>
      <c r="F818" s="239" t="s">
        <v>1515</v>
      </c>
      <c r="G818" s="236"/>
      <c r="H818" s="238" t="s">
        <v>21</v>
      </c>
      <c r="I818" s="240"/>
      <c r="J818" s="236"/>
      <c r="K818" s="236"/>
      <c r="L818" s="241"/>
      <c r="M818" s="242"/>
      <c r="N818" s="243"/>
      <c r="O818" s="243"/>
      <c r="P818" s="243"/>
      <c r="Q818" s="243"/>
      <c r="R818" s="243"/>
      <c r="S818" s="243"/>
      <c r="T818" s="244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T818" s="245" t="s">
        <v>204</v>
      </c>
      <c r="AU818" s="245" t="s">
        <v>81</v>
      </c>
      <c r="AV818" s="13" t="s">
        <v>77</v>
      </c>
      <c r="AW818" s="13" t="s">
        <v>34</v>
      </c>
      <c r="AX818" s="13" t="s">
        <v>73</v>
      </c>
      <c r="AY818" s="245" t="s">
        <v>193</v>
      </c>
    </row>
    <row r="819" s="14" customFormat="1">
      <c r="A819" s="14"/>
      <c r="B819" s="246"/>
      <c r="C819" s="247"/>
      <c r="D819" s="237" t="s">
        <v>204</v>
      </c>
      <c r="E819" s="248" t="s">
        <v>21</v>
      </c>
      <c r="F819" s="249" t="s">
        <v>1509</v>
      </c>
      <c r="G819" s="247"/>
      <c r="H819" s="250">
        <v>0.25</v>
      </c>
      <c r="I819" s="251"/>
      <c r="J819" s="247"/>
      <c r="K819" s="247"/>
      <c r="L819" s="252"/>
      <c r="M819" s="253"/>
      <c r="N819" s="254"/>
      <c r="O819" s="254"/>
      <c r="P819" s="254"/>
      <c r="Q819" s="254"/>
      <c r="R819" s="254"/>
      <c r="S819" s="254"/>
      <c r="T819" s="255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T819" s="256" t="s">
        <v>204</v>
      </c>
      <c r="AU819" s="256" t="s">
        <v>81</v>
      </c>
      <c r="AV819" s="14" t="s">
        <v>81</v>
      </c>
      <c r="AW819" s="14" t="s">
        <v>34</v>
      </c>
      <c r="AX819" s="14" t="s">
        <v>73</v>
      </c>
      <c r="AY819" s="256" t="s">
        <v>193</v>
      </c>
    </row>
    <row r="820" s="15" customFormat="1">
      <c r="A820" s="15"/>
      <c r="B820" s="257"/>
      <c r="C820" s="258"/>
      <c r="D820" s="237" t="s">
        <v>204</v>
      </c>
      <c r="E820" s="259" t="s">
        <v>21</v>
      </c>
      <c r="F820" s="260" t="s">
        <v>208</v>
      </c>
      <c r="G820" s="258"/>
      <c r="H820" s="261">
        <v>0.25</v>
      </c>
      <c r="I820" s="262"/>
      <c r="J820" s="258"/>
      <c r="K820" s="258"/>
      <c r="L820" s="263"/>
      <c r="M820" s="264"/>
      <c r="N820" s="265"/>
      <c r="O820" s="265"/>
      <c r="P820" s="265"/>
      <c r="Q820" s="265"/>
      <c r="R820" s="265"/>
      <c r="S820" s="265"/>
      <c r="T820" s="266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T820" s="267" t="s">
        <v>204</v>
      </c>
      <c r="AU820" s="267" t="s">
        <v>81</v>
      </c>
      <c r="AV820" s="15" t="s">
        <v>200</v>
      </c>
      <c r="AW820" s="15" t="s">
        <v>34</v>
      </c>
      <c r="AX820" s="15" t="s">
        <v>77</v>
      </c>
      <c r="AY820" s="267" t="s">
        <v>193</v>
      </c>
    </row>
    <row r="821" s="2" customFormat="1" ht="16.5" customHeight="1">
      <c r="A821" s="41"/>
      <c r="B821" s="42"/>
      <c r="C821" s="217" t="s">
        <v>1516</v>
      </c>
      <c r="D821" s="217" t="s">
        <v>195</v>
      </c>
      <c r="E821" s="218" t="s">
        <v>1517</v>
      </c>
      <c r="F821" s="219" t="s">
        <v>1518</v>
      </c>
      <c r="G821" s="220" t="s">
        <v>452</v>
      </c>
      <c r="H821" s="221">
        <v>60</v>
      </c>
      <c r="I821" s="222"/>
      <c r="J821" s="223">
        <f>ROUND(I821*H821,2)</f>
        <v>0</v>
      </c>
      <c r="K821" s="219" t="s">
        <v>21</v>
      </c>
      <c r="L821" s="47"/>
      <c r="M821" s="224" t="s">
        <v>21</v>
      </c>
      <c r="N821" s="225" t="s">
        <v>44</v>
      </c>
      <c r="O821" s="87"/>
      <c r="P821" s="226">
        <f>O821*H821</f>
        <v>0</v>
      </c>
      <c r="Q821" s="226">
        <v>0.02</v>
      </c>
      <c r="R821" s="226">
        <f>Q821*H821</f>
        <v>1.2</v>
      </c>
      <c r="S821" s="226">
        <v>0</v>
      </c>
      <c r="T821" s="227">
        <f>S821*H821</f>
        <v>0</v>
      </c>
      <c r="U821" s="41"/>
      <c r="V821" s="41"/>
      <c r="W821" s="41"/>
      <c r="X821" s="41"/>
      <c r="Y821" s="41"/>
      <c r="Z821" s="41"/>
      <c r="AA821" s="41"/>
      <c r="AB821" s="41"/>
      <c r="AC821" s="41"/>
      <c r="AD821" s="41"/>
      <c r="AE821" s="41"/>
      <c r="AR821" s="228" t="s">
        <v>200</v>
      </c>
      <c r="AT821" s="228" t="s">
        <v>195</v>
      </c>
      <c r="AU821" s="228" t="s">
        <v>81</v>
      </c>
      <c r="AY821" s="20" t="s">
        <v>193</v>
      </c>
      <c r="BE821" s="229">
        <f>IF(N821="základní",J821,0)</f>
        <v>0</v>
      </c>
      <c r="BF821" s="229">
        <f>IF(N821="snížená",J821,0)</f>
        <v>0</v>
      </c>
      <c r="BG821" s="229">
        <f>IF(N821="zákl. přenesená",J821,0)</f>
        <v>0</v>
      </c>
      <c r="BH821" s="229">
        <f>IF(N821="sníž. přenesená",J821,0)</f>
        <v>0</v>
      </c>
      <c r="BI821" s="229">
        <f>IF(N821="nulová",J821,0)</f>
        <v>0</v>
      </c>
      <c r="BJ821" s="20" t="s">
        <v>77</v>
      </c>
      <c r="BK821" s="229">
        <f>ROUND(I821*H821,2)</f>
        <v>0</v>
      </c>
      <c r="BL821" s="20" t="s">
        <v>200</v>
      </c>
      <c r="BM821" s="228" t="s">
        <v>1519</v>
      </c>
    </row>
    <row r="822" s="13" customFormat="1">
      <c r="A822" s="13"/>
      <c r="B822" s="235"/>
      <c r="C822" s="236"/>
      <c r="D822" s="237" t="s">
        <v>204</v>
      </c>
      <c r="E822" s="238" t="s">
        <v>21</v>
      </c>
      <c r="F822" s="239" t="s">
        <v>1520</v>
      </c>
      <c r="G822" s="236"/>
      <c r="H822" s="238" t="s">
        <v>21</v>
      </c>
      <c r="I822" s="240"/>
      <c r="J822" s="236"/>
      <c r="K822" s="236"/>
      <c r="L822" s="241"/>
      <c r="M822" s="242"/>
      <c r="N822" s="243"/>
      <c r="O822" s="243"/>
      <c r="P822" s="243"/>
      <c r="Q822" s="243"/>
      <c r="R822" s="243"/>
      <c r="S822" s="243"/>
      <c r="T822" s="244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T822" s="245" t="s">
        <v>204</v>
      </c>
      <c r="AU822" s="245" t="s">
        <v>81</v>
      </c>
      <c r="AV822" s="13" t="s">
        <v>77</v>
      </c>
      <c r="AW822" s="13" t="s">
        <v>34</v>
      </c>
      <c r="AX822" s="13" t="s">
        <v>73</v>
      </c>
      <c r="AY822" s="245" t="s">
        <v>193</v>
      </c>
    </row>
    <row r="823" s="14" customFormat="1">
      <c r="A823" s="14"/>
      <c r="B823" s="246"/>
      <c r="C823" s="247"/>
      <c r="D823" s="237" t="s">
        <v>204</v>
      </c>
      <c r="E823" s="248" t="s">
        <v>21</v>
      </c>
      <c r="F823" s="249" t="s">
        <v>1521</v>
      </c>
      <c r="G823" s="247"/>
      <c r="H823" s="250">
        <v>60</v>
      </c>
      <c r="I823" s="251"/>
      <c r="J823" s="247"/>
      <c r="K823" s="247"/>
      <c r="L823" s="252"/>
      <c r="M823" s="253"/>
      <c r="N823" s="254"/>
      <c r="O823" s="254"/>
      <c r="P823" s="254"/>
      <c r="Q823" s="254"/>
      <c r="R823" s="254"/>
      <c r="S823" s="254"/>
      <c r="T823" s="255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T823" s="256" t="s">
        <v>204</v>
      </c>
      <c r="AU823" s="256" t="s">
        <v>81</v>
      </c>
      <c r="AV823" s="14" t="s">
        <v>81</v>
      </c>
      <c r="AW823" s="14" t="s">
        <v>34</v>
      </c>
      <c r="AX823" s="14" t="s">
        <v>73</v>
      </c>
      <c r="AY823" s="256" t="s">
        <v>193</v>
      </c>
    </row>
    <row r="824" s="15" customFormat="1">
      <c r="A824" s="15"/>
      <c r="B824" s="257"/>
      <c r="C824" s="258"/>
      <c r="D824" s="237" t="s">
        <v>204</v>
      </c>
      <c r="E824" s="259" t="s">
        <v>21</v>
      </c>
      <c r="F824" s="260" t="s">
        <v>208</v>
      </c>
      <c r="G824" s="258"/>
      <c r="H824" s="261">
        <v>60</v>
      </c>
      <c r="I824" s="262"/>
      <c r="J824" s="258"/>
      <c r="K824" s="258"/>
      <c r="L824" s="263"/>
      <c r="M824" s="264"/>
      <c r="N824" s="265"/>
      <c r="O824" s="265"/>
      <c r="P824" s="265"/>
      <c r="Q824" s="265"/>
      <c r="R824" s="265"/>
      <c r="S824" s="265"/>
      <c r="T824" s="266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T824" s="267" t="s">
        <v>204</v>
      </c>
      <c r="AU824" s="267" t="s">
        <v>81</v>
      </c>
      <c r="AV824" s="15" t="s">
        <v>200</v>
      </c>
      <c r="AW824" s="15" t="s">
        <v>34</v>
      </c>
      <c r="AX824" s="15" t="s">
        <v>77</v>
      </c>
      <c r="AY824" s="267" t="s">
        <v>193</v>
      </c>
    </row>
    <row r="825" s="2" customFormat="1" ht="16.5" customHeight="1">
      <c r="A825" s="41"/>
      <c r="B825" s="42"/>
      <c r="C825" s="217" t="s">
        <v>1522</v>
      </c>
      <c r="D825" s="217" t="s">
        <v>195</v>
      </c>
      <c r="E825" s="218" t="s">
        <v>1523</v>
      </c>
      <c r="F825" s="219" t="s">
        <v>1524</v>
      </c>
      <c r="G825" s="220" t="s">
        <v>198</v>
      </c>
      <c r="H825" s="221">
        <v>3.6299999999999999</v>
      </c>
      <c r="I825" s="222"/>
      <c r="J825" s="223">
        <f>ROUND(I825*H825,2)</f>
        <v>0</v>
      </c>
      <c r="K825" s="219" t="s">
        <v>21</v>
      </c>
      <c r="L825" s="47"/>
      <c r="M825" s="224" t="s">
        <v>21</v>
      </c>
      <c r="N825" s="225" t="s">
        <v>44</v>
      </c>
      <c r="O825" s="87"/>
      <c r="P825" s="226">
        <f>O825*H825</f>
        <v>0</v>
      </c>
      <c r="Q825" s="226">
        <v>0</v>
      </c>
      <c r="R825" s="226">
        <f>Q825*H825</f>
        <v>0</v>
      </c>
      <c r="S825" s="226">
        <v>0</v>
      </c>
      <c r="T825" s="227">
        <f>S825*H825</f>
        <v>0</v>
      </c>
      <c r="U825" s="41"/>
      <c r="V825" s="41"/>
      <c r="W825" s="41"/>
      <c r="X825" s="41"/>
      <c r="Y825" s="41"/>
      <c r="Z825" s="41"/>
      <c r="AA825" s="41"/>
      <c r="AB825" s="41"/>
      <c r="AC825" s="41"/>
      <c r="AD825" s="41"/>
      <c r="AE825" s="41"/>
      <c r="AR825" s="228" t="s">
        <v>200</v>
      </c>
      <c r="AT825" s="228" t="s">
        <v>195</v>
      </c>
      <c r="AU825" s="228" t="s">
        <v>81</v>
      </c>
      <c r="AY825" s="20" t="s">
        <v>193</v>
      </c>
      <c r="BE825" s="229">
        <f>IF(N825="základní",J825,0)</f>
        <v>0</v>
      </c>
      <c r="BF825" s="229">
        <f>IF(N825="snížená",J825,0)</f>
        <v>0</v>
      </c>
      <c r="BG825" s="229">
        <f>IF(N825="zákl. přenesená",J825,0)</f>
        <v>0</v>
      </c>
      <c r="BH825" s="229">
        <f>IF(N825="sníž. přenesená",J825,0)</f>
        <v>0</v>
      </c>
      <c r="BI825" s="229">
        <f>IF(N825="nulová",J825,0)</f>
        <v>0</v>
      </c>
      <c r="BJ825" s="20" t="s">
        <v>77</v>
      </c>
      <c r="BK825" s="229">
        <f>ROUND(I825*H825,2)</f>
        <v>0</v>
      </c>
      <c r="BL825" s="20" t="s">
        <v>200</v>
      </c>
      <c r="BM825" s="228" t="s">
        <v>1525</v>
      </c>
    </row>
    <row r="826" s="14" customFormat="1">
      <c r="A826" s="14"/>
      <c r="B826" s="246"/>
      <c r="C826" s="247"/>
      <c r="D826" s="237" t="s">
        <v>204</v>
      </c>
      <c r="E826" s="248" t="s">
        <v>21</v>
      </c>
      <c r="F826" s="249" t="s">
        <v>1526</v>
      </c>
      <c r="G826" s="247"/>
      <c r="H826" s="250">
        <v>2.2999999999999998</v>
      </c>
      <c r="I826" s="251"/>
      <c r="J826" s="247"/>
      <c r="K826" s="247"/>
      <c r="L826" s="252"/>
      <c r="M826" s="253"/>
      <c r="N826" s="254"/>
      <c r="O826" s="254"/>
      <c r="P826" s="254"/>
      <c r="Q826" s="254"/>
      <c r="R826" s="254"/>
      <c r="S826" s="254"/>
      <c r="T826" s="255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T826" s="256" t="s">
        <v>204</v>
      </c>
      <c r="AU826" s="256" t="s">
        <v>81</v>
      </c>
      <c r="AV826" s="14" t="s">
        <v>81</v>
      </c>
      <c r="AW826" s="14" t="s">
        <v>34</v>
      </c>
      <c r="AX826" s="14" t="s">
        <v>73</v>
      </c>
      <c r="AY826" s="256" t="s">
        <v>193</v>
      </c>
    </row>
    <row r="827" s="14" customFormat="1">
      <c r="A827" s="14"/>
      <c r="B827" s="246"/>
      <c r="C827" s="247"/>
      <c r="D827" s="237" t="s">
        <v>204</v>
      </c>
      <c r="E827" s="248" t="s">
        <v>21</v>
      </c>
      <c r="F827" s="249" t="s">
        <v>1527</v>
      </c>
      <c r="G827" s="247"/>
      <c r="H827" s="250">
        <v>1.3300000000000001</v>
      </c>
      <c r="I827" s="251"/>
      <c r="J827" s="247"/>
      <c r="K827" s="247"/>
      <c r="L827" s="252"/>
      <c r="M827" s="253"/>
      <c r="N827" s="254"/>
      <c r="O827" s="254"/>
      <c r="P827" s="254"/>
      <c r="Q827" s="254"/>
      <c r="R827" s="254"/>
      <c r="S827" s="254"/>
      <c r="T827" s="255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T827" s="256" t="s">
        <v>204</v>
      </c>
      <c r="AU827" s="256" t="s">
        <v>81</v>
      </c>
      <c r="AV827" s="14" t="s">
        <v>81</v>
      </c>
      <c r="AW827" s="14" t="s">
        <v>34</v>
      </c>
      <c r="AX827" s="14" t="s">
        <v>73</v>
      </c>
      <c r="AY827" s="256" t="s">
        <v>193</v>
      </c>
    </row>
    <row r="828" s="15" customFormat="1">
      <c r="A828" s="15"/>
      <c r="B828" s="257"/>
      <c r="C828" s="258"/>
      <c r="D828" s="237" t="s">
        <v>204</v>
      </c>
      <c r="E828" s="259" t="s">
        <v>21</v>
      </c>
      <c r="F828" s="260" t="s">
        <v>208</v>
      </c>
      <c r="G828" s="258"/>
      <c r="H828" s="261">
        <v>3.6299999999999999</v>
      </c>
      <c r="I828" s="262"/>
      <c r="J828" s="258"/>
      <c r="K828" s="258"/>
      <c r="L828" s="263"/>
      <c r="M828" s="264"/>
      <c r="N828" s="265"/>
      <c r="O828" s="265"/>
      <c r="P828" s="265"/>
      <c r="Q828" s="265"/>
      <c r="R828" s="265"/>
      <c r="S828" s="265"/>
      <c r="T828" s="266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T828" s="267" t="s">
        <v>204</v>
      </c>
      <c r="AU828" s="267" t="s">
        <v>81</v>
      </c>
      <c r="AV828" s="15" t="s">
        <v>200</v>
      </c>
      <c r="AW828" s="15" t="s">
        <v>34</v>
      </c>
      <c r="AX828" s="15" t="s">
        <v>77</v>
      </c>
      <c r="AY828" s="267" t="s">
        <v>193</v>
      </c>
    </row>
    <row r="829" s="2" customFormat="1" ht="16.5" customHeight="1">
      <c r="A829" s="41"/>
      <c r="B829" s="42"/>
      <c r="C829" s="217" t="s">
        <v>1528</v>
      </c>
      <c r="D829" s="217" t="s">
        <v>195</v>
      </c>
      <c r="E829" s="218" t="s">
        <v>1529</v>
      </c>
      <c r="F829" s="219" t="s">
        <v>1530</v>
      </c>
      <c r="G829" s="220" t="s">
        <v>1531</v>
      </c>
      <c r="H829" s="221">
        <v>1</v>
      </c>
      <c r="I829" s="222"/>
      <c r="J829" s="223">
        <f>ROUND(I829*H829,2)</f>
        <v>0</v>
      </c>
      <c r="K829" s="219" t="s">
        <v>21</v>
      </c>
      <c r="L829" s="47"/>
      <c r="M829" s="224" t="s">
        <v>21</v>
      </c>
      <c r="N829" s="225" t="s">
        <v>44</v>
      </c>
      <c r="O829" s="87"/>
      <c r="P829" s="226">
        <f>O829*H829</f>
        <v>0</v>
      </c>
      <c r="Q829" s="226">
        <v>0</v>
      </c>
      <c r="R829" s="226">
        <f>Q829*H829</f>
        <v>0</v>
      </c>
      <c r="S829" s="226">
        <v>0</v>
      </c>
      <c r="T829" s="227">
        <f>S829*H829</f>
        <v>0</v>
      </c>
      <c r="U829" s="41"/>
      <c r="V829" s="41"/>
      <c r="W829" s="41"/>
      <c r="X829" s="41"/>
      <c r="Y829" s="41"/>
      <c r="Z829" s="41"/>
      <c r="AA829" s="41"/>
      <c r="AB829" s="41"/>
      <c r="AC829" s="41"/>
      <c r="AD829" s="41"/>
      <c r="AE829" s="41"/>
      <c r="AR829" s="228" t="s">
        <v>200</v>
      </c>
      <c r="AT829" s="228" t="s">
        <v>195</v>
      </c>
      <c r="AU829" s="228" t="s">
        <v>81</v>
      </c>
      <c r="AY829" s="20" t="s">
        <v>193</v>
      </c>
      <c r="BE829" s="229">
        <f>IF(N829="základní",J829,0)</f>
        <v>0</v>
      </c>
      <c r="BF829" s="229">
        <f>IF(N829="snížená",J829,0)</f>
        <v>0</v>
      </c>
      <c r="BG829" s="229">
        <f>IF(N829="zákl. přenesená",J829,0)</f>
        <v>0</v>
      </c>
      <c r="BH829" s="229">
        <f>IF(N829="sníž. přenesená",J829,0)</f>
        <v>0</v>
      </c>
      <c r="BI829" s="229">
        <f>IF(N829="nulová",J829,0)</f>
        <v>0</v>
      </c>
      <c r="BJ829" s="20" t="s">
        <v>77</v>
      </c>
      <c r="BK829" s="229">
        <f>ROUND(I829*H829,2)</f>
        <v>0</v>
      </c>
      <c r="BL829" s="20" t="s">
        <v>200</v>
      </c>
      <c r="BM829" s="228" t="s">
        <v>1532</v>
      </c>
    </row>
    <row r="830" s="14" customFormat="1">
      <c r="A830" s="14"/>
      <c r="B830" s="246"/>
      <c r="C830" s="247"/>
      <c r="D830" s="237" t="s">
        <v>204</v>
      </c>
      <c r="E830" s="248" t="s">
        <v>21</v>
      </c>
      <c r="F830" s="249" t="s">
        <v>77</v>
      </c>
      <c r="G830" s="247"/>
      <c r="H830" s="250">
        <v>1</v>
      </c>
      <c r="I830" s="251"/>
      <c r="J830" s="247"/>
      <c r="K830" s="247"/>
      <c r="L830" s="252"/>
      <c r="M830" s="253"/>
      <c r="N830" s="254"/>
      <c r="O830" s="254"/>
      <c r="P830" s="254"/>
      <c r="Q830" s="254"/>
      <c r="R830" s="254"/>
      <c r="S830" s="254"/>
      <c r="T830" s="255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T830" s="256" t="s">
        <v>204</v>
      </c>
      <c r="AU830" s="256" t="s">
        <v>81</v>
      </c>
      <c r="AV830" s="14" t="s">
        <v>81</v>
      </c>
      <c r="AW830" s="14" t="s">
        <v>34</v>
      </c>
      <c r="AX830" s="14" t="s">
        <v>73</v>
      </c>
      <c r="AY830" s="256" t="s">
        <v>193</v>
      </c>
    </row>
    <row r="831" s="15" customFormat="1">
      <c r="A831" s="15"/>
      <c r="B831" s="257"/>
      <c r="C831" s="258"/>
      <c r="D831" s="237" t="s">
        <v>204</v>
      </c>
      <c r="E831" s="259" t="s">
        <v>21</v>
      </c>
      <c r="F831" s="260" t="s">
        <v>208</v>
      </c>
      <c r="G831" s="258"/>
      <c r="H831" s="261">
        <v>1</v>
      </c>
      <c r="I831" s="262"/>
      <c r="J831" s="258"/>
      <c r="K831" s="258"/>
      <c r="L831" s="263"/>
      <c r="M831" s="264"/>
      <c r="N831" s="265"/>
      <c r="O831" s="265"/>
      <c r="P831" s="265"/>
      <c r="Q831" s="265"/>
      <c r="R831" s="265"/>
      <c r="S831" s="265"/>
      <c r="T831" s="266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T831" s="267" t="s">
        <v>204</v>
      </c>
      <c r="AU831" s="267" t="s">
        <v>81</v>
      </c>
      <c r="AV831" s="15" t="s">
        <v>200</v>
      </c>
      <c r="AW831" s="15" t="s">
        <v>34</v>
      </c>
      <c r="AX831" s="15" t="s">
        <v>77</v>
      </c>
      <c r="AY831" s="267" t="s">
        <v>193</v>
      </c>
    </row>
    <row r="832" s="12" customFormat="1" ht="22.8" customHeight="1">
      <c r="A832" s="12"/>
      <c r="B832" s="201"/>
      <c r="C832" s="202"/>
      <c r="D832" s="203" t="s">
        <v>72</v>
      </c>
      <c r="E832" s="215" t="s">
        <v>1533</v>
      </c>
      <c r="F832" s="215" t="s">
        <v>1534</v>
      </c>
      <c r="G832" s="202"/>
      <c r="H832" s="202"/>
      <c r="I832" s="205"/>
      <c r="J832" s="216">
        <f>BK832</f>
        <v>0</v>
      </c>
      <c r="K832" s="202"/>
      <c r="L832" s="207"/>
      <c r="M832" s="208"/>
      <c r="N832" s="209"/>
      <c r="O832" s="209"/>
      <c r="P832" s="210">
        <f>SUM(P833:P834)</f>
        <v>0</v>
      </c>
      <c r="Q832" s="209"/>
      <c r="R832" s="210">
        <f>SUM(R833:R834)</f>
        <v>0</v>
      </c>
      <c r="S832" s="209"/>
      <c r="T832" s="211">
        <f>SUM(T833:T834)</f>
        <v>0</v>
      </c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R832" s="212" t="s">
        <v>77</v>
      </c>
      <c r="AT832" s="213" t="s">
        <v>72</v>
      </c>
      <c r="AU832" s="213" t="s">
        <v>77</v>
      </c>
      <c r="AY832" s="212" t="s">
        <v>193</v>
      </c>
      <c r="BK832" s="214">
        <f>SUM(BK833:BK834)</f>
        <v>0</v>
      </c>
    </row>
    <row r="833" s="2" customFormat="1" ht="33" customHeight="1">
      <c r="A833" s="41"/>
      <c r="B833" s="42"/>
      <c r="C833" s="217" t="s">
        <v>1535</v>
      </c>
      <c r="D833" s="217" t="s">
        <v>195</v>
      </c>
      <c r="E833" s="218" t="s">
        <v>1536</v>
      </c>
      <c r="F833" s="219" t="s">
        <v>1537</v>
      </c>
      <c r="G833" s="220" t="s">
        <v>250</v>
      </c>
      <c r="H833" s="221">
        <v>732.98900000000003</v>
      </c>
      <c r="I833" s="222"/>
      <c r="J833" s="223">
        <f>ROUND(I833*H833,2)</f>
        <v>0</v>
      </c>
      <c r="K833" s="219" t="s">
        <v>199</v>
      </c>
      <c r="L833" s="47"/>
      <c r="M833" s="224" t="s">
        <v>21</v>
      </c>
      <c r="N833" s="225" t="s">
        <v>44</v>
      </c>
      <c r="O833" s="87"/>
      <c r="P833" s="226">
        <f>O833*H833</f>
        <v>0</v>
      </c>
      <c r="Q833" s="226">
        <v>0</v>
      </c>
      <c r="R833" s="226">
        <f>Q833*H833</f>
        <v>0</v>
      </c>
      <c r="S833" s="226">
        <v>0</v>
      </c>
      <c r="T833" s="227">
        <f>S833*H833</f>
        <v>0</v>
      </c>
      <c r="U833" s="41"/>
      <c r="V833" s="41"/>
      <c r="W833" s="41"/>
      <c r="X833" s="41"/>
      <c r="Y833" s="41"/>
      <c r="Z833" s="41"/>
      <c r="AA833" s="41"/>
      <c r="AB833" s="41"/>
      <c r="AC833" s="41"/>
      <c r="AD833" s="41"/>
      <c r="AE833" s="41"/>
      <c r="AR833" s="228" t="s">
        <v>200</v>
      </c>
      <c r="AT833" s="228" t="s">
        <v>195</v>
      </c>
      <c r="AU833" s="228" t="s">
        <v>81</v>
      </c>
      <c r="AY833" s="20" t="s">
        <v>193</v>
      </c>
      <c r="BE833" s="229">
        <f>IF(N833="základní",J833,0)</f>
        <v>0</v>
      </c>
      <c r="BF833" s="229">
        <f>IF(N833="snížená",J833,0)</f>
        <v>0</v>
      </c>
      <c r="BG833" s="229">
        <f>IF(N833="zákl. přenesená",J833,0)</f>
        <v>0</v>
      </c>
      <c r="BH833" s="229">
        <f>IF(N833="sníž. přenesená",J833,0)</f>
        <v>0</v>
      </c>
      <c r="BI833" s="229">
        <f>IF(N833="nulová",J833,0)</f>
        <v>0</v>
      </c>
      <c r="BJ833" s="20" t="s">
        <v>77</v>
      </c>
      <c r="BK833" s="229">
        <f>ROUND(I833*H833,2)</f>
        <v>0</v>
      </c>
      <c r="BL833" s="20" t="s">
        <v>200</v>
      </c>
      <c r="BM833" s="228" t="s">
        <v>1538</v>
      </c>
    </row>
    <row r="834" s="2" customFormat="1">
      <c r="A834" s="41"/>
      <c r="B834" s="42"/>
      <c r="C834" s="43"/>
      <c r="D834" s="230" t="s">
        <v>202</v>
      </c>
      <c r="E834" s="43"/>
      <c r="F834" s="231" t="s">
        <v>1539</v>
      </c>
      <c r="G834" s="43"/>
      <c r="H834" s="43"/>
      <c r="I834" s="232"/>
      <c r="J834" s="43"/>
      <c r="K834" s="43"/>
      <c r="L834" s="47"/>
      <c r="M834" s="233"/>
      <c r="N834" s="234"/>
      <c r="O834" s="87"/>
      <c r="P834" s="87"/>
      <c r="Q834" s="87"/>
      <c r="R834" s="87"/>
      <c r="S834" s="87"/>
      <c r="T834" s="88"/>
      <c r="U834" s="41"/>
      <c r="V834" s="41"/>
      <c r="W834" s="41"/>
      <c r="X834" s="41"/>
      <c r="Y834" s="41"/>
      <c r="Z834" s="41"/>
      <c r="AA834" s="41"/>
      <c r="AB834" s="41"/>
      <c r="AC834" s="41"/>
      <c r="AD834" s="41"/>
      <c r="AE834" s="41"/>
      <c r="AT834" s="20" t="s">
        <v>202</v>
      </c>
      <c r="AU834" s="20" t="s">
        <v>81</v>
      </c>
    </row>
    <row r="835" s="12" customFormat="1" ht="25.92" customHeight="1">
      <c r="A835" s="12"/>
      <c r="B835" s="201"/>
      <c r="C835" s="202"/>
      <c r="D835" s="203" t="s">
        <v>72</v>
      </c>
      <c r="E835" s="204" t="s">
        <v>528</v>
      </c>
      <c r="F835" s="204" t="s">
        <v>529</v>
      </c>
      <c r="G835" s="202"/>
      <c r="H835" s="202"/>
      <c r="I835" s="205"/>
      <c r="J835" s="206">
        <f>BK835</f>
        <v>0</v>
      </c>
      <c r="K835" s="202"/>
      <c r="L835" s="207"/>
      <c r="M835" s="208"/>
      <c r="N835" s="209"/>
      <c r="O835" s="209"/>
      <c r="P835" s="210">
        <f>P836+P867+P954+P1019+P1030+P1040+P1099+P1142+P1178+P1296+P1321+P1394+P1427+P1498+P1513+P1559</f>
        <v>0</v>
      </c>
      <c r="Q835" s="209"/>
      <c r="R835" s="210">
        <f>R836+R867+R954+R1019+R1030+R1040+R1099+R1142+R1178+R1296+R1321+R1394+R1427+R1498+R1513+R1559</f>
        <v>34.264773900000002</v>
      </c>
      <c r="S835" s="209"/>
      <c r="T835" s="211">
        <f>T836+T867+T954+T1019+T1030+T1040+T1099+T1142+T1178+T1296+T1321+T1394+T1427+T1498+T1513+T1559</f>
        <v>0.003738</v>
      </c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R835" s="212" t="s">
        <v>81</v>
      </c>
      <c r="AT835" s="213" t="s">
        <v>72</v>
      </c>
      <c r="AU835" s="213" t="s">
        <v>73</v>
      </c>
      <c r="AY835" s="212" t="s">
        <v>193</v>
      </c>
      <c r="BK835" s="214">
        <f>BK836+BK867+BK954+BK1019+BK1030+BK1040+BK1099+BK1142+BK1178+BK1296+BK1321+BK1394+BK1427+BK1498+BK1513+BK1559</f>
        <v>0</v>
      </c>
    </row>
    <row r="836" s="12" customFormat="1" ht="22.8" customHeight="1">
      <c r="A836" s="12"/>
      <c r="B836" s="201"/>
      <c r="C836" s="202"/>
      <c r="D836" s="203" t="s">
        <v>72</v>
      </c>
      <c r="E836" s="215" t="s">
        <v>530</v>
      </c>
      <c r="F836" s="215" t="s">
        <v>531</v>
      </c>
      <c r="G836" s="202"/>
      <c r="H836" s="202"/>
      <c r="I836" s="205"/>
      <c r="J836" s="216">
        <f>BK836</f>
        <v>0</v>
      </c>
      <c r="K836" s="202"/>
      <c r="L836" s="207"/>
      <c r="M836" s="208"/>
      <c r="N836" s="209"/>
      <c r="O836" s="209"/>
      <c r="P836" s="210">
        <f>SUM(P837:P866)</f>
        <v>0</v>
      </c>
      <c r="Q836" s="209"/>
      <c r="R836" s="210">
        <f>SUM(R837:R866)</f>
        <v>1.5535000000000001</v>
      </c>
      <c r="S836" s="209"/>
      <c r="T836" s="211">
        <f>SUM(T837:T866)</f>
        <v>0</v>
      </c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R836" s="212" t="s">
        <v>81</v>
      </c>
      <c r="AT836" s="213" t="s">
        <v>72</v>
      </c>
      <c r="AU836" s="213" t="s">
        <v>77</v>
      </c>
      <c r="AY836" s="212" t="s">
        <v>193</v>
      </c>
      <c r="BK836" s="214">
        <f>SUM(BK837:BK866)</f>
        <v>0</v>
      </c>
    </row>
    <row r="837" s="2" customFormat="1" ht="24.15" customHeight="1">
      <c r="A837" s="41"/>
      <c r="B837" s="42"/>
      <c r="C837" s="217" t="s">
        <v>1540</v>
      </c>
      <c r="D837" s="217" t="s">
        <v>195</v>
      </c>
      <c r="E837" s="218" t="s">
        <v>1541</v>
      </c>
      <c r="F837" s="219" t="s">
        <v>1542</v>
      </c>
      <c r="G837" s="220" t="s">
        <v>198</v>
      </c>
      <c r="H837" s="221">
        <v>151.33000000000001</v>
      </c>
      <c r="I837" s="222"/>
      <c r="J837" s="223">
        <f>ROUND(I837*H837,2)</f>
        <v>0</v>
      </c>
      <c r="K837" s="219" t="s">
        <v>199</v>
      </c>
      <c r="L837" s="47"/>
      <c r="M837" s="224" t="s">
        <v>21</v>
      </c>
      <c r="N837" s="225" t="s">
        <v>44</v>
      </c>
      <c r="O837" s="87"/>
      <c r="P837" s="226">
        <f>O837*H837</f>
        <v>0</v>
      </c>
      <c r="Q837" s="226">
        <v>0</v>
      </c>
      <c r="R837" s="226">
        <f>Q837*H837</f>
        <v>0</v>
      </c>
      <c r="S837" s="226">
        <v>0</v>
      </c>
      <c r="T837" s="227">
        <f>S837*H837</f>
        <v>0</v>
      </c>
      <c r="U837" s="41"/>
      <c r="V837" s="41"/>
      <c r="W837" s="41"/>
      <c r="X837" s="41"/>
      <c r="Y837" s="41"/>
      <c r="Z837" s="41"/>
      <c r="AA837" s="41"/>
      <c r="AB837" s="41"/>
      <c r="AC837" s="41"/>
      <c r="AD837" s="41"/>
      <c r="AE837" s="41"/>
      <c r="AR837" s="228" t="s">
        <v>352</v>
      </c>
      <c r="AT837" s="228" t="s">
        <v>195</v>
      </c>
      <c r="AU837" s="228" t="s">
        <v>81</v>
      </c>
      <c r="AY837" s="20" t="s">
        <v>193</v>
      </c>
      <c r="BE837" s="229">
        <f>IF(N837="základní",J837,0)</f>
        <v>0</v>
      </c>
      <c r="BF837" s="229">
        <f>IF(N837="snížená",J837,0)</f>
        <v>0</v>
      </c>
      <c r="BG837" s="229">
        <f>IF(N837="zákl. přenesená",J837,0)</f>
        <v>0</v>
      </c>
      <c r="BH837" s="229">
        <f>IF(N837="sníž. přenesená",J837,0)</f>
        <v>0</v>
      </c>
      <c r="BI837" s="229">
        <f>IF(N837="nulová",J837,0)</f>
        <v>0</v>
      </c>
      <c r="BJ837" s="20" t="s">
        <v>77</v>
      </c>
      <c r="BK837" s="229">
        <f>ROUND(I837*H837,2)</f>
        <v>0</v>
      </c>
      <c r="BL837" s="20" t="s">
        <v>352</v>
      </c>
      <c r="BM837" s="228" t="s">
        <v>1543</v>
      </c>
    </row>
    <row r="838" s="2" customFormat="1">
      <c r="A838" s="41"/>
      <c r="B838" s="42"/>
      <c r="C838" s="43"/>
      <c r="D838" s="230" t="s">
        <v>202</v>
      </c>
      <c r="E838" s="43"/>
      <c r="F838" s="231" t="s">
        <v>1544</v>
      </c>
      <c r="G838" s="43"/>
      <c r="H838" s="43"/>
      <c r="I838" s="232"/>
      <c r="J838" s="43"/>
      <c r="K838" s="43"/>
      <c r="L838" s="47"/>
      <c r="M838" s="233"/>
      <c r="N838" s="234"/>
      <c r="O838" s="87"/>
      <c r="P838" s="87"/>
      <c r="Q838" s="87"/>
      <c r="R838" s="87"/>
      <c r="S838" s="87"/>
      <c r="T838" s="88"/>
      <c r="U838" s="41"/>
      <c r="V838" s="41"/>
      <c r="W838" s="41"/>
      <c r="X838" s="41"/>
      <c r="Y838" s="41"/>
      <c r="Z838" s="41"/>
      <c r="AA838" s="41"/>
      <c r="AB838" s="41"/>
      <c r="AC838" s="41"/>
      <c r="AD838" s="41"/>
      <c r="AE838" s="41"/>
      <c r="AT838" s="20" t="s">
        <v>202</v>
      </c>
      <c r="AU838" s="20" t="s">
        <v>81</v>
      </c>
    </row>
    <row r="839" s="13" customFormat="1">
      <c r="A839" s="13"/>
      <c r="B839" s="235"/>
      <c r="C839" s="236"/>
      <c r="D839" s="237" t="s">
        <v>204</v>
      </c>
      <c r="E839" s="238" t="s">
        <v>21</v>
      </c>
      <c r="F839" s="239" t="s">
        <v>1545</v>
      </c>
      <c r="G839" s="236"/>
      <c r="H839" s="238" t="s">
        <v>21</v>
      </c>
      <c r="I839" s="240"/>
      <c r="J839" s="236"/>
      <c r="K839" s="236"/>
      <c r="L839" s="241"/>
      <c r="M839" s="242"/>
      <c r="N839" s="243"/>
      <c r="O839" s="243"/>
      <c r="P839" s="243"/>
      <c r="Q839" s="243"/>
      <c r="R839" s="243"/>
      <c r="S839" s="243"/>
      <c r="T839" s="244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T839" s="245" t="s">
        <v>204</v>
      </c>
      <c r="AU839" s="245" t="s">
        <v>81</v>
      </c>
      <c r="AV839" s="13" t="s">
        <v>77</v>
      </c>
      <c r="AW839" s="13" t="s">
        <v>34</v>
      </c>
      <c r="AX839" s="13" t="s">
        <v>73</v>
      </c>
      <c r="AY839" s="245" t="s">
        <v>193</v>
      </c>
    </row>
    <row r="840" s="14" customFormat="1">
      <c r="A840" s="14"/>
      <c r="B840" s="246"/>
      <c r="C840" s="247"/>
      <c r="D840" s="237" t="s">
        <v>204</v>
      </c>
      <c r="E840" s="248" t="s">
        <v>21</v>
      </c>
      <c r="F840" s="249" t="s">
        <v>730</v>
      </c>
      <c r="G840" s="247"/>
      <c r="H840" s="250">
        <v>151.33000000000001</v>
      </c>
      <c r="I840" s="251"/>
      <c r="J840" s="247"/>
      <c r="K840" s="247"/>
      <c r="L840" s="252"/>
      <c r="M840" s="253"/>
      <c r="N840" s="254"/>
      <c r="O840" s="254"/>
      <c r="P840" s="254"/>
      <c r="Q840" s="254"/>
      <c r="R840" s="254"/>
      <c r="S840" s="254"/>
      <c r="T840" s="255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T840" s="256" t="s">
        <v>204</v>
      </c>
      <c r="AU840" s="256" t="s">
        <v>81</v>
      </c>
      <c r="AV840" s="14" t="s">
        <v>81</v>
      </c>
      <c r="AW840" s="14" t="s">
        <v>34</v>
      </c>
      <c r="AX840" s="14" t="s">
        <v>73</v>
      </c>
      <c r="AY840" s="256" t="s">
        <v>193</v>
      </c>
    </row>
    <row r="841" s="16" customFormat="1">
      <c r="A841" s="16"/>
      <c r="B841" s="268"/>
      <c r="C841" s="269"/>
      <c r="D841" s="237" t="s">
        <v>204</v>
      </c>
      <c r="E841" s="270" t="s">
        <v>729</v>
      </c>
      <c r="F841" s="271" t="s">
        <v>491</v>
      </c>
      <c r="G841" s="269"/>
      <c r="H841" s="272">
        <v>151.33000000000001</v>
      </c>
      <c r="I841" s="273"/>
      <c r="J841" s="269"/>
      <c r="K841" s="269"/>
      <c r="L841" s="274"/>
      <c r="M841" s="275"/>
      <c r="N841" s="276"/>
      <c r="O841" s="276"/>
      <c r="P841" s="276"/>
      <c r="Q841" s="276"/>
      <c r="R841" s="276"/>
      <c r="S841" s="276"/>
      <c r="T841" s="277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T841" s="278" t="s">
        <v>204</v>
      </c>
      <c r="AU841" s="278" t="s">
        <v>81</v>
      </c>
      <c r="AV841" s="16" t="s">
        <v>109</v>
      </c>
      <c r="AW841" s="16" t="s">
        <v>34</v>
      </c>
      <c r="AX841" s="16" t="s">
        <v>73</v>
      </c>
      <c r="AY841" s="278" t="s">
        <v>193</v>
      </c>
    </row>
    <row r="842" s="15" customFormat="1">
      <c r="A842" s="15"/>
      <c r="B842" s="257"/>
      <c r="C842" s="258"/>
      <c r="D842" s="237" t="s">
        <v>204</v>
      </c>
      <c r="E842" s="259" t="s">
        <v>21</v>
      </c>
      <c r="F842" s="260" t="s">
        <v>208</v>
      </c>
      <c r="G842" s="258"/>
      <c r="H842" s="261">
        <v>151.33000000000001</v>
      </c>
      <c r="I842" s="262"/>
      <c r="J842" s="258"/>
      <c r="K842" s="258"/>
      <c r="L842" s="263"/>
      <c r="M842" s="264"/>
      <c r="N842" s="265"/>
      <c r="O842" s="265"/>
      <c r="P842" s="265"/>
      <c r="Q842" s="265"/>
      <c r="R842" s="265"/>
      <c r="S842" s="265"/>
      <c r="T842" s="266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T842" s="267" t="s">
        <v>204</v>
      </c>
      <c r="AU842" s="267" t="s">
        <v>81</v>
      </c>
      <c r="AV842" s="15" t="s">
        <v>200</v>
      </c>
      <c r="AW842" s="15" t="s">
        <v>34</v>
      </c>
      <c r="AX842" s="15" t="s">
        <v>77</v>
      </c>
      <c r="AY842" s="267" t="s">
        <v>193</v>
      </c>
    </row>
    <row r="843" s="2" customFormat="1" ht="24.15" customHeight="1">
      <c r="A843" s="41"/>
      <c r="B843" s="42"/>
      <c r="C843" s="217" t="s">
        <v>1546</v>
      </c>
      <c r="D843" s="217" t="s">
        <v>195</v>
      </c>
      <c r="E843" s="218" t="s">
        <v>1547</v>
      </c>
      <c r="F843" s="219" t="s">
        <v>1548</v>
      </c>
      <c r="G843" s="220" t="s">
        <v>198</v>
      </c>
      <c r="H843" s="221">
        <v>31.780000000000001</v>
      </c>
      <c r="I843" s="222"/>
      <c r="J843" s="223">
        <f>ROUND(I843*H843,2)</f>
        <v>0</v>
      </c>
      <c r="K843" s="219" t="s">
        <v>199</v>
      </c>
      <c r="L843" s="47"/>
      <c r="M843" s="224" t="s">
        <v>21</v>
      </c>
      <c r="N843" s="225" t="s">
        <v>44</v>
      </c>
      <c r="O843" s="87"/>
      <c r="P843" s="226">
        <f>O843*H843</f>
        <v>0</v>
      </c>
      <c r="Q843" s="226">
        <v>0</v>
      </c>
      <c r="R843" s="226">
        <f>Q843*H843</f>
        <v>0</v>
      </c>
      <c r="S843" s="226">
        <v>0</v>
      </c>
      <c r="T843" s="227">
        <f>S843*H843</f>
        <v>0</v>
      </c>
      <c r="U843" s="41"/>
      <c r="V843" s="41"/>
      <c r="W843" s="41"/>
      <c r="X843" s="41"/>
      <c r="Y843" s="41"/>
      <c r="Z843" s="41"/>
      <c r="AA843" s="41"/>
      <c r="AB843" s="41"/>
      <c r="AC843" s="41"/>
      <c r="AD843" s="41"/>
      <c r="AE843" s="41"/>
      <c r="AR843" s="228" t="s">
        <v>352</v>
      </c>
      <c r="AT843" s="228" t="s">
        <v>195</v>
      </c>
      <c r="AU843" s="228" t="s">
        <v>81</v>
      </c>
      <c r="AY843" s="20" t="s">
        <v>193</v>
      </c>
      <c r="BE843" s="229">
        <f>IF(N843="základní",J843,0)</f>
        <v>0</v>
      </c>
      <c r="BF843" s="229">
        <f>IF(N843="snížená",J843,0)</f>
        <v>0</v>
      </c>
      <c r="BG843" s="229">
        <f>IF(N843="zákl. přenesená",J843,0)</f>
        <v>0</v>
      </c>
      <c r="BH843" s="229">
        <f>IF(N843="sníž. přenesená",J843,0)</f>
        <v>0</v>
      </c>
      <c r="BI843" s="229">
        <f>IF(N843="nulová",J843,0)</f>
        <v>0</v>
      </c>
      <c r="BJ843" s="20" t="s">
        <v>77</v>
      </c>
      <c r="BK843" s="229">
        <f>ROUND(I843*H843,2)</f>
        <v>0</v>
      </c>
      <c r="BL843" s="20" t="s">
        <v>352</v>
      </c>
      <c r="BM843" s="228" t="s">
        <v>1549</v>
      </c>
    </row>
    <row r="844" s="2" customFormat="1">
      <c r="A844" s="41"/>
      <c r="B844" s="42"/>
      <c r="C844" s="43"/>
      <c r="D844" s="230" t="s">
        <v>202</v>
      </c>
      <c r="E844" s="43"/>
      <c r="F844" s="231" t="s">
        <v>1550</v>
      </c>
      <c r="G844" s="43"/>
      <c r="H844" s="43"/>
      <c r="I844" s="232"/>
      <c r="J844" s="43"/>
      <c r="K844" s="43"/>
      <c r="L844" s="47"/>
      <c r="M844" s="233"/>
      <c r="N844" s="234"/>
      <c r="O844" s="87"/>
      <c r="P844" s="87"/>
      <c r="Q844" s="87"/>
      <c r="R844" s="87"/>
      <c r="S844" s="87"/>
      <c r="T844" s="88"/>
      <c r="U844" s="41"/>
      <c r="V844" s="41"/>
      <c r="W844" s="41"/>
      <c r="X844" s="41"/>
      <c r="Y844" s="41"/>
      <c r="Z844" s="41"/>
      <c r="AA844" s="41"/>
      <c r="AB844" s="41"/>
      <c r="AC844" s="41"/>
      <c r="AD844" s="41"/>
      <c r="AE844" s="41"/>
      <c r="AT844" s="20" t="s">
        <v>202</v>
      </c>
      <c r="AU844" s="20" t="s">
        <v>81</v>
      </c>
    </row>
    <row r="845" s="13" customFormat="1">
      <c r="A845" s="13"/>
      <c r="B845" s="235"/>
      <c r="C845" s="236"/>
      <c r="D845" s="237" t="s">
        <v>204</v>
      </c>
      <c r="E845" s="238" t="s">
        <v>21</v>
      </c>
      <c r="F845" s="239" t="s">
        <v>1551</v>
      </c>
      <c r="G845" s="236"/>
      <c r="H845" s="238" t="s">
        <v>21</v>
      </c>
      <c r="I845" s="240"/>
      <c r="J845" s="236"/>
      <c r="K845" s="236"/>
      <c r="L845" s="241"/>
      <c r="M845" s="242"/>
      <c r="N845" s="243"/>
      <c r="O845" s="243"/>
      <c r="P845" s="243"/>
      <c r="Q845" s="243"/>
      <c r="R845" s="243"/>
      <c r="S845" s="243"/>
      <c r="T845" s="244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T845" s="245" t="s">
        <v>204</v>
      </c>
      <c r="AU845" s="245" t="s">
        <v>81</v>
      </c>
      <c r="AV845" s="13" t="s">
        <v>77</v>
      </c>
      <c r="AW845" s="13" t="s">
        <v>34</v>
      </c>
      <c r="AX845" s="13" t="s">
        <v>73</v>
      </c>
      <c r="AY845" s="245" t="s">
        <v>193</v>
      </c>
    </row>
    <row r="846" s="14" customFormat="1">
      <c r="A846" s="14"/>
      <c r="B846" s="246"/>
      <c r="C846" s="247"/>
      <c r="D846" s="237" t="s">
        <v>204</v>
      </c>
      <c r="E846" s="248" t="s">
        <v>21</v>
      </c>
      <c r="F846" s="249" t="s">
        <v>1552</v>
      </c>
      <c r="G846" s="247"/>
      <c r="H846" s="250">
        <v>29.079999999999998</v>
      </c>
      <c r="I846" s="251"/>
      <c r="J846" s="247"/>
      <c r="K846" s="247"/>
      <c r="L846" s="252"/>
      <c r="M846" s="253"/>
      <c r="N846" s="254"/>
      <c r="O846" s="254"/>
      <c r="P846" s="254"/>
      <c r="Q846" s="254"/>
      <c r="R846" s="254"/>
      <c r="S846" s="254"/>
      <c r="T846" s="255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T846" s="256" t="s">
        <v>204</v>
      </c>
      <c r="AU846" s="256" t="s">
        <v>81</v>
      </c>
      <c r="AV846" s="14" t="s">
        <v>81</v>
      </c>
      <c r="AW846" s="14" t="s">
        <v>34</v>
      </c>
      <c r="AX846" s="14" t="s">
        <v>73</v>
      </c>
      <c r="AY846" s="256" t="s">
        <v>193</v>
      </c>
    </row>
    <row r="847" s="14" customFormat="1">
      <c r="A847" s="14"/>
      <c r="B847" s="246"/>
      <c r="C847" s="247"/>
      <c r="D847" s="237" t="s">
        <v>204</v>
      </c>
      <c r="E847" s="248" t="s">
        <v>21</v>
      </c>
      <c r="F847" s="249" t="s">
        <v>1553</v>
      </c>
      <c r="G847" s="247"/>
      <c r="H847" s="250">
        <v>2.7000000000000002</v>
      </c>
      <c r="I847" s="251"/>
      <c r="J847" s="247"/>
      <c r="K847" s="247"/>
      <c r="L847" s="252"/>
      <c r="M847" s="253"/>
      <c r="N847" s="254"/>
      <c r="O847" s="254"/>
      <c r="P847" s="254"/>
      <c r="Q847" s="254"/>
      <c r="R847" s="254"/>
      <c r="S847" s="254"/>
      <c r="T847" s="255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T847" s="256" t="s">
        <v>204</v>
      </c>
      <c r="AU847" s="256" t="s">
        <v>81</v>
      </c>
      <c r="AV847" s="14" t="s">
        <v>81</v>
      </c>
      <c r="AW847" s="14" t="s">
        <v>34</v>
      </c>
      <c r="AX847" s="14" t="s">
        <v>73</v>
      </c>
      <c r="AY847" s="256" t="s">
        <v>193</v>
      </c>
    </row>
    <row r="848" s="16" customFormat="1">
      <c r="A848" s="16"/>
      <c r="B848" s="268"/>
      <c r="C848" s="269"/>
      <c r="D848" s="237" t="s">
        <v>204</v>
      </c>
      <c r="E848" s="270" t="s">
        <v>727</v>
      </c>
      <c r="F848" s="271" t="s">
        <v>491</v>
      </c>
      <c r="G848" s="269"/>
      <c r="H848" s="272">
        <v>31.780000000000001</v>
      </c>
      <c r="I848" s="273"/>
      <c r="J848" s="269"/>
      <c r="K848" s="269"/>
      <c r="L848" s="274"/>
      <c r="M848" s="275"/>
      <c r="N848" s="276"/>
      <c r="O848" s="276"/>
      <c r="P848" s="276"/>
      <c r="Q848" s="276"/>
      <c r="R848" s="276"/>
      <c r="S848" s="276"/>
      <c r="T848" s="277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T848" s="278" t="s">
        <v>204</v>
      </c>
      <c r="AU848" s="278" t="s">
        <v>81</v>
      </c>
      <c r="AV848" s="16" t="s">
        <v>109</v>
      </c>
      <c r="AW848" s="16" t="s">
        <v>34</v>
      </c>
      <c r="AX848" s="16" t="s">
        <v>73</v>
      </c>
      <c r="AY848" s="278" t="s">
        <v>193</v>
      </c>
    </row>
    <row r="849" s="15" customFormat="1">
      <c r="A849" s="15"/>
      <c r="B849" s="257"/>
      <c r="C849" s="258"/>
      <c r="D849" s="237" t="s">
        <v>204</v>
      </c>
      <c r="E849" s="259" t="s">
        <v>21</v>
      </c>
      <c r="F849" s="260" t="s">
        <v>208</v>
      </c>
      <c r="G849" s="258"/>
      <c r="H849" s="261">
        <v>31.780000000000001</v>
      </c>
      <c r="I849" s="262"/>
      <c r="J849" s="258"/>
      <c r="K849" s="258"/>
      <c r="L849" s="263"/>
      <c r="M849" s="264"/>
      <c r="N849" s="265"/>
      <c r="O849" s="265"/>
      <c r="P849" s="265"/>
      <c r="Q849" s="265"/>
      <c r="R849" s="265"/>
      <c r="S849" s="265"/>
      <c r="T849" s="266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T849" s="267" t="s">
        <v>204</v>
      </c>
      <c r="AU849" s="267" t="s">
        <v>81</v>
      </c>
      <c r="AV849" s="15" t="s">
        <v>200</v>
      </c>
      <c r="AW849" s="15" t="s">
        <v>34</v>
      </c>
      <c r="AX849" s="15" t="s">
        <v>77</v>
      </c>
      <c r="AY849" s="267" t="s">
        <v>193</v>
      </c>
    </row>
    <row r="850" s="2" customFormat="1" ht="16.5" customHeight="1">
      <c r="A850" s="41"/>
      <c r="B850" s="42"/>
      <c r="C850" s="282" t="s">
        <v>1554</v>
      </c>
      <c r="D850" s="282" t="s">
        <v>811</v>
      </c>
      <c r="E850" s="283" t="s">
        <v>1555</v>
      </c>
      <c r="F850" s="284" t="s">
        <v>1556</v>
      </c>
      <c r="G850" s="285" t="s">
        <v>250</v>
      </c>
      <c r="H850" s="286">
        <v>0.062</v>
      </c>
      <c r="I850" s="287"/>
      <c r="J850" s="288">
        <f>ROUND(I850*H850,2)</f>
        <v>0</v>
      </c>
      <c r="K850" s="284" t="s">
        <v>199</v>
      </c>
      <c r="L850" s="289"/>
      <c r="M850" s="290" t="s">
        <v>21</v>
      </c>
      <c r="N850" s="291" t="s">
        <v>44</v>
      </c>
      <c r="O850" s="87"/>
      <c r="P850" s="226">
        <f>O850*H850</f>
        <v>0</v>
      </c>
      <c r="Q850" s="226">
        <v>1</v>
      </c>
      <c r="R850" s="226">
        <f>Q850*H850</f>
        <v>0.062</v>
      </c>
      <c r="S850" s="226">
        <v>0</v>
      </c>
      <c r="T850" s="227">
        <f>S850*H850</f>
        <v>0</v>
      </c>
      <c r="U850" s="41"/>
      <c r="V850" s="41"/>
      <c r="W850" s="41"/>
      <c r="X850" s="41"/>
      <c r="Y850" s="41"/>
      <c r="Z850" s="41"/>
      <c r="AA850" s="41"/>
      <c r="AB850" s="41"/>
      <c r="AC850" s="41"/>
      <c r="AD850" s="41"/>
      <c r="AE850" s="41"/>
      <c r="AR850" s="228" t="s">
        <v>472</v>
      </c>
      <c r="AT850" s="228" t="s">
        <v>811</v>
      </c>
      <c r="AU850" s="228" t="s">
        <v>81</v>
      </c>
      <c r="AY850" s="20" t="s">
        <v>193</v>
      </c>
      <c r="BE850" s="229">
        <f>IF(N850="základní",J850,0)</f>
        <v>0</v>
      </c>
      <c r="BF850" s="229">
        <f>IF(N850="snížená",J850,0)</f>
        <v>0</v>
      </c>
      <c r="BG850" s="229">
        <f>IF(N850="zákl. přenesená",J850,0)</f>
        <v>0</v>
      </c>
      <c r="BH850" s="229">
        <f>IF(N850="sníž. přenesená",J850,0)</f>
        <v>0</v>
      </c>
      <c r="BI850" s="229">
        <f>IF(N850="nulová",J850,0)</f>
        <v>0</v>
      </c>
      <c r="BJ850" s="20" t="s">
        <v>77</v>
      </c>
      <c r="BK850" s="229">
        <f>ROUND(I850*H850,2)</f>
        <v>0</v>
      </c>
      <c r="BL850" s="20" t="s">
        <v>352</v>
      </c>
      <c r="BM850" s="228" t="s">
        <v>1557</v>
      </c>
    </row>
    <row r="851" s="14" customFormat="1">
      <c r="A851" s="14"/>
      <c r="B851" s="246"/>
      <c r="C851" s="247"/>
      <c r="D851" s="237" t="s">
        <v>204</v>
      </c>
      <c r="E851" s="248" t="s">
        <v>21</v>
      </c>
      <c r="F851" s="249" t="s">
        <v>1558</v>
      </c>
      <c r="G851" s="247"/>
      <c r="H851" s="250">
        <v>0.050999999999999997</v>
      </c>
      <c r="I851" s="251"/>
      <c r="J851" s="247"/>
      <c r="K851" s="247"/>
      <c r="L851" s="252"/>
      <c r="M851" s="253"/>
      <c r="N851" s="254"/>
      <c r="O851" s="254"/>
      <c r="P851" s="254"/>
      <c r="Q851" s="254"/>
      <c r="R851" s="254"/>
      <c r="S851" s="254"/>
      <c r="T851" s="255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T851" s="256" t="s">
        <v>204</v>
      </c>
      <c r="AU851" s="256" t="s">
        <v>81</v>
      </c>
      <c r="AV851" s="14" t="s">
        <v>81</v>
      </c>
      <c r="AW851" s="14" t="s">
        <v>34</v>
      </c>
      <c r="AX851" s="14" t="s">
        <v>73</v>
      </c>
      <c r="AY851" s="256" t="s">
        <v>193</v>
      </c>
    </row>
    <row r="852" s="14" customFormat="1">
      <c r="A852" s="14"/>
      <c r="B852" s="246"/>
      <c r="C852" s="247"/>
      <c r="D852" s="237" t="s">
        <v>204</v>
      </c>
      <c r="E852" s="248" t="s">
        <v>21</v>
      </c>
      <c r="F852" s="249" t="s">
        <v>1559</v>
      </c>
      <c r="G852" s="247"/>
      <c r="H852" s="250">
        <v>0.010999999999999999</v>
      </c>
      <c r="I852" s="251"/>
      <c r="J852" s="247"/>
      <c r="K852" s="247"/>
      <c r="L852" s="252"/>
      <c r="M852" s="253"/>
      <c r="N852" s="254"/>
      <c r="O852" s="254"/>
      <c r="P852" s="254"/>
      <c r="Q852" s="254"/>
      <c r="R852" s="254"/>
      <c r="S852" s="254"/>
      <c r="T852" s="255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T852" s="256" t="s">
        <v>204</v>
      </c>
      <c r="AU852" s="256" t="s">
        <v>81</v>
      </c>
      <c r="AV852" s="14" t="s">
        <v>81</v>
      </c>
      <c r="AW852" s="14" t="s">
        <v>34</v>
      </c>
      <c r="AX852" s="14" t="s">
        <v>73</v>
      </c>
      <c r="AY852" s="256" t="s">
        <v>193</v>
      </c>
    </row>
    <row r="853" s="15" customFormat="1">
      <c r="A853" s="15"/>
      <c r="B853" s="257"/>
      <c r="C853" s="258"/>
      <c r="D853" s="237" t="s">
        <v>204</v>
      </c>
      <c r="E853" s="259" t="s">
        <v>21</v>
      </c>
      <c r="F853" s="260" t="s">
        <v>208</v>
      </c>
      <c r="G853" s="258"/>
      <c r="H853" s="261">
        <v>0.062</v>
      </c>
      <c r="I853" s="262"/>
      <c r="J853" s="258"/>
      <c r="K853" s="258"/>
      <c r="L853" s="263"/>
      <c r="M853" s="264"/>
      <c r="N853" s="265"/>
      <c r="O853" s="265"/>
      <c r="P853" s="265"/>
      <c r="Q853" s="265"/>
      <c r="R853" s="265"/>
      <c r="S853" s="265"/>
      <c r="T853" s="266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T853" s="267" t="s">
        <v>204</v>
      </c>
      <c r="AU853" s="267" t="s">
        <v>81</v>
      </c>
      <c r="AV853" s="15" t="s">
        <v>200</v>
      </c>
      <c r="AW853" s="15" t="s">
        <v>34</v>
      </c>
      <c r="AX853" s="15" t="s">
        <v>77</v>
      </c>
      <c r="AY853" s="267" t="s">
        <v>193</v>
      </c>
    </row>
    <row r="854" s="2" customFormat="1" ht="16.5" customHeight="1">
      <c r="A854" s="41"/>
      <c r="B854" s="42"/>
      <c r="C854" s="217" t="s">
        <v>1560</v>
      </c>
      <c r="D854" s="217" t="s">
        <v>195</v>
      </c>
      <c r="E854" s="218" t="s">
        <v>1561</v>
      </c>
      <c r="F854" s="219" t="s">
        <v>1562</v>
      </c>
      <c r="G854" s="220" t="s">
        <v>198</v>
      </c>
      <c r="H854" s="221">
        <v>151.33000000000001</v>
      </c>
      <c r="I854" s="222"/>
      <c r="J854" s="223">
        <f>ROUND(I854*H854,2)</f>
        <v>0</v>
      </c>
      <c r="K854" s="219" t="s">
        <v>199</v>
      </c>
      <c r="L854" s="47"/>
      <c r="M854" s="224" t="s">
        <v>21</v>
      </c>
      <c r="N854" s="225" t="s">
        <v>44</v>
      </c>
      <c r="O854" s="87"/>
      <c r="P854" s="226">
        <f>O854*H854</f>
        <v>0</v>
      </c>
      <c r="Q854" s="226">
        <v>0.00040000000000000002</v>
      </c>
      <c r="R854" s="226">
        <f>Q854*H854</f>
        <v>0.060532000000000009</v>
      </c>
      <c r="S854" s="226">
        <v>0</v>
      </c>
      <c r="T854" s="227">
        <f>S854*H854</f>
        <v>0</v>
      </c>
      <c r="U854" s="41"/>
      <c r="V854" s="41"/>
      <c r="W854" s="41"/>
      <c r="X854" s="41"/>
      <c r="Y854" s="41"/>
      <c r="Z854" s="41"/>
      <c r="AA854" s="41"/>
      <c r="AB854" s="41"/>
      <c r="AC854" s="41"/>
      <c r="AD854" s="41"/>
      <c r="AE854" s="41"/>
      <c r="AR854" s="228" t="s">
        <v>352</v>
      </c>
      <c r="AT854" s="228" t="s">
        <v>195</v>
      </c>
      <c r="AU854" s="228" t="s">
        <v>81</v>
      </c>
      <c r="AY854" s="20" t="s">
        <v>193</v>
      </c>
      <c r="BE854" s="229">
        <f>IF(N854="základní",J854,0)</f>
        <v>0</v>
      </c>
      <c r="BF854" s="229">
        <f>IF(N854="snížená",J854,0)</f>
        <v>0</v>
      </c>
      <c r="BG854" s="229">
        <f>IF(N854="zákl. přenesená",J854,0)</f>
        <v>0</v>
      </c>
      <c r="BH854" s="229">
        <f>IF(N854="sníž. přenesená",J854,0)</f>
        <v>0</v>
      </c>
      <c r="BI854" s="229">
        <f>IF(N854="nulová",J854,0)</f>
        <v>0</v>
      </c>
      <c r="BJ854" s="20" t="s">
        <v>77</v>
      </c>
      <c r="BK854" s="229">
        <f>ROUND(I854*H854,2)</f>
        <v>0</v>
      </c>
      <c r="BL854" s="20" t="s">
        <v>352</v>
      </c>
      <c r="BM854" s="228" t="s">
        <v>1563</v>
      </c>
    </row>
    <row r="855" s="2" customFormat="1">
      <c r="A855" s="41"/>
      <c r="B855" s="42"/>
      <c r="C855" s="43"/>
      <c r="D855" s="230" t="s">
        <v>202</v>
      </c>
      <c r="E855" s="43"/>
      <c r="F855" s="231" t="s">
        <v>1564</v>
      </c>
      <c r="G855" s="43"/>
      <c r="H855" s="43"/>
      <c r="I855" s="232"/>
      <c r="J855" s="43"/>
      <c r="K855" s="43"/>
      <c r="L855" s="47"/>
      <c r="M855" s="233"/>
      <c r="N855" s="234"/>
      <c r="O855" s="87"/>
      <c r="P855" s="87"/>
      <c r="Q855" s="87"/>
      <c r="R855" s="87"/>
      <c r="S855" s="87"/>
      <c r="T855" s="88"/>
      <c r="U855" s="41"/>
      <c r="V855" s="41"/>
      <c r="W855" s="41"/>
      <c r="X855" s="41"/>
      <c r="Y855" s="41"/>
      <c r="Z855" s="41"/>
      <c r="AA855" s="41"/>
      <c r="AB855" s="41"/>
      <c r="AC855" s="41"/>
      <c r="AD855" s="41"/>
      <c r="AE855" s="41"/>
      <c r="AT855" s="20" t="s">
        <v>202</v>
      </c>
      <c r="AU855" s="20" t="s">
        <v>81</v>
      </c>
    </row>
    <row r="856" s="14" customFormat="1">
      <c r="A856" s="14"/>
      <c r="B856" s="246"/>
      <c r="C856" s="247"/>
      <c r="D856" s="237" t="s">
        <v>204</v>
      </c>
      <c r="E856" s="248" t="s">
        <v>21</v>
      </c>
      <c r="F856" s="249" t="s">
        <v>729</v>
      </c>
      <c r="G856" s="247"/>
      <c r="H856" s="250">
        <v>151.33000000000001</v>
      </c>
      <c r="I856" s="251"/>
      <c r="J856" s="247"/>
      <c r="K856" s="247"/>
      <c r="L856" s="252"/>
      <c r="M856" s="253"/>
      <c r="N856" s="254"/>
      <c r="O856" s="254"/>
      <c r="P856" s="254"/>
      <c r="Q856" s="254"/>
      <c r="R856" s="254"/>
      <c r="S856" s="254"/>
      <c r="T856" s="255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T856" s="256" t="s">
        <v>204</v>
      </c>
      <c r="AU856" s="256" t="s">
        <v>81</v>
      </c>
      <c r="AV856" s="14" t="s">
        <v>81</v>
      </c>
      <c r="AW856" s="14" t="s">
        <v>34</v>
      </c>
      <c r="AX856" s="14" t="s">
        <v>77</v>
      </c>
      <c r="AY856" s="256" t="s">
        <v>193</v>
      </c>
    </row>
    <row r="857" s="2" customFormat="1" ht="16.5" customHeight="1">
      <c r="A857" s="41"/>
      <c r="B857" s="42"/>
      <c r="C857" s="217" t="s">
        <v>1565</v>
      </c>
      <c r="D857" s="217" t="s">
        <v>195</v>
      </c>
      <c r="E857" s="218" t="s">
        <v>1566</v>
      </c>
      <c r="F857" s="219" t="s">
        <v>1567</v>
      </c>
      <c r="G857" s="220" t="s">
        <v>198</v>
      </c>
      <c r="H857" s="221">
        <v>31.780000000000001</v>
      </c>
      <c r="I857" s="222"/>
      <c r="J857" s="223">
        <f>ROUND(I857*H857,2)</f>
        <v>0</v>
      </c>
      <c r="K857" s="219" t="s">
        <v>199</v>
      </c>
      <c r="L857" s="47"/>
      <c r="M857" s="224" t="s">
        <v>21</v>
      </c>
      <c r="N857" s="225" t="s">
        <v>44</v>
      </c>
      <c r="O857" s="87"/>
      <c r="P857" s="226">
        <f>O857*H857</f>
        <v>0</v>
      </c>
      <c r="Q857" s="226">
        <v>0.00040000000000000002</v>
      </c>
      <c r="R857" s="226">
        <f>Q857*H857</f>
        <v>0.012712000000000001</v>
      </c>
      <c r="S857" s="226">
        <v>0</v>
      </c>
      <c r="T857" s="227">
        <f>S857*H857</f>
        <v>0</v>
      </c>
      <c r="U857" s="41"/>
      <c r="V857" s="41"/>
      <c r="W857" s="41"/>
      <c r="X857" s="41"/>
      <c r="Y857" s="41"/>
      <c r="Z857" s="41"/>
      <c r="AA857" s="41"/>
      <c r="AB857" s="41"/>
      <c r="AC857" s="41"/>
      <c r="AD857" s="41"/>
      <c r="AE857" s="41"/>
      <c r="AR857" s="228" t="s">
        <v>352</v>
      </c>
      <c r="AT857" s="228" t="s">
        <v>195</v>
      </c>
      <c r="AU857" s="228" t="s">
        <v>81</v>
      </c>
      <c r="AY857" s="20" t="s">
        <v>193</v>
      </c>
      <c r="BE857" s="229">
        <f>IF(N857="základní",J857,0)</f>
        <v>0</v>
      </c>
      <c r="BF857" s="229">
        <f>IF(N857="snížená",J857,0)</f>
        <v>0</v>
      </c>
      <c r="BG857" s="229">
        <f>IF(N857="zákl. přenesená",J857,0)</f>
        <v>0</v>
      </c>
      <c r="BH857" s="229">
        <f>IF(N857="sníž. přenesená",J857,0)</f>
        <v>0</v>
      </c>
      <c r="BI857" s="229">
        <f>IF(N857="nulová",J857,0)</f>
        <v>0</v>
      </c>
      <c r="BJ857" s="20" t="s">
        <v>77</v>
      </c>
      <c r="BK857" s="229">
        <f>ROUND(I857*H857,2)</f>
        <v>0</v>
      </c>
      <c r="BL857" s="20" t="s">
        <v>352</v>
      </c>
      <c r="BM857" s="228" t="s">
        <v>1568</v>
      </c>
    </row>
    <row r="858" s="2" customFormat="1">
      <c r="A858" s="41"/>
      <c r="B858" s="42"/>
      <c r="C858" s="43"/>
      <c r="D858" s="230" t="s">
        <v>202</v>
      </c>
      <c r="E858" s="43"/>
      <c r="F858" s="231" t="s">
        <v>1569</v>
      </c>
      <c r="G858" s="43"/>
      <c r="H858" s="43"/>
      <c r="I858" s="232"/>
      <c r="J858" s="43"/>
      <c r="K858" s="43"/>
      <c r="L858" s="47"/>
      <c r="M858" s="233"/>
      <c r="N858" s="234"/>
      <c r="O858" s="87"/>
      <c r="P858" s="87"/>
      <c r="Q858" s="87"/>
      <c r="R858" s="87"/>
      <c r="S858" s="87"/>
      <c r="T858" s="88"/>
      <c r="U858" s="41"/>
      <c r="V858" s="41"/>
      <c r="W858" s="41"/>
      <c r="X858" s="41"/>
      <c r="Y858" s="41"/>
      <c r="Z858" s="41"/>
      <c r="AA858" s="41"/>
      <c r="AB858" s="41"/>
      <c r="AC858" s="41"/>
      <c r="AD858" s="41"/>
      <c r="AE858" s="41"/>
      <c r="AT858" s="20" t="s">
        <v>202</v>
      </c>
      <c r="AU858" s="20" t="s">
        <v>81</v>
      </c>
    </row>
    <row r="859" s="14" customFormat="1">
      <c r="A859" s="14"/>
      <c r="B859" s="246"/>
      <c r="C859" s="247"/>
      <c r="D859" s="237" t="s">
        <v>204</v>
      </c>
      <c r="E859" s="248" t="s">
        <v>21</v>
      </c>
      <c r="F859" s="249" t="s">
        <v>727</v>
      </c>
      <c r="G859" s="247"/>
      <c r="H859" s="250">
        <v>31.780000000000001</v>
      </c>
      <c r="I859" s="251"/>
      <c r="J859" s="247"/>
      <c r="K859" s="247"/>
      <c r="L859" s="252"/>
      <c r="M859" s="253"/>
      <c r="N859" s="254"/>
      <c r="O859" s="254"/>
      <c r="P859" s="254"/>
      <c r="Q859" s="254"/>
      <c r="R859" s="254"/>
      <c r="S859" s="254"/>
      <c r="T859" s="255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T859" s="256" t="s">
        <v>204</v>
      </c>
      <c r="AU859" s="256" t="s">
        <v>81</v>
      </c>
      <c r="AV859" s="14" t="s">
        <v>81</v>
      </c>
      <c r="AW859" s="14" t="s">
        <v>34</v>
      </c>
      <c r="AX859" s="14" t="s">
        <v>77</v>
      </c>
      <c r="AY859" s="256" t="s">
        <v>193</v>
      </c>
    </row>
    <row r="860" s="2" customFormat="1" ht="24.15" customHeight="1">
      <c r="A860" s="41"/>
      <c r="B860" s="42"/>
      <c r="C860" s="282" t="s">
        <v>1570</v>
      </c>
      <c r="D860" s="282" t="s">
        <v>811</v>
      </c>
      <c r="E860" s="283" t="s">
        <v>1571</v>
      </c>
      <c r="F860" s="284" t="s">
        <v>1572</v>
      </c>
      <c r="G860" s="285" t="s">
        <v>198</v>
      </c>
      <c r="H860" s="286">
        <v>262.63999999999999</v>
      </c>
      <c r="I860" s="287"/>
      <c r="J860" s="288">
        <f>ROUND(I860*H860,2)</f>
        <v>0</v>
      </c>
      <c r="K860" s="284" t="s">
        <v>199</v>
      </c>
      <c r="L860" s="289"/>
      <c r="M860" s="290" t="s">
        <v>21</v>
      </c>
      <c r="N860" s="291" t="s">
        <v>44</v>
      </c>
      <c r="O860" s="87"/>
      <c r="P860" s="226">
        <f>O860*H860</f>
        <v>0</v>
      </c>
      <c r="Q860" s="226">
        <v>0.0054000000000000003</v>
      </c>
      <c r="R860" s="226">
        <f>Q860*H860</f>
        <v>1.418256</v>
      </c>
      <c r="S860" s="226">
        <v>0</v>
      </c>
      <c r="T860" s="227">
        <f>S860*H860</f>
        <v>0</v>
      </c>
      <c r="U860" s="41"/>
      <c r="V860" s="41"/>
      <c r="W860" s="41"/>
      <c r="X860" s="41"/>
      <c r="Y860" s="41"/>
      <c r="Z860" s="41"/>
      <c r="AA860" s="41"/>
      <c r="AB860" s="41"/>
      <c r="AC860" s="41"/>
      <c r="AD860" s="41"/>
      <c r="AE860" s="41"/>
      <c r="AR860" s="228" t="s">
        <v>472</v>
      </c>
      <c r="AT860" s="228" t="s">
        <v>811</v>
      </c>
      <c r="AU860" s="228" t="s">
        <v>81</v>
      </c>
      <c r="AY860" s="20" t="s">
        <v>193</v>
      </c>
      <c r="BE860" s="229">
        <f>IF(N860="základní",J860,0)</f>
        <v>0</v>
      </c>
      <c r="BF860" s="229">
        <f>IF(N860="snížená",J860,0)</f>
        <v>0</v>
      </c>
      <c r="BG860" s="229">
        <f>IF(N860="zákl. přenesená",J860,0)</f>
        <v>0</v>
      </c>
      <c r="BH860" s="229">
        <f>IF(N860="sníž. přenesená",J860,0)</f>
        <v>0</v>
      </c>
      <c r="BI860" s="229">
        <f>IF(N860="nulová",J860,0)</f>
        <v>0</v>
      </c>
      <c r="BJ860" s="20" t="s">
        <v>77</v>
      </c>
      <c r="BK860" s="229">
        <f>ROUND(I860*H860,2)</f>
        <v>0</v>
      </c>
      <c r="BL860" s="20" t="s">
        <v>352</v>
      </c>
      <c r="BM860" s="228" t="s">
        <v>1573</v>
      </c>
    </row>
    <row r="861" s="14" customFormat="1">
      <c r="A861" s="14"/>
      <c r="B861" s="246"/>
      <c r="C861" s="247"/>
      <c r="D861" s="237" t="s">
        <v>204</v>
      </c>
      <c r="E861" s="248" t="s">
        <v>21</v>
      </c>
      <c r="F861" s="249" t="s">
        <v>1574</v>
      </c>
      <c r="G861" s="247"/>
      <c r="H861" s="250">
        <v>176.29900000000001</v>
      </c>
      <c r="I861" s="251"/>
      <c r="J861" s="247"/>
      <c r="K861" s="247"/>
      <c r="L861" s="252"/>
      <c r="M861" s="253"/>
      <c r="N861" s="254"/>
      <c r="O861" s="254"/>
      <c r="P861" s="254"/>
      <c r="Q861" s="254"/>
      <c r="R861" s="254"/>
      <c r="S861" s="254"/>
      <c r="T861" s="255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T861" s="256" t="s">
        <v>204</v>
      </c>
      <c r="AU861" s="256" t="s">
        <v>81</v>
      </c>
      <c r="AV861" s="14" t="s">
        <v>81</v>
      </c>
      <c r="AW861" s="14" t="s">
        <v>34</v>
      </c>
      <c r="AX861" s="14" t="s">
        <v>73</v>
      </c>
      <c r="AY861" s="256" t="s">
        <v>193</v>
      </c>
    </row>
    <row r="862" s="14" customFormat="1">
      <c r="A862" s="14"/>
      <c r="B862" s="246"/>
      <c r="C862" s="247"/>
      <c r="D862" s="237" t="s">
        <v>204</v>
      </c>
      <c r="E862" s="248" t="s">
        <v>21</v>
      </c>
      <c r="F862" s="249" t="s">
        <v>1575</v>
      </c>
      <c r="G862" s="247"/>
      <c r="H862" s="250">
        <v>38.802999999999997</v>
      </c>
      <c r="I862" s="251"/>
      <c r="J862" s="247"/>
      <c r="K862" s="247"/>
      <c r="L862" s="252"/>
      <c r="M862" s="253"/>
      <c r="N862" s="254"/>
      <c r="O862" s="254"/>
      <c r="P862" s="254"/>
      <c r="Q862" s="254"/>
      <c r="R862" s="254"/>
      <c r="S862" s="254"/>
      <c r="T862" s="255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T862" s="256" t="s">
        <v>204</v>
      </c>
      <c r="AU862" s="256" t="s">
        <v>81</v>
      </c>
      <c r="AV862" s="14" t="s">
        <v>81</v>
      </c>
      <c r="AW862" s="14" t="s">
        <v>34</v>
      </c>
      <c r="AX862" s="14" t="s">
        <v>73</v>
      </c>
      <c r="AY862" s="256" t="s">
        <v>193</v>
      </c>
    </row>
    <row r="863" s="15" customFormat="1">
      <c r="A863" s="15"/>
      <c r="B863" s="257"/>
      <c r="C863" s="258"/>
      <c r="D863" s="237" t="s">
        <v>204</v>
      </c>
      <c r="E863" s="259" t="s">
        <v>21</v>
      </c>
      <c r="F863" s="260" t="s">
        <v>208</v>
      </c>
      <c r="G863" s="258"/>
      <c r="H863" s="261">
        <v>215.102</v>
      </c>
      <c r="I863" s="262"/>
      <c r="J863" s="258"/>
      <c r="K863" s="258"/>
      <c r="L863" s="263"/>
      <c r="M863" s="264"/>
      <c r="N863" s="265"/>
      <c r="O863" s="265"/>
      <c r="P863" s="265"/>
      <c r="Q863" s="265"/>
      <c r="R863" s="265"/>
      <c r="S863" s="265"/>
      <c r="T863" s="266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T863" s="267" t="s">
        <v>204</v>
      </c>
      <c r="AU863" s="267" t="s">
        <v>81</v>
      </c>
      <c r="AV863" s="15" t="s">
        <v>200</v>
      </c>
      <c r="AW863" s="15" t="s">
        <v>34</v>
      </c>
      <c r="AX863" s="15" t="s">
        <v>77</v>
      </c>
      <c r="AY863" s="267" t="s">
        <v>193</v>
      </c>
    </row>
    <row r="864" s="14" customFormat="1">
      <c r="A864" s="14"/>
      <c r="B864" s="246"/>
      <c r="C864" s="247"/>
      <c r="D864" s="237" t="s">
        <v>204</v>
      </c>
      <c r="E864" s="247"/>
      <c r="F864" s="249" t="s">
        <v>1576</v>
      </c>
      <c r="G864" s="247"/>
      <c r="H864" s="250">
        <v>262.63999999999999</v>
      </c>
      <c r="I864" s="251"/>
      <c r="J864" s="247"/>
      <c r="K864" s="247"/>
      <c r="L864" s="252"/>
      <c r="M864" s="253"/>
      <c r="N864" s="254"/>
      <c r="O864" s="254"/>
      <c r="P864" s="254"/>
      <c r="Q864" s="254"/>
      <c r="R864" s="254"/>
      <c r="S864" s="254"/>
      <c r="T864" s="255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T864" s="256" t="s">
        <v>204</v>
      </c>
      <c r="AU864" s="256" t="s">
        <v>81</v>
      </c>
      <c r="AV864" s="14" t="s">
        <v>81</v>
      </c>
      <c r="AW864" s="14" t="s">
        <v>4</v>
      </c>
      <c r="AX864" s="14" t="s">
        <v>77</v>
      </c>
      <c r="AY864" s="256" t="s">
        <v>193</v>
      </c>
    </row>
    <row r="865" s="2" customFormat="1" ht="24.15" customHeight="1">
      <c r="A865" s="41"/>
      <c r="B865" s="42"/>
      <c r="C865" s="217" t="s">
        <v>1577</v>
      </c>
      <c r="D865" s="217" t="s">
        <v>195</v>
      </c>
      <c r="E865" s="218" t="s">
        <v>1578</v>
      </c>
      <c r="F865" s="219" t="s">
        <v>1579</v>
      </c>
      <c r="G865" s="220" t="s">
        <v>250</v>
      </c>
      <c r="H865" s="221">
        <v>1.5540000000000001</v>
      </c>
      <c r="I865" s="222"/>
      <c r="J865" s="223">
        <f>ROUND(I865*H865,2)</f>
        <v>0</v>
      </c>
      <c r="K865" s="219" t="s">
        <v>199</v>
      </c>
      <c r="L865" s="47"/>
      <c r="M865" s="224" t="s">
        <v>21</v>
      </c>
      <c r="N865" s="225" t="s">
        <v>44</v>
      </c>
      <c r="O865" s="87"/>
      <c r="P865" s="226">
        <f>O865*H865</f>
        <v>0</v>
      </c>
      <c r="Q865" s="226">
        <v>0</v>
      </c>
      <c r="R865" s="226">
        <f>Q865*H865</f>
        <v>0</v>
      </c>
      <c r="S865" s="226">
        <v>0</v>
      </c>
      <c r="T865" s="227">
        <f>S865*H865</f>
        <v>0</v>
      </c>
      <c r="U865" s="41"/>
      <c r="V865" s="41"/>
      <c r="W865" s="41"/>
      <c r="X865" s="41"/>
      <c r="Y865" s="41"/>
      <c r="Z865" s="41"/>
      <c r="AA865" s="41"/>
      <c r="AB865" s="41"/>
      <c r="AC865" s="41"/>
      <c r="AD865" s="41"/>
      <c r="AE865" s="41"/>
      <c r="AR865" s="228" t="s">
        <v>352</v>
      </c>
      <c r="AT865" s="228" t="s">
        <v>195</v>
      </c>
      <c r="AU865" s="228" t="s">
        <v>81</v>
      </c>
      <c r="AY865" s="20" t="s">
        <v>193</v>
      </c>
      <c r="BE865" s="229">
        <f>IF(N865="základní",J865,0)</f>
        <v>0</v>
      </c>
      <c r="BF865" s="229">
        <f>IF(N865="snížená",J865,0)</f>
        <v>0</v>
      </c>
      <c r="BG865" s="229">
        <f>IF(N865="zákl. přenesená",J865,0)</f>
        <v>0</v>
      </c>
      <c r="BH865" s="229">
        <f>IF(N865="sníž. přenesená",J865,0)</f>
        <v>0</v>
      </c>
      <c r="BI865" s="229">
        <f>IF(N865="nulová",J865,0)</f>
        <v>0</v>
      </c>
      <c r="BJ865" s="20" t="s">
        <v>77</v>
      </c>
      <c r="BK865" s="229">
        <f>ROUND(I865*H865,2)</f>
        <v>0</v>
      </c>
      <c r="BL865" s="20" t="s">
        <v>352</v>
      </c>
      <c r="BM865" s="228" t="s">
        <v>1580</v>
      </c>
    </row>
    <row r="866" s="2" customFormat="1">
      <c r="A866" s="41"/>
      <c r="B866" s="42"/>
      <c r="C866" s="43"/>
      <c r="D866" s="230" t="s">
        <v>202</v>
      </c>
      <c r="E866" s="43"/>
      <c r="F866" s="231" t="s">
        <v>1581</v>
      </c>
      <c r="G866" s="43"/>
      <c r="H866" s="43"/>
      <c r="I866" s="232"/>
      <c r="J866" s="43"/>
      <c r="K866" s="43"/>
      <c r="L866" s="47"/>
      <c r="M866" s="233"/>
      <c r="N866" s="234"/>
      <c r="O866" s="87"/>
      <c r="P866" s="87"/>
      <c r="Q866" s="87"/>
      <c r="R866" s="87"/>
      <c r="S866" s="87"/>
      <c r="T866" s="88"/>
      <c r="U866" s="41"/>
      <c r="V866" s="41"/>
      <c r="W866" s="41"/>
      <c r="X866" s="41"/>
      <c r="Y866" s="41"/>
      <c r="Z866" s="41"/>
      <c r="AA866" s="41"/>
      <c r="AB866" s="41"/>
      <c r="AC866" s="41"/>
      <c r="AD866" s="41"/>
      <c r="AE866" s="41"/>
      <c r="AT866" s="20" t="s">
        <v>202</v>
      </c>
      <c r="AU866" s="20" t="s">
        <v>81</v>
      </c>
    </row>
    <row r="867" s="12" customFormat="1" ht="22.8" customHeight="1">
      <c r="A867" s="12"/>
      <c r="B867" s="201"/>
      <c r="C867" s="202"/>
      <c r="D867" s="203" t="s">
        <v>72</v>
      </c>
      <c r="E867" s="215" t="s">
        <v>539</v>
      </c>
      <c r="F867" s="215" t="s">
        <v>540</v>
      </c>
      <c r="G867" s="202"/>
      <c r="H867" s="202"/>
      <c r="I867" s="205"/>
      <c r="J867" s="216">
        <f>BK867</f>
        <v>0</v>
      </c>
      <c r="K867" s="202"/>
      <c r="L867" s="207"/>
      <c r="M867" s="208"/>
      <c r="N867" s="209"/>
      <c r="O867" s="209"/>
      <c r="P867" s="210">
        <f>SUM(P868:P953)</f>
        <v>0</v>
      </c>
      <c r="Q867" s="209"/>
      <c r="R867" s="210">
        <f>SUM(R868:R953)</f>
        <v>13.71281303</v>
      </c>
      <c r="S867" s="209"/>
      <c r="T867" s="211">
        <f>SUM(T868:T953)</f>
        <v>0</v>
      </c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R867" s="212" t="s">
        <v>81</v>
      </c>
      <c r="AT867" s="213" t="s">
        <v>72</v>
      </c>
      <c r="AU867" s="213" t="s">
        <v>77</v>
      </c>
      <c r="AY867" s="212" t="s">
        <v>193</v>
      </c>
      <c r="BK867" s="214">
        <f>SUM(BK868:BK953)</f>
        <v>0</v>
      </c>
    </row>
    <row r="868" s="2" customFormat="1" ht="24.15" customHeight="1">
      <c r="A868" s="41"/>
      <c r="B868" s="42"/>
      <c r="C868" s="217" t="s">
        <v>1582</v>
      </c>
      <c r="D868" s="217" t="s">
        <v>195</v>
      </c>
      <c r="E868" s="218" t="s">
        <v>1583</v>
      </c>
      <c r="F868" s="219" t="s">
        <v>1584</v>
      </c>
      <c r="G868" s="220" t="s">
        <v>198</v>
      </c>
      <c r="H868" s="221">
        <v>176.237</v>
      </c>
      <c r="I868" s="222"/>
      <c r="J868" s="223">
        <f>ROUND(I868*H868,2)</f>
        <v>0</v>
      </c>
      <c r="K868" s="219" t="s">
        <v>199</v>
      </c>
      <c r="L868" s="47"/>
      <c r="M868" s="224" t="s">
        <v>21</v>
      </c>
      <c r="N868" s="225" t="s">
        <v>44</v>
      </c>
      <c r="O868" s="87"/>
      <c r="P868" s="226">
        <f>O868*H868</f>
        <v>0</v>
      </c>
      <c r="Q868" s="226">
        <v>0</v>
      </c>
      <c r="R868" s="226">
        <f>Q868*H868</f>
        <v>0</v>
      </c>
      <c r="S868" s="226">
        <v>0</v>
      </c>
      <c r="T868" s="227">
        <f>S868*H868</f>
        <v>0</v>
      </c>
      <c r="U868" s="41"/>
      <c r="V868" s="41"/>
      <c r="W868" s="41"/>
      <c r="X868" s="41"/>
      <c r="Y868" s="41"/>
      <c r="Z868" s="41"/>
      <c r="AA868" s="41"/>
      <c r="AB868" s="41"/>
      <c r="AC868" s="41"/>
      <c r="AD868" s="41"/>
      <c r="AE868" s="41"/>
      <c r="AR868" s="228" t="s">
        <v>352</v>
      </c>
      <c r="AT868" s="228" t="s">
        <v>195</v>
      </c>
      <c r="AU868" s="228" t="s">
        <v>81</v>
      </c>
      <c r="AY868" s="20" t="s">
        <v>193</v>
      </c>
      <c r="BE868" s="229">
        <f>IF(N868="základní",J868,0)</f>
        <v>0</v>
      </c>
      <c r="BF868" s="229">
        <f>IF(N868="snížená",J868,0)</f>
        <v>0</v>
      </c>
      <c r="BG868" s="229">
        <f>IF(N868="zákl. přenesená",J868,0)</f>
        <v>0</v>
      </c>
      <c r="BH868" s="229">
        <f>IF(N868="sníž. přenesená",J868,0)</f>
        <v>0</v>
      </c>
      <c r="BI868" s="229">
        <f>IF(N868="nulová",J868,0)</f>
        <v>0</v>
      </c>
      <c r="BJ868" s="20" t="s">
        <v>77</v>
      </c>
      <c r="BK868" s="229">
        <f>ROUND(I868*H868,2)</f>
        <v>0</v>
      </c>
      <c r="BL868" s="20" t="s">
        <v>352</v>
      </c>
      <c r="BM868" s="228" t="s">
        <v>1585</v>
      </c>
    </row>
    <row r="869" s="2" customFormat="1">
      <c r="A869" s="41"/>
      <c r="B869" s="42"/>
      <c r="C869" s="43"/>
      <c r="D869" s="230" t="s">
        <v>202</v>
      </c>
      <c r="E869" s="43"/>
      <c r="F869" s="231" t="s">
        <v>1586</v>
      </c>
      <c r="G869" s="43"/>
      <c r="H869" s="43"/>
      <c r="I869" s="232"/>
      <c r="J869" s="43"/>
      <c r="K869" s="43"/>
      <c r="L869" s="47"/>
      <c r="M869" s="233"/>
      <c r="N869" s="234"/>
      <c r="O869" s="87"/>
      <c r="P869" s="87"/>
      <c r="Q869" s="87"/>
      <c r="R869" s="87"/>
      <c r="S869" s="87"/>
      <c r="T869" s="88"/>
      <c r="U869" s="41"/>
      <c r="V869" s="41"/>
      <c r="W869" s="41"/>
      <c r="X869" s="41"/>
      <c r="Y869" s="41"/>
      <c r="Z869" s="41"/>
      <c r="AA869" s="41"/>
      <c r="AB869" s="41"/>
      <c r="AC869" s="41"/>
      <c r="AD869" s="41"/>
      <c r="AE869" s="41"/>
      <c r="AT869" s="20" t="s">
        <v>202</v>
      </c>
      <c r="AU869" s="20" t="s">
        <v>81</v>
      </c>
    </row>
    <row r="870" s="13" customFormat="1">
      <c r="A870" s="13"/>
      <c r="B870" s="235"/>
      <c r="C870" s="236"/>
      <c r="D870" s="237" t="s">
        <v>204</v>
      </c>
      <c r="E870" s="238" t="s">
        <v>21</v>
      </c>
      <c r="F870" s="239" t="s">
        <v>1468</v>
      </c>
      <c r="G870" s="236"/>
      <c r="H870" s="238" t="s">
        <v>21</v>
      </c>
      <c r="I870" s="240"/>
      <c r="J870" s="236"/>
      <c r="K870" s="236"/>
      <c r="L870" s="241"/>
      <c r="M870" s="242"/>
      <c r="N870" s="243"/>
      <c r="O870" s="243"/>
      <c r="P870" s="243"/>
      <c r="Q870" s="243"/>
      <c r="R870" s="243"/>
      <c r="S870" s="243"/>
      <c r="T870" s="244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T870" s="245" t="s">
        <v>204</v>
      </c>
      <c r="AU870" s="245" t="s">
        <v>81</v>
      </c>
      <c r="AV870" s="13" t="s">
        <v>77</v>
      </c>
      <c r="AW870" s="13" t="s">
        <v>34</v>
      </c>
      <c r="AX870" s="13" t="s">
        <v>73</v>
      </c>
      <c r="AY870" s="245" t="s">
        <v>193</v>
      </c>
    </row>
    <row r="871" s="14" customFormat="1">
      <c r="A871" s="14"/>
      <c r="B871" s="246"/>
      <c r="C871" s="247"/>
      <c r="D871" s="237" t="s">
        <v>204</v>
      </c>
      <c r="E871" s="248" t="s">
        <v>21</v>
      </c>
      <c r="F871" s="249" t="s">
        <v>1587</v>
      </c>
      <c r="G871" s="247"/>
      <c r="H871" s="250">
        <v>103.94</v>
      </c>
      <c r="I871" s="251"/>
      <c r="J871" s="247"/>
      <c r="K871" s="247"/>
      <c r="L871" s="252"/>
      <c r="M871" s="253"/>
      <c r="N871" s="254"/>
      <c r="O871" s="254"/>
      <c r="P871" s="254"/>
      <c r="Q871" s="254"/>
      <c r="R871" s="254"/>
      <c r="S871" s="254"/>
      <c r="T871" s="255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T871" s="256" t="s">
        <v>204</v>
      </c>
      <c r="AU871" s="256" t="s">
        <v>81</v>
      </c>
      <c r="AV871" s="14" t="s">
        <v>81</v>
      </c>
      <c r="AW871" s="14" t="s">
        <v>34</v>
      </c>
      <c r="AX871" s="14" t="s">
        <v>73</v>
      </c>
      <c r="AY871" s="256" t="s">
        <v>193</v>
      </c>
    </row>
    <row r="872" s="14" customFormat="1">
      <c r="A872" s="14"/>
      <c r="B872" s="246"/>
      <c r="C872" s="247"/>
      <c r="D872" s="237" t="s">
        <v>204</v>
      </c>
      <c r="E872" s="248" t="s">
        <v>21</v>
      </c>
      <c r="F872" s="249" t="s">
        <v>1588</v>
      </c>
      <c r="G872" s="247"/>
      <c r="H872" s="250">
        <v>24.475999999999999</v>
      </c>
      <c r="I872" s="251"/>
      <c r="J872" s="247"/>
      <c r="K872" s="247"/>
      <c r="L872" s="252"/>
      <c r="M872" s="253"/>
      <c r="N872" s="254"/>
      <c r="O872" s="254"/>
      <c r="P872" s="254"/>
      <c r="Q872" s="254"/>
      <c r="R872" s="254"/>
      <c r="S872" s="254"/>
      <c r="T872" s="255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T872" s="256" t="s">
        <v>204</v>
      </c>
      <c r="AU872" s="256" t="s">
        <v>81</v>
      </c>
      <c r="AV872" s="14" t="s">
        <v>81</v>
      </c>
      <c r="AW872" s="14" t="s">
        <v>34</v>
      </c>
      <c r="AX872" s="14" t="s">
        <v>73</v>
      </c>
      <c r="AY872" s="256" t="s">
        <v>193</v>
      </c>
    </row>
    <row r="873" s="13" customFormat="1">
      <c r="A873" s="13"/>
      <c r="B873" s="235"/>
      <c r="C873" s="236"/>
      <c r="D873" s="237" t="s">
        <v>204</v>
      </c>
      <c r="E873" s="238" t="s">
        <v>21</v>
      </c>
      <c r="F873" s="239" t="s">
        <v>1470</v>
      </c>
      <c r="G873" s="236"/>
      <c r="H873" s="238" t="s">
        <v>21</v>
      </c>
      <c r="I873" s="240"/>
      <c r="J873" s="236"/>
      <c r="K873" s="236"/>
      <c r="L873" s="241"/>
      <c r="M873" s="242"/>
      <c r="N873" s="243"/>
      <c r="O873" s="243"/>
      <c r="P873" s="243"/>
      <c r="Q873" s="243"/>
      <c r="R873" s="243"/>
      <c r="S873" s="243"/>
      <c r="T873" s="244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T873" s="245" t="s">
        <v>204</v>
      </c>
      <c r="AU873" s="245" t="s">
        <v>81</v>
      </c>
      <c r="AV873" s="13" t="s">
        <v>77</v>
      </c>
      <c r="AW873" s="13" t="s">
        <v>34</v>
      </c>
      <c r="AX873" s="13" t="s">
        <v>73</v>
      </c>
      <c r="AY873" s="245" t="s">
        <v>193</v>
      </c>
    </row>
    <row r="874" s="14" customFormat="1">
      <c r="A874" s="14"/>
      <c r="B874" s="246"/>
      <c r="C874" s="247"/>
      <c r="D874" s="237" t="s">
        <v>204</v>
      </c>
      <c r="E874" s="248" t="s">
        <v>21</v>
      </c>
      <c r="F874" s="249" t="s">
        <v>1589</v>
      </c>
      <c r="G874" s="247"/>
      <c r="H874" s="250">
        <v>35.840000000000003</v>
      </c>
      <c r="I874" s="251"/>
      <c r="J874" s="247"/>
      <c r="K874" s="247"/>
      <c r="L874" s="252"/>
      <c r="M874" s="253"/>
      <c r="N874" s="254"/>
      <c r="O874" s="254"/>
      <c r="P874" s="254"/>
      <c r="Q874" s="254"/>
      <c r="R874" s="254"/>
      <c r="S874" s="254"/>
      <c r="T874" s="255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T874" s="256" t="s">
        <v>204</v>
      </c>
      <c r="AU874" s="256" t="s">
        <v>81</v>
      </c>
      <c r="AV874" s="14" t="s">
        <v>81</v>
      </c>
      <c r="AW874" s="14" t="s">
        <v>34</v>
      </c>
      <c r="AX874" s="14" t="s">
        <v>73</v>
      </c>
      <c r="AY874" s="256" t="s">
        <v>193</v>
      </c>
    </row>
    <row r="875" s="14" customFormat="1">
      <c r="A875" s="14"/>
      <c r="B875" s="246"/>
      <c r="C875" s="247"/>
      <c r="D875" s="237" t="s">
        <v>204</v>
      </c>
      <c r="E875" s="248" t="s">
        <v>21</v>
      </c>
      <c r="F875" s="249" t="s">
        <v>1590</v>
      </c>
      <c r="G875" s="247"/>
      <c r="H875" s="250">
        <v>11.981</v>
      </c>
      <c r="I875" s="251"/>
      <c r="J875" s="247"/>
      <c r="K875" s="247"/>
      <c r="L875" s="252"/>
      <c r="M875" s="253"/>
      <c r="N875" s="254"/>
      <c r="O875" s="254"/>
      <c r="P875" s="254"/>
      <c r="Q875" s="254"/>
      <c r="R875" s="254"/>
      <c r="S875" s="254"/>
      <c r="T875" s="255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T875" s="256" t="s">
        <v>204</v>
      </c>
      <c r="AU875" s="256" t="s">
        <v>81</v>
      </c>
      <c r="AV875" s="14" t="s">
        <v>81</v>
      </c>
      <c r="AW875" s="14" t="s">
        <v>34</v>
      </c>
      <c r="AX875" s="14" t="s">
        <v>73</v>
      </c>
      <c r="AY875" s="256" t="s">
        <v>193</v>
      </c>
    </row>
    <row r="876" s="16" customFormat="1">
      <c r="A876" s="16"/>
      <c r="B876" s="268"/>
      <c r="C876" s="269"/>
      <c r="D876" s="237" t="s">
        <v>204</v>
      </c>
      <c r="E876" s="270" t="s">
        <v>725</v>
      </c>
      <c r="F876" s="271" t="s">
        <v>491</v>
      </c>
      <c r="G876" s="269"/>
      <c r="H876" s="272">
        <v>176.237</v>
      </c>
      <c r="I876" s="273"/>
      <c r="J876" s="269"/>
      <c r="K876" s="269"/>
      <c r="L876" s="274"/>
      <c r="M876" s="275"/>
      <c r="N876" s="276"/>
      <c r="O876" s="276"/>
      <c r="P876" s="276"/>
      <c r="Q876" s="276"/>
      <c r="R876" s="276"/>
      <c r="S876" s="276"/>
      <c r="T876" s="277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T876" s="278" t="s">
        <v>204</v>
      </c>
      <c r="AU876" s="278" t="s">
        <v>81</v>
      </c>
      <c r="AV876" s="16" t="s">
        <v>109</v>
      </c>
      <c r="AW876" s="16" t="s">
        <v>34</v>
      </c>
      <c r="AX876" s="16" t="s">
        <v>73</v>
      </c>
      <c r="AY876" s="278" t="s">
        <v>193</v>
      </c>
    </row>
    <row r="877" s="15" customFormat="1">
      <c r="A877" s="15"/>
      <c r="B877" s="257"/>
      <c r="C877" s="258"/>
      <c r="D877" s="237" t="s">
        <v>204</v>
      </c>
      <c r="E877" s="259" t="s">
        <v>21</v>
      </c>
      <c r="F877" s="260" t="s">
        <v>208</v>
      </c>
      <c r="G877" s="258"/>
      <c r="H877" s="261">
        <v>176.237</v>
      </c>
      <c r="I877" s="262"/>
      <c r="J877" s="258"/>
      <c r="K877" s="258"/>
      <c r="L877" s="263"/>
      <c r="M877" s="264"/>
      <c r="N877" s="265"/>
      <c r="O877" s="265"/>
      <c r="P877" s="265"/>
      <c r="Q877" s="265"/>
      <c r="R877" s="265"/>
      <c r="S877" s="265"/>
      <c r="T877" s="266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T877" s="267" t="s">
        <v>204</v>
      </c>
      <c r="AU877" s="267" t="s">
        <v>81</v>
      </c>
      <c r="AV877" s="15" t="s">
        <v>200</v>
      </c>
      <c r="AW877" s="15" t="s">
        <v>34</v>
      </c>
      <c r="AX877" s="15" t="s">
        <v>77</v>
      </c>
      <c r="AY877" s="267" t="s">
        <v>193</v>
      </c>
    </row>
    <row r="878" s="2" customFormat="1" ht="16.5" customHeight="1">
      <c r="A878" s="41"/>
      <c r="B878" s="42"/>
      <c r="C878" s="282" t="s">
        <v>1591</v>
      </c>
      <c r="D878" s="282" t="s">
        <v>811</v>
      </c>
      <c r="E878" s="283" t="s">
        <v>1555</v>
      </c>
      <c r="F878" s="284" t="s">
        <v>1556</v>
      </c>
      <c r="G878" s="285" t="s">
        <v>250</v>
      </c>
      <c r="H878" s="286">
        <v>0.056000000000000001</v>
      </c>
      <c r="I878" s="287"/>
      <c r="J878" s="288">
        <f>ROUND(I878*H878,2)</f>
        <v>0</v>
      </c>
      <c r="K878" s="284" t="s">
        <v>199</v>
      </c>
      <c r="L878" s="289"/>
      <c r="M878" s="290" t="s">
        <v>21</v>
      </c>
      <c r="N878" s="291" t="s">
        <v>44</v>
      </c>
      <c r="O878" s="87"/>
      <c r="P878" s="226">
        <f>O878*H878</f>
        <v>0</v>
      </c>
      <c r="Q878" s="226">
        <v>1</v>
      </c>
      <c r="R878" s="226">
        <f>Q878*H878</f>
        <v>0.056000000000000001</v>
      </c>
      <c r="S878" s="226">
        <v>0</v>
      </c>
      <c r="T878" s="227">
        <f>S878*H878</f>
        <v>0</v>
      </c>
      <c r="U878" s="41"/>
      <c r="V878" s="41"/>
      <c r="W878" s="41"/>
      <c r="X878" s="41"/>
      <c r="Y878" s="41"/>
      <c r="Z878" s="41"/>
      <c r="AA878" s="41"/>
      <c r="AB878" s="41"/>
      <c r="AC878" s="41"/>
      <c r="AD878" s="41"/>
      <c r="AE878" s="41"/>
      <c r="AR878" s="228" t="s">
        <v>472</v>
      </c>
      <c r="AT878" s="228" t="s">
        <v>811</v>
      </c>
      <c r="AU878" s="228" t="s">
        <v>81</v>
      </c>
      <c r="AY878" s="20" t="s">
        <v>193</v>
      </c>
      <c r="BE878" s="229">
        <f>IF(N878="základní",J878,0)</f>
        <v>0</v>
      </c>
      <c r="BF878" s="229">
        <f>IF(N878="snížená",J878,0)</f>
        <v>0</v>
      </c>
      <c r="BG878" s="229">
        <f>IF(N878="zákl. přenesená",J878,0)</f>
        <v>0</v>
      </c>
      <c r="BH878" s="229">
        <f>IF(N878="sníž. přenesená",J878,0)</f>
        <v>0</v>
      </c>
      <c r="BI878" s="229">
        <f>IF(N878="nulová",J878,0)</f>
        <v>0</v>
      </c>
      <c r="BJ878" s="20" t="s">
        <v>77</v>
      </c>
      <c r="BK878" s="229">
        <f>ROUND(I878*H878,2)</f>
        <v>0</v>
      </c>
      <c r="BL878" s="20" t="s">
        <v>352</v>
      </c>
      <c r="BM878" s="228" t="s">
        <v>1592</v>
      </c>
    </row>
    <row r="879" s="14" customFormat="1">
      <c r="A879" s="14"/>
      <c r="B879" s="246"/>
      <c r="C879" s="247"/>
      <c r="D879" s="237" t="s">
        <v>204</v>
      </c>
      <c r="E879" s="248" t="s">
        <v>21</v>
      </c>
      <c r="F879" s="249" t="s">
        <v>1593</v>
      </c>
      <c r="G879" s="247"/>
      <c r="H879" s="250">
        <v>0.056000000000000001</v>
      </c>
      <c r="I879" s="251"/>
      <c r="J879" s="247"/>
      <c r="K879" s="247"/>
      <c r="L879" s="252"/>
      <c r="M879" s="253"/>
      <c r="N879" s="254"/>
      <c r="O879" s="254"/>
      <c r="P879" s="254"/>
      <c r="Q879" s="254"/>
      <c r="R879" s="254"/>
      <c r="S879" s="254"/>
      <c r="T879" s="255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T879" s="256" t="s">
        <v>204</v>
      </c>
      <c r="AU879" s="256" t="s">
        <v>81</v>
      </c>
      <c r="AV879" s="14" t="s">
        <v>81</v>
      </c>
      <c r="AW879" s="14" t="s">
        <v>34</v>
      </c>
      <c r="AX879" s="14" t="s">
        <v>73</v>
      </c>
      <c r="AY879" s="256" t="s">
        <v>193</v>
      </c>
    </row>
    <row r="880" s="15" customFormat="1">
      <c r="A880" s="15"/>
      <c r="B880" s="257"/>
      <c r="C880" s="258"/>
      <c r="D880" s="237" t="s">
        <v>204</v>
      </c>
      <c r="E880" s="259" t="s">
        <v>21</v>
      </c>
      <c r="F880" s="260" t="s">
        <v>208</v>
      </c>
      <c r="G880" s="258"/>
      <c r="H880" s="261">
        <v>0.056000000000000001</v>
      </c>
      <c r="I880" s="262"/>
      <c r="J880" s="258"/>
      <c r="K880" s="258"/>
      <c r="L880" s="263"/>
      <c r="M880" s="264"/>
      <c r="N880" s="265"/>
      <c r="O880" s="265"/>
      <c r="P880" s="265"/>
      <c r="Q880" s="265"/>
      <c r="R880" s="265"/>
      <c r="S880" s="265"/>
      <c r="T880" s="266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T880" s="267" t="s">
        <v>204</v>
      </c>
      <c r="AU880" s="267" t="s">
        <v>81</v>
      </c>
      <c r="AV880" s="15" t="s">
        <v>200</v>
      </c>
      <c r="AW880" s="15" t="s">
        <v>34</v>
      </c>
      <c r="AX880" s="15" t="s">
        <v>77</v>
      </c>
      <c r="AY880" s="267" t="s">
        <v>193</v>
      </c>
    </row>
    <row r="881" s="2" customFormat="1" ht="16.5" customHeight="1">
      <c r="A881" s="41"/>
      <c r="B881" s="42"/>
      <c r="C881" s="217" t="s">
        <v>1594</v>
      </c>
      <c r="D881" s="217" t="s">
        <v>195</v>
      </c>
      <c r="E881" s="218" t="s">
        <v>1595</v>
      </c>
      <c r="F881" s="219" t="s">
        <v>1596</v>
      </c>
      <c r="G881" s="220" t="s">
        <v>198</v>
      </c>
      <c r="H881" s="221">
        <v>176.237</v>
      </c>
      <c r="I881" s="222"/>
      <c r="J881" s="223">
        <f>ROUND(I881*H881,2)</f>
        <v>0</v>
      </c>
      <c r="K881" s="219" t="s">
        <v>199</v>
      </c>
      <c r="L881" s="47"/>
      <c r="M881" s="224" t="s">
        <v>21</v>
      </c>
      <c r="N881" s="225" t="s">
        <v>44</v>
      </c>
      <c r="O881" s="87"/>
      <c r="P881" s="226">
        <f>O881*H881</f>
        <v>0</v>
      </c>
      <c r="Q881" s="226">
        <v>0.00088000000000000003</v>
      </c>
      <c r="R881" s="226">
        <f>Q881*H881</f>
        <v>0.15508856000000001</v>
      </c>
      <c r="S881" s="226">
        <v>0</v>
      </c>
      <c r="T881" s="227">
        <f>S881*H881</f>
        <v>0</v>
      </c>
      <c r="U881" s="41"/>
      <c r="V881" s="41"/>
      <c r="W881" s="41"/>
      <c r="X881" s="41"/>
      <c r="Y881" s="41"/>
      <c r="Z881" s="41"/>
      <c r="AA881" s="41"/>
      <c r="AB881" s="41"/>
      <c r="AC881" s="41"/>
      <c r="AD881" s="41"/>
      <c r="AE881" s="41"/>
      <c r="AR881" s="228" t="s">
        <v>352</v>
      </c>
      <c r="AT881" s="228" t="s">
        <v>195</v>
      </c>
      <c r="AU881" s="228" t="s">
        <v>81</v>
      </c>
      <c r="AY881" s="20" t="s">
        <v>193</v>
      </c>
      <c r="BE881" s="229">
        <f>IF(N881="základní",J881,0)</f>
        <v>0</v>
      </c>
      <c r="BF881" s="229">
        <f>IF(N881="snížená",J881,0)</f>
        <v>0</v>
      </c>
      <c r="BG881" s="229">
        <f>IF(N881="zákl. přenesená",J881,0)</f>
        <v>0</v>
      </c>
      <c r="BH881" s="229">
        <f>IF(N881="sníž. přenesená",J881,0)</f>
        <v>0</v>
      </c>
      <c r="BI881" s="229">
        <f>IF(N881="nulová",J881,0)</f>
        <v>0</v>
      </c>
      <c r="BJ881" s="20" t="s">
        <v>77</v>
      </c>
      <c r="BK881" s="229">
        <f>ROUND(I881*H881,2)</f>
        <v>0</v>
      </c>
      <c r="BL881" s="20" t="s">
        <v>352</v>
      </c>
      <c r="BM881" s="228" t="s">
        <v>1597</v>
      </c>
    </row>
    <row r="882" s="2" customFormat="1">
      <c r="A882" s="41"/>
      <c r="B882" s="42"/>
      <c r="C882" s="43"/>
      <c r="D882" s="230" t="s">
        <v>202</v>
      </c>
      <c r="E882" s="43"/>
      <c r="F882" s="231" t="s">
        <v>1598</v>
      </c>
      <c r="G882" s="43"/>
      <c r="H882" s="43"/>
      <c r="I882" s="232"/>
      <c r="J882" s="43"/>
      <c r="K882" s="43"/>
      <c r="L882" s="47"/>
      <c r="M882" s="233"/>
      <c r="N882" s="234"/>
      <c r="O882" s="87"/>
      <c r="P882" s="87"/>
      <c r="Q882" s="87"/>
      <c r="R882" s="87"/>
      <c r="S882" s="87"/>
      <c r="T882" s="88"/>
      <c r="U882" s="41"/>
      <c r="V882" s="41"/>
      <c r="W882" s="41"/>
      <c r="X882" s="41"/>
      <c r="Y882" s="41"/>
      <c r="Z882" s="41"/>
      <c r="AA882" s="41"/>
      <c r="AB882" s="41"/>
      <c r="AC882" s="41"/>
      <c r="AD882" s="41"/>
      <c r="AE882" s="41"/>
      <c r="AT882" s="20" t="s">
        <v>202</v>
      </c>
      <c r="AU882" s="20" t="s">
        <v>81</v>
      </c>
    </row>
    <row r="883" s="14" customFormat="1">
      <c r="A883" s="14"/>
      <c r="B883" s="246"/>
      <c r="C883" s="247"/>
      <c r="D883" s="237" t="s">
        <v>204</v>
      </c>
      <c r="E883" s="248" t="s">
        <v>21</v>
      </c>
      <c r="F883" s="249" t="s">
        <v>725</v>
      </c>
      <c r="G883" s="247"/>
      <c r="H883" s="250">
        <v>176.237</v>
      </c>
      <c r="I883" s="251"/>
      <c r="J883" s="247"/>
      <c r="K883" s="247"/>
      <c r="L883" s="252"/>
      <c r="M883" s="253"/>
      <c r="N883" s="254"/>
      <c r="O883" s="254"/>
      <c r="P883" s="254"/>
      <c r="Q883" s="254"/>
      <c r="R883" s="254"/>
      <c r="S883" s="254"/>
      <c r="T883" s="255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T883" s="256" t="s">
        <v>204</v>
      </c>
      <c r="AU883" s="256" t="s">
        <v>81</v>
      </c>
      <c r="AV883" s="14" t="s">
        <v>81</v>
      </c>
      <c r="AW883" s="14" t="s">
        <v>34</v>
      </c>
      <c r="AX883" s="14" t="s">
        <v>77</v>
      </c>
      <c r="AY883" s="256" t="s">
        <v>193</v>
      </c>
    </row>
    <row r="884" s="2" customFormat="1" ht="24.15" customHeight="1">
      <c r="A884" s="41"/>
      <c r="B884" s="42"/>
      <c r="C884" s="282" t="s">
        <v>1599</v>
      </c>
      <c r="D884" s="282" t="s">
        <v>811</v>
      </c>
      <c r="E884" s="283" t="s">
        <v>1571</v>
      </c>
      <c r="F884" s="284" t="s">
        <v>1572</v>
      </c>
      <c r="G884" s="285" t="s">
        <v>198</v>
      </c>
      <c r="H884" s="286">
        <v>205.316</v>
      </c>
      <c r="I884" s="287"/>
      <c r="J884" s="288">
        <f>ROUND(I884*H884,2)</f>
        <v>0</v>
      </c>
      <c r="K884" s="284" t="s">
        <v>199</v>
      </c>
      <c r="L884" s="289"/>
      <c r="M884" s="290" t="s">
        <v>21</v>
      </c>
      <c r="N884" s="291" t="s">
        <v>44</v>
      </c>
      <c r="O884" s="87"/>
      <c r="P884" s="226">
        <f>O884*H884</f>
        <v>0</v>
      </c>
      <c r="Q884" s="226">
        <v>0.0054000000000000003</v>
      </c>
      <c r="R884" s="226">
        <f>Q884*H884</f>
        <v>1.1087064</v>
      </c>
      <c r="S884" s="226">
        <v>0</v>
      </c>
      <c r="T884" s="227">
        <f>S884*H884</f>
        <v>0</v>
      </c>
      <c r="U884" s="41"/>
      <c r="V884" s="41"/>
      <c r="W884" s="41"/>
      <c r="X884" s="41"/>
      <c r="Y884" s="41"/>
      <c r="Z884" s="41"/>
      <c r="AA884" s="41"/>
      <c r="AB884" s="41"/>
      <c r="AC884" s="41"/>
      <c r="AD884" s="41"/>
      <c r="AE884" s="41"/>
      <c r="AR884" s="228" t="s">
        <v>472</v>
      </c>
      <c r="AT884" s="228" t="s">
        <v>811</v>
      </c>
      <c r="AU884" s="228" t="s">
        <v>81</v>
      </c>
      <c r="AY884" s="20" t="s">
        <v>193</v>
      </c>
      <c r="BE884" s="229">
        <f>IF(N884="základní",J884,0)</f>
        <v>0</v>
      </c>
      <c r="BF884" s="229">
        <f>IF(N884="snížená",J884,0)</f>
        <v>0</v>
      </c>
      <c r="BG884" s="229">
        <f>IF(N884="zákl. přenesená",J884,0)</f>
        <v>0</v>
      </c>
      <c r="BH884" s="229">
        <f>IF(N884="sníž. přenesená",J884,0)</f>
        <v>0</v>
      </c>
      <c r="BI884" s="229">
        <f>IF(N884="nulová",J884,0)</f>
        <v>0</v>
      </c>
      <c r="BJ884" s="20" t="s">
        <v>77</v>
      </c>
      <c r="BK884" s="229">
        <f>ROUND(I884*H884,2)</f>
        <v>0</v>
      </c>
      <c r="BL884" s="20" t="s">
        <v>352</v>
      </c>
      <c r="BM884" s="228" t="s">
        <v>1600</v>
      </c>
    </row>
    <row r="885" s="14" customFormat="1">
      <c r="A885" s="14"/>
      <c r="B885" s="246"/>
      <c r="C885" s="247"/>
      <c r="D885" s="237" t="s">
        <v>204</v>
      </c>
      <c r="E885" s="248" t="s">
        <v>21</v>
      </c>
      <c r="F885" s="249" t="s">
        <v>1601</v>
      </c>
      <c r="G885" s="247"/>
      <c r="H885" s="250">
        <v>205.316</v>
      </c>
      <c r="I885" s="251"/>
      <c r="J885" s="247"/>
      <c r="K885" s="247"/>
      <c r="L885" s="252"/>
      <c r="M885" s="253"/>
      <c r="N885" s="254"/>
      <c r="O885" s="254"/>
      <c r="P885" s="254"/>
      <c r="Q885" s="254"/>
      <c r="R885" s="254"/>
      <c r="S885" s="254"/>
      <c r="T885" s="255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T885" s="256" t="s">
        <v>204</v>
      </c>
      <c r="AU885" s="256" t="s">
        <v>81</v>
      </c>
      <c r="AV885" s="14" t="s">
        <v>81</v>
      </c>
      <c r="AW885" s="14" t="s">
        <v>34</v>
      </c>
      <c r="AX885" s="14" t="s">
        <v>73</v>
      </c>
      <c r="AY885" s="256" t="s">
        <v>193</v>
      </c>
    </row>
    <row r="886" s="15" customFormat="1">
      <c r="A886" s="15"/>
      <c r="B886" s="257"/>
      <c r="C886" s="258"/>
      <c r="D886" s="237" t="s">
        <v>204</v>
      </c>
      <c r="E886" s="259" t="s">
        <v>21</v>
      </c>
      <c r="F886" s="260" t="s">
        <v>208</v>
      </c>
      <c r="G886" s="258"/>
      <c r="H886" s="261">
        <v>205.316</v>
      </c>
      <c r="I886" s="262"/>
      <c r="J886" s="258"/>
      <c r="K886" s="258"/>
      <c r="L886" s="263"/>
      <c r="M886" s="264"/>
      <c r="N886" s="265"/>
      <c r="O886" s="265"/>
      <c r="P886" s="265"/>
      <c r="Q886" s="265"/>
      <c r="R886" s="265"/>
      <c r="S886" s="265"/>
      <c r="T886" s="266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T886" s="267" t="s">
        <v>204</v>
      </c>
      <c r="AU886" s="267" t="s">
        <v>81</v>
      </c>
      <c r="AV886" s="15" t="s">
        <v>200</v>
      </c>
      <c r="AW886" s="15" t="s">
        <v>34</v>
      </c>
      <c r="AX886" s="15" t="s">
        <v>77</v>
      </c>
      <c r="AY886" s="267" t="s">
        <v>193</v>
      </c>
    </row>
    <row r="887" s="2" customFormat="1" ht="16.5" customHeight="1">
      <c r="A887" s="41"/>
      <c r="B887" s="42"/>
      <c r="C887" s="217" t="s">
        <v>1602</v>
      </c>
      <c r="D887" s="217" t="s">
        <v>195</v>
      </c>
      <c r="E887" s="218" t="s">
        <v>1603</v>
      </c>
      <c r="F887" s="219" t="s">
        <v>1604</v>
      </c>
      <c r="G887" s="220" t="s">
        <v>198</v>
      </c>
      <c r="H887" s="221">
        <v>208.96299999999999</v>
      </c>
      <c r="I887" s="222"/>
      <c r="J887" s="223">
        <f>ROUND(I887*H887,2)</f>
        <v>0</v>
      </c>
      <c r="K887" s="219" t="s">
        <v>199</v>
      </c>
      <c r="L887" s="47"/>
      <c r="M887" s="224" t="s">
        <v>21</v>
      </c>
      <c r="N887" s="225" t="s">
        <v>44</v>
      </c>
      <c r="O887" s="87"/>
      <c r="P887" s="226">
        <f>O887*H887</f>
        <v>0</v>
      </c>
      <c r="Q887" s="226">
        <v>3.0000000000000001E-05</v>
      </c>
      <c r="R887" s="226">
        <f>Q887*H887</f>
        <v>0.0062688900000000001</v>
      </c>
      <c r="S887" s="226">
        <v>0</v>
      </c>
      <c r="T887" s="227">
        <f>S887*H887</f>
        <v>0</v>
      </c>
      <c r="U887" s="41"/>
      <c r="V887" s="41"/>
      <c r="W887" s="41"/>
      <c r="X887" s="41"/>
      <c r="Y887" s="41"/>
      <c r="Z887" s="41"/>
      <c r="AA887" s="41"/>
      <c r="AB887" s="41"/>
      <c r="AC887" s="41"/>
      <c r="AD887" s="41"/>
      <c r="AE887" s="41"/>
      <c r="AR887" s="228" t="s">
        <v>352</v>
      </c>
      <c r="AT887" s="228" t="s">
        <v>195</v>
      </c>
      <c r="AU887" s="228" t="s">
        <v>81</v>
      </c>
      <c r="AY887" s="20" t="s">
        <v>193</v>
      </c>
      <c r="BE887" s="229">
        <f>IF(N887="základní",J887,0)</f>
        <v>0</v>
      </c>
      <c r="BF887" s="229">
        <f>IF(N887="snížená",J887,0)</f>
        <v>0</v>
      </c>
      <c r="BG887" s="229">
        <f>IF(N887="zákl. přenesená",J887,0)</f>
        <v>0</v>
      </c>
      <c r="BH887" s="229">
        <f>IF(N887="sníž. přenesená",J887,0)</f>
        <v>0</v>
      </c>
      <c r="BI887" s="229">
        <f>IF(N887="nulová",J887,0)</f>
        <v>0</v>
      </c>
      <c r="BJ887" s="20" t="s">
        <v>77</v>
      </c>
      <c r="BK887" s="229">
        <f>ROUND(I887*H887,2)</f>
        <v>0</v>
      </c>
      <c r="BL887" s="20" t="s">
        <v>352</v>
      </c>
      <c r="BM887" s="228" t="s">
        <v>1605</v>
      </c>
    </row>
    <row r="888" s="2" customFormat="1">
      <c r="A888" s="41"/>
      <c r="B888" s="42"/>
      <c r="C888" s="43"/>
      <c r="D888" s="230" t="s">
        <v>202</v>
      </c>
      <c r="E888" s="43"/>
      <c r="F888" s="231" t="s">
        <v>1606</v>
      </c>
      <c r="G888" s="43"/>
      <c r="H888" s="43"/>
      <c r="I888" s="232"/>
      <c r="J888" s="43"/>
      <c r="K888" s="43"/>
      <c r="L888" s="47"/>
      <c r="M888" s="233"/>
      <c r="N888" s="234"/>
      <c r="O888" s="87"/>
      <c r="P888" s="87"/>
      <c r="Q888" s="87"/>
      <c r="R888" s="87"/>
      <c r="S888" s="87"/>
      <c r="T888" s="88"/>
      <c r="U888" s="41"/>
      <c r="V888" s="41"/>
      <c r="W888" s="41"/>
      <c r="X888" s="41"/>
      <c r="Y888" s="41"/>
      <c r="Z888" s="41"/>
      <c r="AA888" s="41"/>
      <c r="AB888" s="41"/>
      <c r="AC888" s="41"/>
      <c r="AD888" s="41"/>
      <c r="AE888" s="41"/>
      <c r="AT888" s="20" t="s">
        <v>202</v>
      </c>
      <c r="AU888" s="20" t="s">
        <v>81</v>
      </c>
    </row>
    <row r="889" s="13" customFormat="1">
      <c r="A889" s="13"/>
      <c r="B889" s="235"/>
      <c r="C889" s="236"/>
      <c r="D889" s="237" t="s">
        <v>204</v>
      </c>
      <c r="E889" s="238" t="s">
        <v>21</v>
      </c>
      <c r="F889" s="239" t="s">
        <v>1607</v>
      </c>
      <c r="G889" s="236"/>
      <c r="H889" s="238" t="s">
        <v>21</v>
      </c>
      <c r="I889" s="240"/>
      <c r="J889" s="236"/>
      <c r="K889" s="236"/>
      <c r="L889" s="241"/>
      <c r="M889" s="242"/>
      <c r="N889" s="243"/>
      <c r="O889" s="243"/>
      <c r="P889" s="243"/>
      <c r="Q889" s="243"/>
      <c r="R889" s="243"/>
      <c r="S889" s="243"/>
      <c r="T889" s="244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T889" s="245" t="s">
        <v>204</v>
      </c>
      <c r="AU889" s="245" t="s">
        <v>81</v>
      </c>
      <c r="AV889" s="13" t="s">
        <v>77</v>
      </c>
      <c r="AW889" s="13" t="s">
        <v>34</v>
      </c>
      <c r="AX889" s="13" t="s">
        <v>73</v>
      </c>
      <c r="AY889" s="245" t="s">
        <v>193</v>
      </c>
    </row>
    <row r="890" s="14" customFormat="1">
      <c r="A890" s="14"/>
      <c r="B890" s="246"/>
      <c r="C890" s="247"/>
      <c r="D890" s="237" t="s">
        <v>204</v>
      </c>
      <c r="E890" s="248" t="s">
        <v>21</v>
      </c>
      <c r="F890" s="249" t="s">
        <v>700</v>
      </c>
      <c r="G890" s="247"/>
      <c r="H890" s="250">
        <v>208.96299999999999</v>
      </c>
      <c r="I890" s="251"/>
      <c r="J890" s="247"/>
      <c r="K890" s="247"/>
      <c r="L890" s="252"/>
      <c r="M890" s="253"/>
      <c r="N890" s="254"/>
      <c r="O890" s="254"/>
      <c r="P890" s="254"/>
      <c r="Q890" s="254"/>
      <c r="R890" s="254"/>
      <c r="S890" s="254"/>
      <c r="T890" s="255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T890" s="256" t="s">
        <v>204</v>
      </c>
      <c r="AU890" s="256" t="s">
        <v>81</v>
      </c>
      <c r="AV890" s="14" t="s">
        <v>81</v>
      </c>
      <c r="AW890" s="14" t="s">
        <v>34</v>
      </c>
      <c r="AX890" s="14" t="s">
        <v>73</v>
      </c>
      <c r="AY890" s="256" t="s">
        <v>193</v>
      </c>
    </row>
    <row r="891" s="15" customFormat="1">
      <c r="A891" s="15"/>
      <c r="B891" s="257"/>
      <c r="C891" s="258"/>
      <c r="D891" s="237" t="s">
        <v>204</v>
      </c>
      <c r="E891" s="259" t="s">
        <v>21</v>
      </c>
      <c r="F891" s="260" t="s">
        <v>208</v>
      </c>
      <c r="G891" s="258"/>
      <c r="H891" s="261">
        <v>208.96299999999999</v>
      </c>
      <c r="I891" s="262"/>
      <c r="J891" s="258"/>
      <c r="K891" s="258"/>
      <c r="L891" s="263"/>
      <c r="M891" s="264"/>
      <c r="N891" s="265"/>
      <c r="O891" s="265"/>
      <c r="P891" s="265"/>
      <c r="Q891" s="265"/>
      <c r="R891" s="265"/>
      <c r="S891" s="265"/>
      <c r="T891" s="266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T891" s="267" t="s">
        <v>204</v>
      </c>
      <c r="AU891" s="267" t="s">
        <v>81</v>
      </c>
      <c r="AV891" s="15" t="s">
        <v>200</v>
      </c>
      <c r="AW891" s="15" t="s">
        <v>34</v>
      </c>
      <c r="AX891" s="15" t="s">
        <v>77</v>
      </c>
      <c r="AY891" s="267" t="s">
        <v>193</v>
      </c>
    </row>
    <row r="892" s="2" customFormat="1" ht="21.75" customHeight="1">
      <c r="A892" s="41"/>
      <c r="B892" s="42"/>
      <c r="C892" s="282" t="s">
        <v>1608</v>
      </c>
      <c r="D892" s="282" t="s">
        <v>811</v>
      </c>
      <c r="E892" s="283" t="s">
        <v>1609</v>
      </c>
      <c r="F892" s="284" t="s">
        <v>1610</v>
      </c>
      <c r="G892" s="285" t="s">
        <v>198</v>
      </c>
      <c r="H892" s="286">
        <v>243.54599999999999</v>
      </c>
      <c r="I892" s="287"/>
      <c r="J892" s="288">
        <f>ROUND(I892*H892,2)</f>
        <v>0</v>
      </c>
      <c r="K892" s="284" t="s">
        <v>199</v>
      </c>
      <c r="L892" s="289"/>
      <c r="M892" s="290" t="s">
        <v>21</v>
      </c>
      <c r="N892" s="291" t="s">
        <v>44</v>
      </c>
      <c r="O892" s="87"/>
      <c r="P892" s="226">
        <f>O892*H892</f>
        <v>0</v>
      </c>
      <c r="Q892" s="226">
        <v>0.0022300000000000002</v>
      </c>
      <c r="R892" s="226">
        <f>Q892*H892</f>
        <v>0.54310758000000003</v>
      </c>
      <c r="S892" s="226">
        <v>0</v>
      </c>
      <c r="T892" s="227">
        <f>S892*H892</f>
        <v>0</v>
      </c>
      <c r="U892" s="41"/>
      <c r="V892" s="41"/>
      <c r="W892" s="41"/>
      <c r="X892" s="41"/>
      <c r="Y892" s="41"/>
      <c r="Z892" s="41"/>
      <c r="AA892" s="41"/>
      <c r="AB892" s="41"/>
      <c r="AC892" s="41"/>
      <c r="AD892" s="41"/>
      <c r="AE892" s="41"/>
      <c r="AR892" s="228" t="s">
        <v>472</v>
      </c>
      <c r="AT892" s="228" t="s">
        <v>811</v>
      </c>
      <c r="AU892" s="228" t="s">
        <v>81</v>
      </c>
      <c r="AY892" s="20" t="s">
        <v>193</v>
      </c>
      <c r="BE892" s="229">
        <f>IF(N892="základní",J892,0)</f>
        <v>0</v>
      </c>
      <c r="BF892" s="229">
        <f>IF(N892="snížená",J892,0)</f>
        <v>0</v>
      </c>
      <c r="BG892" s="229">
        <f>IF(N892="zákl. přenesená",J892,0)</f>
        <v>0</v>
      </c>
      <c r="BH892" s="229">
        <f>IF(N892="sníž. přenesená",J892,0)</f>
        <v>0</v>
      </c>
      <c r="BI892" s="229">
        <f>IF(N892="nulová",J892,0)</f>
        <v>0</v>
      </c>
      <c r="BJ892" s="20" t="s">
        <v>77</v>
      </c>
      <c r="BK892" s="229">
        <f>ROUND(I892*H892,2)</f>
        <v>0</v>
      </c>
      <c r="BL892" s="20" t="s">
        <v>352</v>
      </c>
      <c r="BM892" s="228" t="s">
        <v>1611</v>
      </c>
    </row>
    <row r="893" s="14" customFormat="1">
      <c r="A893" s="14"/>
      <c r="B893" s="246"/>
      <c r="C893" s="247"/>
      <c r="D893" s="237" t="s">
        <v>204</v>
      </c>
      <c r="E893" s="247"/>
      <c r="F893" s="249" t="s">
        <v>1612</v>
      </c>
      <c r="G893" s="247"/>
      <c r="H893" s="250">
        <v>243.54599999999999</v>
      </c>
      <c r="I893" s="251"/>
      <c r="J893" s="247"/>
      <c r="K893" s="247"/>
      <c r="L893" s="252"/>
      <c r="M893" s="253"/>
      <c r="N893" s="254"/>
      <c r="O893" s="254"/>
      <c r="P893" s="254"/>
      <c r="Q893" s="254"/>
      <c r="R893" s="254"/>
      <c r="S893" s="254"/>
      <c r="T893" s="255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T893" s="256" t="s">
        <v>204</v>
      </c>
      <c r="AU893" s="256" t="s">
        <v>81</v>
      </c>
      <c r="AV893" s="14" t="s">
        <v>81</v>
      </c>
      <c r="AW893" s="14" t="s">
        <v>4</v>
      </c>
      <c r="AX893" s="14" t="s">
        <v>77</v>
      </c>
      <c r="AY893" s="256" t="s">
        <v>193</v>
      </c>
    </row>
    <row r="894" s="2" customFormat="1" ht="33" customHeight="1">
      <c r="A894" s="41"/>
      <c r="B894" s="42"/>
      <c r="C894" s="217" t="s">
        <v>1613</v>
      </c>
      <c r="D894" s="217" t="s">
        <v>195</v>
      </c>
      <c r="E894" s="218" t="s">
        <v>1614</v>
      </c>
      <c r="F894" s="219" t="s">
        <v>1615</v>
      </c>
      <c r="G894" s="220" t="s">
        <v>588</v>
      </c>
      <c r="H894" s="221">
        <v>12</v>
      </c>
      <c r="I894" s="222"/>
      <c r="J894" s="223">
        <f>ROUND(I894*H894,2)</f>
        <v>0</v>
      </c>
      <c r="K894" s="219" t="s">
        <v>199</v>
      </c>
      <c r="L894" s="47"/>
      <c r="M894" s="224" t="s">
        <v>21</v>
      </c>
      <c r="N894" s="225" t="s">
        <v>44</v>
      </c>
      <c r="O894" s="87"/>
      <c r="P894" s="226">
        <f>O894*H894</f>
        <v>0</v>
      </c>
      <c r="Q894" s="226">
        <v>0.0074999999999999997</v>
      </c>
      <c r="R894" s="226">
        <f>Q894*H894</f>
        <v>0.089999999999999997</v>
      </c>
      <c r="S894" s="226">
        <v>0</v>
      </c>
      <c r="T894" s="227">
        <f>S894*H894</f>
        <v>0</v>
      </c>
      <c r="U894" s="41"/>
      <c r="V894" s="41"/>
      <c r="W894" s="41"/>
      <c r="X894" s="41"/>
      <c r="Y894" s="41"/>
      <c r="Z894" s="41"/>
      <c r="AA894" s="41"/>
      <c r="AB894" s="41"/>
      <c r="AC894" s="41"/>
      <c r="AD894" s="41"/>
      <c r="AE894" s="41"/>
      <c r="AR894" s="228" t="s">
        <v>352</v>
      </c>
      <c r="AT894" s="228" t="s">
        <v>195</v>
      </c>
      <c r="AU894" s="228" t="s">
        <v>81</v>
      </c>
      <c r="AY894" s="20" t="s">
        <v>193</v>
      </c>
      <c r="BE894" s="229">
        <f>IF(N894="základní",J894,0)</f>
        <v>0</v>
      </c>
      <c r="BF894" s="229">
        <f>IF(N894="snížená",J894,0)</f>
        <v>0</v>
      </c>
      <c r="BG894" s="229">
        <f>IF(N894="zákl. přenesená",J894,0)</f>
        <v>0</v>
      </c>
      <c r="BH894" s="229">
        <f>IF(N894="sníž. přenesená",J894,0)</f>
        <v>0</v>
      </c>
      <c r="BI894" s="229">
        <f>IF(N894="nulová",J894,0)</f>
        <v>0</v>
      </c>
      <c r="BJ894" s="20" t="s">
        <v>77</v>
      </c>
      <c r="BK894" s="229">
        <f>ROUND(I894*H894,2)</f>
        <v>0</v>
      </c>
      <c r="BL894" s="20" t="s">
        <v>352</v>
      </c>
      <c r="BM894" s="228" t="s">
        <v>1616</v>
      </c>
    </row>
    <row r="895" s="2" customFormat="1">
      <c r="A895" s="41"/>
      <c r="B895" s="42"/>
      <c r="C895" s="43"/>
      <c r="D895" s="230" t="s">
        <v>202</v>
      </c>
      <c r="E895" s="43"/>
      <c r="F895" s="231" t="s">
        <v>1617</v>
      </c>
      <c r="G895" s="43"/>
      <c r="H895" s="43"/>
      <c r="I895" s="232"/>
      <c r="J895" s="43"/>
      <c r="K895" s="43"/>
      <c r="L895" s="47"/>
      <c r="M895" s="233"/>
      <c r="N895" s="234"/>
      <c r="O895" s="87"/>
      <c r="P895" s="87"/>
      <c r="Q895" s="87"/>
      <c r="R895" s="87"/>
      <c r="S895" s="87"/>
      <c r="T895" s="88"/>
      <c r="U895" s="41"/>
      <c r="V895" s="41"/>
      <c r="W895" s="41"/>
      <c r="X895" s="41"/>
      <c r="Y895" s="41"/>
      <c r="Z895" s="41"/>
      <c r="AA895" s="41"/>
      <c r="AB895" s="41"/>
      <c r="AC895" s="41"/>
      <c r="AD895" s="41"/>
      <c r="AE895" s="41"/>
      <c r="AT895" s="20" t="s">
        <v>202</v>
      </c>
      <c r="AU895" s="20" t="s">
        <v>81</v>
      </c>
    </row>
    <row r="896" s="14" customFormat="1">
      <c r="A896" s="14"/>
      <c r="B896" s="246"/>
      <c r="C896" s="247"/>
      <c r="D896" s="237" t="s">
        <v>204</v>
      </c>
      <c r="E896" s="248" t="s">
        <v>21</v>
      </c>
      <c r="F896" s="249" t="s">
        <v>8</v>
      </c>
      <c r="G896" s="247"/>
      <c r="H896" s="250">
        <v>12</v>
      </c>
      <c r="I896" s="251"/>
      <c r="J896" s="247"/>
      <c r="K896" s="247"/>
      <c r="L896" s="252"/>
      <c r="M896" s="253"/>
      <c r="N896" s="254"/>
      <c r="O896" s="254"/>
      <c r="P896" s="254"/>
      <c r="Q896" s="254"/>
      <c r="R896" s="254"/>
      <c r="S896" s="254"/>
      <c r="T896" s="255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T896" s="256" t="s">
        <v>204</v>
      </c>
      <c r="AU896" s="256" t="s">
        <v>81</v>
      </c>
      <c r="AV896" s="14" t="s">
        <v>81</v>
      </c>
      <c r="AW896" s="14" t="s">
        <v>34</v>
      </c>
      <c r="AX896" s="14" t="s">
        <v>77</v>
      </c>
      <c r="AY896" s="256" t="s">
        <v>193</v>
      </c>
    </row>
    <row r="897" s="2" customFormat="1" ht="16.5" customHeight="1">
      <c r="A897" s="41"/>
      <c r="B897" s="42"/>
      <c r="C897" s="282" t="s">
        <v>1618</v>
      </c>
      <c r="D897" s="282" t="s">
        <v>811</v>
      </c>
      <c r="E897" s="283" t="s">
        <v>1619</v>
      </c>
      <c r="F897" s="284" t="s">
        <v>1620</v>
      </c>
      <c r="G897" s="285" t="s">
        <v>588</v>
      </c>
      <c r="H897" s="286">
        <v>4</v>
      </c>
      <c r="I897" s="287"/>
      <c r="J897" s="288">
        <f>ROUND(I897*H897,2)</f>
        <v>0</v>
      </c>
      <c r="K897" s="284" t="s">
        <v>199</v>
      </c>
      <c r="L897" s="289"/>
      <c r="M897" s="290" t="s">
        <v>21</v>
      </c>
      <c r="N897" s="291" t="s">
        <v>44</v>
      </c>
      <c r="O897" s="87"/>
      <c r="P897" s="226">
        <f>O897*H897</f>
        <v>0</v>
      </c>
      <c r="Q897" s="226">
        <v>0.00014999999999999999</v>
      </c>
      <c r="R897" s="226">
        <f>Q897*H897</f>
        <v>0.00059999999999999995</v>
      </c>
      <c r="S897" s="226">
        <v>0</v>
      </c>
      <c r="T897" s="227">
        <f>S897*H897</f>
        <v>0</v>
      </c>
      <c r="U897" s="41"/>
      <c r="V897" s="41"/>
      <c r="W897" s="41"/>
      <c r="X897" s="41"/>
      <c r="Y897" s="41"/>
      <c r="Z897" s="41"/>
      <c r="AA897" s="41"/>
      <c r="AB897" s="41"/>
      <c r="AC897" s="41"/>
      <c r="AD897" s="41"/>
      <c r="AE897" s="41"/>
      <c r="AR897" s="228" t="s">
        <v>472</v>
      </c>
      <c r="AT897" s="228" t="s">
        <v>811</v>
      </c>
      <c r="AU897" s="228" t="s">
        <v>81</v>
      </c>
      <c r="AY897" s="20" t="s">
        <v>193</v>
      </c>
      <c r="BE897" s="229">
        <f>IF(N897="základní",J897,0)</f>
        <v>0</v>
      </c>
      <c r="BF897" s="229">
        <f>IF(N897="snížená",J897,0)</f>
        <v>0</v>
      </c>
      <c r="BG897" s="229">
        <f>IF(N897="zákl. přenesená",J897,0)</f>
        <v>0</v>
      </c>
      <c r="BH897" s="229">
        <f>IF(N897="sníž. přenesená",J897,0)</f>
        <v>0</v>
      </c>
      <c r="BI897" s="229">
        <f>IF(N897="nulová",J897,0)</f>
        <v>0</v>
      </c>
      <c r="BJ897" s="20" t="s">
        <v>77</v>
      </c>
      <c r="BK897" s="229">
        <f>ROUND(I897*H897,2)</f>
        <v>0</v>
      </c>
      <c r="BL897" s="20" t="s">
        <v>352</v>
      </c>
      <c r="BM897" s="228" t="s">
        <v>1621</v>
      </c>
    </row>
    <row r="898" s="2" customFormat="1" ht="16.5" customHeight="1">
      <c r="A898" s="41"/>
      <c r="B898" s="42"/>
      <c r="C898" s="282" t="s">
        <v>1622</v>
      </c>
      <c r="D898" s="282" t="s">
        <v>811</v>
      </c>
      <c r="E898" s="283" t="s">
        <v>1623</v>
      </c>
      <c r="F898" s="284" t="s">
        <v>1624</v>
      </c>
      <c r="G898" s="285" t="s">
        <v>588</v>
      </c>
      <c r="H898" s="286">
        <v>7</v>
      </c>
      <c r="I898" s="287"/>
      <c r="J898" s="288">
        <f>ROUND(I898*H898,2)</f>
        <v>0</v>
      </c>
      <c r="K898" s="284" t="s">
        <v>199</v>
      </c>
      <c r="L898" s="289"/>
      <c r="M898" s="290" t="s">
        <v>21</v>
      </c>
      <c r="N898" s="291" t="s">
        <v>44</v>
      </c>
      <c r="O898" s="87"/>
      <c r="P898" s="226">
        <f>O898*H898</f>
        <v>0</v>
      </c>
      <c r="Q898" s="226">
        <v>0.00023000000000000001</v>
      </c>
      <c r="R898" s="226">
        <f>Q898*H898</f>
        <v>0.0016100000000000001</v>
      </c>
      <c r="S898" s="226">
        <v>0</v>
      </c>
      <c r="T898" s="227">
        <f>S898*H898</f>
        <v>0</v>
      </c>
      <c r="U898" s="41"/>
      <c r="V898" s="41"/>
      <c r="W898" s="41"/>
      <c r="X898" s="41"/>
      <c r="Y898" s="41"/>
      <c r="Z898" s="41"/>
      <c r="AA898" s="41"/>
      <c r="AB898" s="41"/>
      <c r="AC898" s="41"/>
      <c r="AD898" s="41"/>
      <c r="AE898" s="41"/>
      <c r="AR898" s="228" t="s">
        <v>472</v>
      </c>
      <c r="AT898" s="228" t="s">
        <v>811</v>
      </c>
      <c r="AU898" s="228" t="s">
        <v>81</v>
      </c>
      <c r="AY898" s="20" t="s">
        <v>193</v>
      </c>
      <c r="BE898" s="229">
        <f>IF(N898="základní",J898,0)</f>
        <v>0</v>
      </c>
      <c r="BF898" s="229">
        <f>IF(N898="snížená",J898,0)</f>
        <v>0</v>
      </c>
      <c r="BG898" s="229">
        <f>IF(N898="zákl. přenesená",J898,0)</f>
        <v>0</v>
      </c>
      <c r="BH898" s="229">
        <f>IF(N898="sníž. přenesená",J898,0)</f>
        <v>0</v>
      </c>
      <c r="BI898" s="229">
        <f>IF(N898="nulová",J898,0)</f>
        <v>0</v>
      </c>
      <c r="BJ898" s="20" t="s">
        <v>77</v>
      </c>
      <c r="BK898" s="229">
        <f>ROUND(I898*H898,2)</f>
        <v>0</v>
      </c>
      <c r="BL898" s="20" t="s">
        <v>352</v>
      </c>
      <c r="BM898" s="228" t="s">
        <v>1625</v>
      </c>
    </row>
    <row r="899" s="2" customFormat="1" ht="16.5" customHeight="1">
      <c r="A899" s="41"/>
      <c r="B899" s="42"/>
      <c r="C899" s="282" t="s">
        <v>1626</v>
      </c>
      <c r="D899" s="282" t="s">
        <v>811</v>
      </c>
      <c r="E899" s="283" t="s">
        <v>1627</v>
      </c>
      <c r="F899" s="284" t="s">
        <v>1628</v>
      </c>
      <c r="G899" s="285" t="s">
        <v>588</v>
      </c>
      <c r="H899" s="286">
        <v>1</v>
      </c>
      <c r="I899" s="287"/>
      <c r="J899" s="288">
        <f>ROUND(I899*H899,2)</f>
        <v>0</v>
      </c>
      <c r="K899" s="284" t="s">
        <v>199</v>
      </c>
      <c r="L899" s="289"/>
      <c r="M899" s="290" t="s">
        <v>21</v>
      </c>
      <c r="N899" s="291" t="s">
        <v>44</v>
      </c>
      <c r="O899" s="87"/>
      <c r="P899" s="226">
        <f>O899*H899</f>
        <v>0</v>
      </c>
      <c r="Q899" s="226">
        <v>0.00025999999999999998</v>
      </c>
      <c r="R899" s="226">
        <f>Q899*H899</f>
        <v>0.00025999999999999998</v>
      </c>
      <c r="S899" s="226">
        <v>0</v>
      </c>
      <c r="T899" s="227">
        <f>S899*H899</f>
        <v>0</v>
      </c>
      <c r="U899" s="41"/>
      <c r="V899" s="41"/>
      <c r="W899" s="41"/>
      <c r="X899" s="41"/>
      <c r="Y899" s="41"/>
      <c r="Z899" s="41"/>
      <c r="AA899" s="41"/>
      <c r="AB899" s="41"/>
      <c r="AC899" s="41"/>
      <c r="AD899" s="41"/>
      <c r="AE899" s="41"/>
      <c r="AR899" s="228" t="s">
        <v>472</v>
      </c>
      <c r="AT899" s="228" t="s">
        <v>811</v>
      </c>
      <c r="AU899" s="228" t="s">
        <v>81</v>
      </c>
      <c r="AY899" s="20" t="s">
        <v>193</v>
      </c>
      <c r="BE899" s="229">
        <f>IF(N899="základní",J899,0)</f>
        <v>0</v>
      </c>
      <c r="BF899" s="229">
        <f>IF(N899="snížená",J899,0)</f>
        <v>0</v>
      </c>
      <c r="BG899" s="229">
        <f>IF(N899="zákl. přenesená",J899,0)</f>
        <v>0</v>
      </c>
      <c r="BH899" s="229">
        <f>IF(N899="sníž. přenesená",J899,0)</f>
        <v>0</v>
      </c>
      <c r="BI899" s="229">
        <f>IF(N899="nulová",J899,0)</f>
        <v>0</v>
      </c>
      <c r="BJ899" s="20" t="s">
        <v>77</v>
      </c>
      <c r="BK899" s="229">
        <f>ROUND(I899*H899,2)</f>
        <v>0</v>
      </c>
      <c r="BL899" s="20" t="s">
        <v>352</v>
      </c>
      <c r="BM899" s="228" t="s">
        <v>1629</v>
      </c>
    </row>
    <row r="900" s="2" customFormat="1" ht="24.15" customHeight="1">
      <c r="A900" s="41"/>
      <c r="B900" s="42"/>
      <c r="C900" s="217" t="s">
        <v>1630</v>
      </c>
      <c r="D900" s="217" t="s">
        <v>195</v>
      </c>
      <c r="E900" s="218" t="s">
        <v>1631</v>
      </c>
      <c r="F900" s="219" t="s">
        <v>1632</v>
      </c>
      <c r="G900" s="220" t="s">
        <v>211</v>
      </c>
      <c r="H900" s="221">
        <v>89</v>
      </c>
      <c r="I900" s="222"/>
      <c r="J900" s="223">
        <f>ROUND(I900*H900,2)</f>
        <v>0</v>
      </c>
      <c r="K900" s="219" t="s">
        <v>21</v>
      </c>
      <c r="L900" s="47"/>
      <c r="M900" s="224" t="s">
        <v>21</v>
      </c>
      <c r="N900" s="225" t="s">
        <v>44</v>
      </c>
      <c r="O900" s="87"/>
      <c r="P900" s="226">
        <f>O900*H900</f>
        <v>0</v>
      </c>
      <c r="Q900" s="226">
        <v>0.00044999999999999999</v>
      </c>
      <c r="R900" s="226">
        <f>Q900*H900</f>
        <v>0.040050000000000002</v>
      </c>
      <c r="S900" s="226">
        <v>0</v>
      </c>
      <c r="T900" s="227">
        <f>S900*H900</f>
        <v>0</v>
      </c>
      <c r="U900" s="41"/>
      <c r="V900" s="41"/>
      <c r="W900" s="41"/>
      <c r="X900" s="41"/>
      <c r="Y900" s="41"/>
      <c r="Z900" s="41"/>
      <c r="AA900" s="41"/>
      <c r="AB900" s="41"/>
      <c r="AC900" s="41"/>
      <c r="AD900" s="41"/>
      <c r="AE900" s="41"/>
      <c r="AR900" s="228" t="s">
        <v>352</v>
      </c>
      <c r="AT900" s="228" t="s">
        <v>195</v>
      </c>
      <c r="AU900" s="228" t="s">
        <v>81</v>
      </c>
      <c r="AY900" s="20" t="s">
        <v>193</v>
      </c>
      <c r="BE900" s="229">
        <f>IF(N900="základní",J900,0)</f>
        <v>0</v>
      </c>
      <c r="BF900" s="229">
        <f>IF(N900="snížená",J900,0)</f>
        <v>0</v>
      </c>
      <c r="BG900" s="229">
        <f>IF(N900="zákl. přenesená",J900,0)</f>
        <v>0</v>
      </c>
      <c r="BH900" s="229">
        <f>IF(N900="sníž. přenesená",J900,0)</f>
        <v>0</v>
      </c>
      <c r="BI900" s="229">
        <f>IF(N900="nulová",J900,0)</f>
        <v>0</v>
      </c>
      <c r="BJ900" s="20" t="s">
        <v>77</v>
      </c>
      <c r="BK900" s="229">
        <f>ROUND(I900*H900,2)</f>
        <v>0</v>
      </c>
      <c r="BL900" s="20" t="s">
        <v>352</v>
      </c>
      <c r="BM900" s="228" t="s">
        <v>1633</v>
      </c>
    </row>
    <row r="901" s="13" customFormat="1">
      <c r="A901" s="13"/>
      <c r="B901" s="235"/>
      <c r="C901" s="236"/>
      <c r="D901" s="237" t="s">
        <v>204</v>
      </c>
      <c r="E901" s="238" t="s">
        <v>21</v>
      </c>
      <c r="F901" s="239" t="s">
        <v>1634</v>
      </c>
      <c r="G901" s="236"/>
      <c r="H901" s="238" t="s">
        <v>21</v>
      </c>
      <c r="I901" s="240"/>
      <c r="J901" s="236"/>
      <c r="K901" s="236"/>
      <c r="L901" s="241"/>
      <c r="M901" s="242"/>
      <c r="N901" s="243"/>
      <c r="O901" s="243"/>
      <c r="P901" s="243"/>
      <c r="Q901" s="243"/>
      <c r="R901" s="243"/>
      <c r="S901" s="243"/>
      <c r="T901" s="244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T901" s="245" t="s">
        <v>204</v>
      </c>
      <c r="AU901" s="245" t="s">
        <v>81</v>
      </c>
      <c r="AV901" s="13" t="s">
        <v>77</v>
      </c>
      <c r="AW901" s="13" t="s">
        <v>34</v>
      </c>
      <c r="AX901" s="13" t="s">
        <v>73</v>
      </c>
      <c r="AY901" s="245" t="s">
        <v>193</v>
      </c>
    </row>
    <row r="902" s="14" customFormat="1">
      <c r="A902" s="14"/>
      <c r="B902" s="246"/>
      <c r="C902" s="247"/>
      <c r="D902" s="237" t="s">
        <v>204</v>
      </c>
      <c r="E902" s="248" t="s">
        <v>21</v>
      </c>
      <c r="F902" s="249" t="s">
        <v>1635</v>
      </c>
      <c r="G902" s="247"/>
      <c r="H902" s="250">
        <v>89</v>
      </c>
      <c r="I902" s="251"/>
      <c r="J902" s="247"/>
      <c r="K902" s="247"/>
      <c r="L902" s="252"/>
      <c r="M902" s="253"/>
      <c r="N902" s="254"/>
      <c r="O902" s="254"/>
      <c r="P902" s="254"/>
      <c r="Q902" s="254"/>
      <c r="R902" s="254"/>
      <c r="S902" s="254"/>
      <c r="T902" s="255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T902" s="256" t="s">
        <v>204</v>
      </c>
      <c r="AU902" s="256" t="s">
        <v>81</v>
      </c>
      <c r="AV902" s="14" t="s">
        <v>81</v>
      </c>
      <c r="AW902" s="14" t="s">
        <v>34</v>
      </c>
      <c r="AX902" s="14" t="s">
        <v>73</v>
      </c>
      <c r="AY902" s="256" t="s">
        <v>193</v>
      </c>
    </row>
    <row r="903" s="15" customFormat="1">
      <c r="A903" s="15"/>
      <c r="B903" s="257"/>
      <c r="C903" s="258"/>
      <c r="D903" s="237" t="s">
        <v>204</v>
      </c>
      <c r="E903" s="259" t="s">
        <v>21</v>
      </c>
      <c r="F903" s="260" t="s">
        <v>208</v>
      </c>
      <c r="G903" s="258"/>
      <c r="H903" s="261">
        <v>89</v>
      </c>
      <c r="I903" s="262"/>
      <c r="J903" s="258"/>
      <c r="K903" s="258"/>
      <c r="L903" s="263"/>
      <c r="M903" s="264"/>
      <c r="N903" s="265"/>
      <c r="O903" s="265"/>
      <c r="P903" s="265"/>
      <c r="Q903" s="265"/>
      <c r="R903" s="265"/>
      <c r="S903" s="265"/>
      <c r="T903" s="266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T903" s="267" t="s">
        <v>204</v>
      </c>
      <c r="AU903" s="267" t="s">
        <v>81</v>
      </c>
      <c r="AV903" s="15" t="s">
        <v>200</v>
      </c>
      <c r="AW903" s="15" t="s">
        <v>34</v>
      </c>
      <c r="AX903" s="15" t="s">
        <v>77</v>
      </c>
      <c r="AY903" s="267" t="s">
        <v>193</v>
      </c>
    </row>
    <row r="904" s="2" customFormat="1" ht="24.15" customHeight="1">
      <c r="A904" s="41"/>
      <c r="B904" s="42"/>
      <c r="C904" s="217" t="s">
        <v>1636</v>
      </c>
      <c r="D904" s="217" t="s">
        <v>195</v>
      </c>
      <c r="E904" s="218" t="s">
        <v>1637</v>
      </c>
      <c r="F904" s="219" t="s">
        <v>1638</v>
      </c>
      <c r="G904" s="220" t="s">
        <v>211</v>
      </c>
      <c r="H904" s="221">
        <v>90</v>
      </c>
      <c r="I904" s="222"/>
      <c r="J904" s="223">
        <f>ROUND(I904*H904,2)</f>
        <v>0</v>
      </c>
      <c r="K904" s="219" t="s">
        <v>199</v>
      </c>
      <c r="L904" s="47"/>
      <c r="M904" s="224" t="s">
        <v>21</v>
      </c>
      <c r="N904" s="225" t="s">
        <v>44</v>
      </c>
      <c r="O904" s="87"/>
      <c r="P904" s="226">
        <f>O904*H904</f>
        <v>0</v>
      </c>
      <c r="Q904" s="226">
        <v>0.00115</v>
      </c>
      <c r="R904" s="226">
        <f>Q904*H904</f>
        <v>0.1035</v>
      </c>
      <c r="S904" s="226">
        <v>0</v>
      </c>
      <c r="T904" s="227">
        <f>S904*H904</f>
        <v>0</v>
      </c>
      <c r="U904" s="41"/>
      <c r="V904" s="41"/>
      <c r="W904" s="41"/>
      <c r="X904" s="41"/>
      <c r="Y904" s="41"/>
      <c r="Z904" s="41"/>
      <c r="AA904" s="41"/>
      <c r="AB904" s="41"/>
      <c r="AC904" s="41"/>
      <c r="AD904" s="41"/>
      <c r="AE904" s="41"/>
      <c r="AR904" s="228" t="s">
        <v>352</v>
      </c>
      <c r="AT904" s="228" t="s">
        <v>195</v>
      </c>
      <c r="AU904" s="228" t="s">
        <v>81</v>
      </c>
      <c r="AY904" s="20" t="s">
        <v>193</v>
      </c>
      <c r="BE904" s="229">
        <f>IF(N904="základní",J904,0)</f>
        <v>0</v>
      </c>
      <c r="BF904" s="229">
        <f>IF(N904="snížená",J904,0)</f>
        <v>0</v>
      </c>
      <c r="BG904" s="229">
        <f>IF(N904="zákl. přenesená",J904,0)</f>
        <v>0</v>
      </c>
      <c r="BH904" s="229">
        <f>IF(N904="sníž. přenesená",J904,0)</f>
        <v>0</v>
      </c>
      <c r="BI904" s="229">
        <f>IF(N904="nulová",J904,0)</f>
        <v>0</v>
      </c>
      <c r="BJ904" s="20" t="s">
        <v>77</v>
      </c>
      <c r="BK904" s="229">
        <f>ROUND(I904*H904,2)</f>
        <v>0</v>
      </c>
      <c r="BL904" s="20" t="s">
        <v>352</v>
      </c>
      <c r="BM904" s="228" t="s">
        <v>1639</v>
      </c>
    </row>
    <row r="905" s="2" customFormat="1">
      <c r="A905" s="41"/>
      <c r="B905" s="42"/>
      <c r="C905" s="43"/>
      <c r="D905" s="230" t="s">
        <v>202</v>
      </c>
      <c r="E905" s="43"/>
      <c r="F905" s="231" t="s">
        <v>1640</v>
      </c>
      <c r="G905" s="43"/>
      <c r="H905" s="43"/>
      <c r="I905" s="232"/>
      <c r="J905" s="43"/>
      <c r="K905" s="43"/>
      <c r="L905" s="47"/>
      <c r="M905" s="233"/>
      <c r="N905" s="234"/>
      <c r="O905" s="87"/>
      <c r="P905" s="87"/>
      <c r="Q905" s="87"/>
      <c r="R905" s="87"/>
      <c r="S905" s="87"/>
      <c r="T905" s="88"/>
      <c r="U905" s="41"/>
      <c r="V905" s="41"/>
      <c r="W905" s="41"/>
      <c r="X905" s="41"/>
      <c r="Y905" s="41"/>
      <c r="Z905" s="41"/>
      <c r="AA905" s="41"/>
      <c r="AB905" s="41"/>
      <c r="AC905" s="41"/>
      <c r="AD905" s="41"/>
      <c r="AE905" s="41"/>
      <c r="AT905" s="20" t="s">
        <v>202</v>
      </c>
      <c r="AU905" s="20" t="s">
        <v>81</v>
      </c>
    </row>
    <row r="906" s="13" customFormat="1">
      <c r="A906" s="13"/>
      <c r="B906" s="235"/>
      <c r="C906" s="236"/>
      <c r="D906" s="237" t="s">
        <v>204</v>
      </c>
      <c r="E906" s="238" t="s">
        <v>21</v>
      </c>
      <c r="F906" s="239" t="s">
        <v>1641</v>
      </c>
      <c r="G906" s="236"/>
      <c r="H906" s="238" t="s">
        <v>21</v>
      </c>
      <c r="I906" s="240"/>
      <c r="J906" s="236"/>
      <c r="K906" s="236"/>
      <c r="L906" s="241"/>
      <c r="M906" s="242"/>
      <c r="N906" s="243"/>
      <c r="O906" s="243"/>
      <c r="P906" s="243"/>
      <c r="Q906" s="243"/>
      <c r="R906" s="243"/>
      <c r="S906" s="243"/>
      <c r="T906" s="244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T906" s="245" t="s">
        <v>204</v>
      </c>
      <c r="AU906" s="245" t="s">
        <v>81</v>
      </c>
      <c r="AV906" s="13" t="s">
        <v>77</v>
      </c>
      <c r="AW906" s="13" t="s">
        <v>34</v>
      </c>
      <c r="AX906" s="13" t="s">
        <v>73</v>
      </c>
      <c r="AY906" s="245" t="s">
        <v>193</v>
      </c>
    </row>
    <row r="907" s="14" customFormat="1">
      <c r="A907" s="14"/>
      <c r="B907" s="246"/>
      <c r="C907" s="247"/>
      <c r="D907" s="237" t="s">
        <v>204</v>
      </c>
      <c r="E907" s="248" t="s">
        <v>21</v>
      </c>
      <c r="F907" s="249" t="s">
        <v>1642</v>
      </c>
      <c r="G907" s="247"/>
      <c r="H907" s="250">
        <v>90</v>
      </c>
      <c r="I907" s="251"/>
      <c r="J907" s="247"/>
      <c r="K907" s="247"/>
      <c r="L907" s="252"/>
      <c r="M907" s="253"/>
      <c r="N907" s="254"/>
      <c r="O907" s="254"/>
      <c r="P907" s="254"/>
      <c r="Q907" s="254"/>
      <c r="R907" s="254"/>
      <c r="S907" s="254"/>
      <c r="T907" s="255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T907" s="256" t="s">
        <v>204</v>
      </c>
      <c r="AU907" s="256" t="s">
        <v>81</v>
      </c>
      <c r="AV907" s="14" t="s">
        <v>81</v>
      </c>
      <c r="AW907" s="14" t="s">
        <v>34</v>
      </c>
      <c r="AX907" s="14" t="s">
        <v>73</v>
      </c>
      <c r="AY907" s="256" t="s">
        <v>193</v>
      </c>
    </row>
    <row r="908" s="15" customFormat="1">
      <c r="A908" s="15"/>
      <c r="B908" s="257"/>
      <c r="C908" s="258"/>
      <c r="D908" s="237" t="s">
        <v>204</v>
      </c>
      <c r="E908" s="259" t="s">
        <v>21</v>
      </c>
      <c r="F908" s="260" t="s">
        <v>208</v>
      </c>
      <c r="G908" s="258"/>
      <c r="H908" s="261">
        <v>90</v>
      </c>
      <c r="I908" s="262"/>
      <c r="J908" s="258"/>
      <c r="K908" s="258"/>
      <c r="L908" s="263"/>
      <c r="M908" s="264"/>
      <c r="N908" s="265"/>
      <c r="O908" s="265"/>
      <c r="P908" s="265"/>
      <c r="Q908" s="265"/>
      <c r="R908" s="265"/>
      <c r="S908" s="265"/>
      <c r="T908" s="266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T908" s="267" t="s">
        <v>204</v>
      </c>
      <c r="AU908" s="267" t="s">
        <v>81</v>
      </c>
      <c r="AV908" s="15" t="s">
        <v>200</v>
      </c>
      <c r="AW908" s="15" t="s">
        <v>34</v>
      </c>
      <c r="AX908" s="15" t="s">
        <v>77</v>
      </c>
      <c r="AY908" s="267" t="s">
        <v>193</v>
      </c>
    </row>
    <row r="909" s="2" customFormat="1" ht="24.15" customHeight="1">
      <c r="A909" s="41"/>
      <c r="B909" s="42"/>
      <c r="C909" s="217" t="s">
        <v>1643</v>
      </c>
      <c r="D909" s="217" t="s">
        <v>195</v>
      </c>
      <c r="E909" s="218" t="s">
        <v>1644</v>
      </c>
      <c r="F909" s="219" t="s">
        <v>1645</v>
      </c>
      <c r="G909" s="220" t="s">
        <v>211</v>
      </c>
      <c r="H909" s="221">
        <v>58</v>
      </c>
      <c r="I909" s="222"/>
      <c r="J909" s="223">
        <f>ROUND(I909*H909,2)</f>
        <v>0</v>
      </c>
      <c r="K909" s="219" t="s">
        <v>199</v>
      </c>
      <c r="L909" s="47"/>
      <c r="M909" s="224" t="s">
        <v>21</v>
      </c>
      <c r="N909" s="225" t="s">
        <v>44</v>
      </c>
      <c r="O909" s="87"/>
      <c r="P909" s="226">
        <f>O909*H909</f>
        <v>0</v>
      </c>
      <c r="Q909" s="226">
        <v>0.00063000000000000003</v>
      </c>
      <c r="R909" s="226">
        <f>Q909*H909</f>
        <v>0.036540000000000003</v>
      </c>
      <c r="S909" s="226">
        <v>0</v>
      </c>
      <c r="T909" s="227">
        <f>S909*H909</f>
        <v>0</v>
      </c>
      <c r="U909" s="41"/>
      <c r="V909" s="41"/>
      <c r="W909" s="41"/>
      <c r="X909" s="41"/>
      <c r="Y909" s="41"/>
      <c r="Z909" s="41"/>
      <c r="AA909" s="41"/>
      <c r="AB909" s="41"/>
      <c r="AC909" s="41"/>
      <c r="AD909" s="41"/>
      <c r="AE909" s="41"/>
      <c r="AR909" s="228" t="s">
        <v>352</v>
      </c>
      <c r="AT909" s="228" t="s">
        <v>195</v>
      </c>
      <c r="AU909" s="228" t="s">
        <v>81</v>
      </c>
      <c r="AY909" s="20" t="s">
        <v>193</v>
      </c>
      <c r="BE909" s="229">
        <f>IF(N909="základní",J909,0)</f>
        <v>0</v>
      </c>
      <c r="BF909" s="229">
        <f>IF(N909="snížená",J909,0)</f>
        <v>0</v>
      </c>
      <c r="BG909" s="229">
        <f>IF(N909="zákl. přenesená",J909,0)</f>
        <v>0</v>
      </c>
      <c r="BH909" s="229">
        <f>IF(N909="sníž. přenesená",J909,0)</f>
        <v>0</v>
      </c>
      <c r="BI909" s="229">
        <f>IF(N909="nulová",J909,0)</f>
        <v>0</v>
      </c>
      <c r="BJ909" s="20" t="s">
        <v>77</v>
      </c>
      <c r="BK909" s="229">
        <f>ROUND(I909*H909,2)</f>
        <v>0</v>
      </c>
      <c r="BL909" s="20" t="s">
        <v>352</v>
      </c>
      <c r="BM909" s="228" t="s">
        <v>1646</v>
      </c>
    </row>
    <row r="910" s="2" customFormat="1">
      <c r="A910" s="41"/>
      <c r="B910" s="42"/>
      <c r="C910" s="43"/>
      <c r="D910" s="230" t="s">
        <v>202</v>
      </c>
      <c r="E910" s="43"/>
      <c r="F910" s="231" t="s">
        <v>1647</v>
      </c>
      <c r="G910" s="43"/>
      <c r="H910" s="43"/>
      <c r="I910" s="232"/>
      <c r="J910" s="43"/>
      <c r="K910" s="43"/>
      <c r="L910" s="47"/>
      <c r="M910" s="233"/>
      <c r="N910" s="234"/>
      <c r="O910" s="87"/>
      <c r="P910" s="87"/>
      <c r="Q910" s="87"/>
      <c r="R910" s="87"/>
      <c r="S910" s="87"/>
      <c r="T910" s="88"/>
      <c r="U910" s="41"/>
      <c r="V910" s="41"/>
      <c r="W910" s="41"/>
      <c r="X910" s="41"/>
      <c r="Y910" s="41"/>
      <c r="Z910" s="41"/>
      <c r="AA910" s="41"/>
      <c r="AB910" s="41"/>
      <c r="AC910" s="41"/>
      <c r="AD910" s="41"/>
      <c r="AE910" s="41"/>
      <c r="AT910" s="20" t="s">
        <v>202</v>
      </c>
      <c r="AU910" s="20" t="s">
        <v>81</v>
      </c>
    </row>
    <row r="911" s="13" customFormat="1">
      <c r="A911" s="13"/>
      <c r="B911" s="235"/>
      <c r="C911" s="236"/>
      <c r="D911" s="237" t="s">
        <v>204</v>
      </c>
      <c r="E911" s="238" t="s">
        <v>21</v>
      </c>
      <c r="F911" s="239" t="s">
        <v>1648</v>
      </c>
      <c r="G911" s="236"/>
      <c r="H911" s="238" t="s">
        <v>21</v>
      </c>
      <c r="I911" s="240"/>
      <c r="J911" s="236"/>
      <c r="K911" s="236"/>
      <c r="L911" s="241"/>
      <c r="M911" s="242"/>
      <c r="N911" s="243"/>
      <c r="O911" s="243"/>
      <c r="P911" s="243"/>
      <c r="Q911" s="243"/>
      <c r="R911" s="243"/>
      <c r="S911" s="243"/>
      <c r="T911" s="244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T911" s="245" t="s">
        <v>204</v>
      </c>
      <c r="AU911" s="245" t="s">
        <v>81</v>
      </c>
      <c r="AV911" s="13" t="s">
        <v>77</v>
      </c>
      <c r="AW911" s="13" t="s">
        <v>34</v>
      </c>
      <c r="AX911" s="13" t="s">
        <v>73</v>
      </c>
      <c r="AY911" s="245" t="s">
        <v>193</v>
      </c>
    </row>
    <row r="912" s="14" customFormat="1">
      <c r="A912" s="14"/>
      <c r="B912" s="246"/>
      <c r="C912" s="247"/>
      <c r="D912" s="237" t="s">
        <v>204</v>
      </c>
      <c r="E912" s="248" t="s">
        <v>21</v>
      </c>
      <c r="F912" s="249" t="s">
        <v>1649</v>
      </c>
      <c r="G912" s="247"/>
      <c r="H912" s="250">
        <v>58</v>
      </c>
      <c r="I912" s="251"/>
      <c r="J912" s="247"/>
      <c r="K912" s="247"/>
      <c r="L912" s="252"/>
      <c r="M912" s="253"/>
      <c r="N912" s="254"/>
      <c r="O912" s="254"/>
      <c r="P912" s="254"/>
      <c r="Q912" s="254"/>
      <c r="R912" s="254"/>
      <c r="S912" s="254"/>
      <c r="T912" s="255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T912" s="256" t="s">
        <v>204</v>
      </c>
      <c r="AU912" s="256" t="s">
        <v>81</v>
      </c>
      <c r="AV912" s="14" t="s">
        <v>81</v>
      </c>
      <c r="AW912" s="14" t="s">
        <v>34</v>
      </c>
      <c r="AX912" s="14" t="s">
        <v>73</v>
      </c>
      <c r="AY912" s="256" t="s">
        <v>193</v>
      </c>
    </row>
    <row r="913" s="15" customFormat="1">
      <c r="A913" s="15"/>
      <c r="B913" s="257"/>
      <c r="C913" s="258"/>
      <c r="D913" s="237" t="s">
        <v>204</v>
      </c>
      <c r="E913" s="259" t="s">
        <v>21</v>
      </c>
      <c r="F913" s="260" t="s">
        <v>208</v>
      </c>
      <c r="G913" s="258"/>
      <c r="H913" s="261">
        <v>58</v>
      </c>
      <c r="I913" s="262"/>
      <c r="J913" s="258"/>
      <c r="K913" s="258"/>
      <c r="L913" s="263"/>
      <c r="M913" s="264"/>
      <c r="N913" s="265"/>
      <c r="O913" s="265"/>
      <c r="P913" s="265"/>
      <c r="Q913" s="265"/>
      <c r="R913" s="265"/>
      <c r="S913" s="265"/>
      <c r="T913" s="266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T913" s="267" t="s">
        <v>204</v>
      </c>
      <c r="AU913" s="267" t="s">
        <v>81</v>
      </c>
      <c r="AV913" s="15" t="s">
        <v>200</v>
      </c>
      <c r="AW913" s="15" t="s">
        <v>34</v>
      </c>
      <c r="AX913" s="15" t="s">
        <v>77</v>
      </c>
      <c r="AY913" s="267" t="s">
        <v>193</v>
      </c>
    </row>
    <row r="914" s="2" customFormat="1" ht="21.75" customHeight="1">
      <c r="A914" s="41"/>
      <c r="B914" s="42"/>
      <c r="C914" s="217" t="s">
        <v>1650</v>
      </c>
      <c r="D914" s="217" t="s">
        <v>195</v>
      </c>
      <c r="E914" s="218" t="s">
        <v>1651</v>
      </c>
      <c r="F914" s="219" t="s">
        <v>1652</v>
      </c>
      <c r="G914" s="220" t="s">
        <v>198</v>
      </c>
      <c r="H914" s="221">
        <v>208.96299999999999</v>
      </c>
      <c r="I914" s="222"/>
      <c r="J914" s="223">
        <f>ROUND(I914*H914,2)</f>
        <v>0</v>
      </c>
      <c r="K914" s="219" t="s">
        <v>199</v>
      </c>
      <c r="L914" s="47"/>
      <c r="M914" s="224" t="s">
        <v>21</v>
      </c>
      <c r="N914" s="225" t="s">
        <v>44</v>
      </c>
      <c r="O914" s="87"/>
      <c r="P914" s="226">
        <f>O914*H914</f>
        <v>0</v>
      </c>
      <c r="Q914" s="226">
        <v>0</v>
      </c>
      <c r="R914" s="226">
        <f>Q914*H914</f>
        <v>0</v>
      </c>
      <c r="S914" s="226">
        <v>0</v>
      </c>
      <c r="T914" s="227">
        <f>S914*H914</f>
        <v>0</v>
      </c>
      <c r="U914" s="41"/>
      <c r="V914" s="41"/>
      <c r="W914" s="41"/>
      <c r="X914" s="41"/>
      <c r="Y914" s="41"/>
      <c r="Z914" s="41"/>
      <c r="AA914" s="41"/>
      <c r="AB914" s="41"/>
      <c r="AC914" s="41"/>
      <c r="AD914" s="41"/>
      <c r="AE914" s="41"/>
      <c r="AR914" s="228" t="s">
        <v>352</v>
      </c>
      <c r="AT914" s="228" t="s">
        <v>195</v>
      </c>
      <c r="AU914" s="228" t="s">
        <v>81</v>
      </c>
      <c r="AY914" s="20" t="s">
        <v>193</v>
      </c>
      <c r="BE914" s="229">
        <f>IF(N914="základní",J914,0)</f>
        <v>0</v>
      </c>
      <c r="BF914" s="229">
        <f>IF(N914="snížená",J914,0)</f>
        <v>0</v>
      </c>
      <c r="BG914" s="229">
        <f>IF(N914="zákl. přenesená",J914,0)</f>
        <v>0</v>
      </c>
      <c r="BH914" s="229">
        <f>IF(N914="sníž. přenesená",J914,0)</f>
        <v>0</v>
      </c>
      <c r="BI914" s="229">
        <f>IF(N914="nulová",J914,0)</f>
        <v>0</v>
      </c>
      <c r="BJ914" s="20" t="s">
        <v>77</v>
      </c>
      <c r="BK914" s="229">
        <f>ROUND(I914*H914,2)</f>
        <v>0</v>
      </c>
      <c r="BL914" s="20" t="s">
        <v>352</v>
      </c>
      <c r="BM914" s="228" t="s">
        <v>1653</v>
      </c>
    </row>
    <row r="915" s="2" customFormat="1">
      <c r="A915" s="41"/>
      <c r="B915" s="42"/>
      <c r="C915" s="43"/>
      <c r="D915" s="230" t="s">
        <v>202</v>
      </c>
      <c r="E915" s="43"/>
      <c r="F915" s="231" t="s">
        <v>1654</v>
      </c>
      <c r="G915" s="43"/>
      <c r="H915" s="43"/>
      <c r="I915" s="232"/>
      <c r="J915" s="43"/>
      <c r="K915" s="43"/>
      <c r="L915" s="47"/>
      <c r="M915" s="233"/>
      <c r="N915" s="234"/>
      <c r="O915" s="87"/>
      <c r="P915" s="87"/>
      <c r="Q915" s="87"/>
      <c r="R915" s="87"/>
      <c r="S915" s="87"/>
      <c r="T915" s="88"/>
      <c r="U915" s="41"/>
      <c r="V915" s="41"/>
      <c r="W915" s="41"/>
      <c r="X915" s="41"/>
      <c r="Y915" s="41"/>
      <c r="Z915" s="41"/>
      <c r="AA915" s="41"/>
      <c r="AB915" s="41"/>
      <c r="AC915" s="41"/>
      <c r="AD915" s="41"/>
      <c r="AE915" s="41"/>
      <c r="AT915" s="20" t="s">
        <v>202</v>
      </c>
      <c r="AU915" s="20" t="s">
        <v>81</v>
      </c>
    </row>
    <row r="916" s="13" customFormat="1">
      <c r="A916" s="13"/>
      <c r="B916" s="235"/>
      <c r="C916" s="236"/>
      <c r="D916" s="237" t="s">
        <v>204</v>
      </c>
      <c r="E916" s="238" t="s">
        <v>21</v>
      </c>
      <c r="F916" s="239" t="s">
        <v>1468</v>
      </c>
      <c r="G916" s="236"/>
      <c r="H916" s="238" t="s">
        <v>21</v>
      </c>
      <c r="I916" s="240"/>
      <c r="J916" s="236"/>
      <c r="K916" s="236"/>
      <c r="L916" s="241"/>
      <c r="M916" s="242"/>
      <c r="N916" s="243"/>
      <c r="O916" s="243"/>
      <c r="P916" s="243"/>
      <c r="Q916" s="243"/>
      <c r="R916" s="243"/>
      <c r="S916" s="243"/>
      <c r="T916" s="244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T916" s="245" t="s">
        <v>204</v>
      </c>
      <c r="AU916" s="245" t="s">
        <v>81</v>
      </c>
      <c r="AV916" s="13" t="s">
        <v>77</v>
      </c>
      <c r="AW916" s="13" t="s">
        <v>34</v>
      </c>
      <c r="AX916" s="13" t="s">
        <v>73</v>
      </c>
      <c r="AY916" s="245" t="s">
        <v>193</v>
      </c>
    </row>
    <row r="917" s="14" customFormat="1">
      <c r="A917" s="14"/>
      <c r="B917" s="246"/>
      <c r="C917" s="247"/>
      <c r="D917" s="237" t="s">
        <v>204</v>
      </c>
      <c r="E917" s="248" t="s">
        <v>21</v>
      </c>
      <c r="F917" s="249" t="s">
        <v>1587</v>
      </c>
      <c r="G917" s="247"/>
      <c r="H917" s="250">
        <v>103.94</v>
      </c>
      <c r="I917" s="251"/>
      <c r="J917" s="247"/>
      <c r="K917" s="247"/>
      <c r="L917" s="252"/>
      <c r="M917" s="253"/>
      <c r="N917" s="254"/>
      <c r="O917" s="254"/>
      <c r="P917" s="254"/>
      <c r="Q917" s="254"/>
      <c r="R917" s="254"/>
      <c r="S917" s="254"/>
      <c r="T917" s="255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T917" s="256" t="s">
        <v>204</v>
      </c>
      <c r="AU917" s="256" t="s">
        <v>81</v>
      </c>
      <c r="AV917" s="14" t="s">
        <v>81</v>
      </c>
      <c r="AW917" s="14" t="s">
        <v>34</v>
      </c>
      <c r="AX917" s="14" t="s">
        <v>73</v>
      </c>
      <c r="AY917" s="256" t="s">
        <v>193</v>
      </c>
    </row>
    <row r="918" s="14" customFormat="1">
      <c r="A918" s="14"/>
      <c r="B918" s="246"/>
      <c r="C918" s="247"/>
      <c r="D918" s="237" t="s">
        <v>204</v>
      </c>
      <c r="E918" s="248" t="s">
        <v>21</v>
      </c>
      <c r="F918" s="249" t="s">
        <v>1655</v>
      </c>
      <c r="G918" s="247"/>
      <c r="H918" s="250">
        <v>57.052</v>
      </c>
      <c r="I918" s="251"/>
      <c r="J918" s="247"/>
      <c r="K918" s="247"/>
      <c r="L918" s="252"/>
      <c r="M918" s="253"/>
      <c r="N918" s="254"/>
      <c r="O918" s="254"/>
      <c r="P918" s="254"/>
      <c r="Q918" s="254"/>
      <c r="R918" s="254"/>
      <c r="S918" s="254"/>
      <c r="T918" s="255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T918" s="256" t="s">
        <v>204</v>
      </c>
      <c r="AU918" s="256" t="s">
        <v>81</v>
      </c>
      <c r="AV918" s="14" t="s">
        <v>81</v>
      </c>
      <c r="AW918" s="14" t="s">
        <v>34</v>
      </c>
      <c r="AX918" s="14" t="s">
        <v>73</v>
      </c>
      <c r="AY918" s="256" t="s">
        <v>193</v>
      </c>
    </row>
    <row r="919" s="14" customFormat="1">
      <c r="A919" s="14"/>
      <c r="B919" s="246"/>
      <c r="C919" s="247"/>
      <c r="D919" s="237" t="s">
        <v>204</v>
      </c>
      <c r="E919" s="248" t="s">
        <v>21</v>
      </c>
      <c r="F919" s="249" t="s">
        <v>1656</v>
      </c>
      <c r="G919" s="247"/>
      <c r="H919" s="250">
        <v>5.2300000000000004</v>
      </c>
      <c r="I919" s="251"/>
      <c r="J919" s="247"/>
      <c r="K919" s="247"/>
      <c r="L919" s="252"/>
      <c r="M919" s="253"/>
      <c r="N919" s="254"/>
      <c r="O919" s="254"/>
      <c r="P919" s="254"/>
      <c r="Q919" s="254"/>
      <c r="R919" s="254"/>
      <c r="S919" s="254"/>
      <c r="T919" s="255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T919" s="256" t="s">
        <v>204</v>
      </c>
      <c r="AU919" s="256" t="s">
        <v>81</v>
      </c>
      <c r="AV919" s="14" t="s">
        <v>81</v>
      </c>
      <c r="AW919" s="14" t="s">
        <v>34</v>
      </c>
      <c r="AX919" s="14" t="s">
        <v>73</v>
      </c>
      <c r="AY919" s="256" t="s">
        <v>193</v>
      </c>
    </row>
    <row r="920" s="13" customFormat="1">
      <c r="A920" s="13"/>
      <c r="B920" s="235"/>
      <c r="C920" s="236"/>
      <c r="D920" s="237" t="s">
        <v>204</v>
      </c>
      <c r="E920" s="238" t="s">
        <v>21</v>
      </c>
      <c r="F920" s="239" t="s">
        <v>1470</v>
      </c>
      <c r="G920" s="236"/>
      <c r="H920" s="238" t="s">
        <v>21</v>
      </c>
      <c r="I920" s="240"/>
      <c r="J920" s="236"/>
      <c r="K920" s="236"/>
      <c r="L920" s="241"/>
      <c r="M920" s="242"/>
      <c r="N920" s="243"/>
      <c r="O920" s="243"/>
      <c r="P920" s="243"/>
      <c r="Q920" s="243"/>
      <c r="R920" s="243"/>
      <c r="S920" s="243"/>
      <c r="T920" s="244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T920" s="245" t="s">
        <v>204</v>
      </c>
      <c r="AU920" s="245" t="s">
        <v>81</v>
      </c>
      <c r="AV920" s="13" t="s">
        <v>77</v>
      </c>
      <c r="AW920" s="13" t="s">
        <v>34</v>
      </c>
      <c r="AX920" s="13" t="s">
        <v>73</v>
      </c>
      <c r="AY920" s="245" t="s">
        <v>193</v>
      </c>
    </row>
    <row r="921" s="14" customFormat="1">
      <c r="A921" s="14"/>
      <c r="B921" s="246"/>
      <c r="C921" s="247"/>
      <c r="D921" s="237" t="s">
        <v>204</v>
      </c>
      <c r="E921" s="248" t="s">
        <v>21</v>
      </c>
      <c r="F921" s="249" t="s">
        <v>1657</v>
      </c>
      <c r="G921" s="247"/>
      <c r="H921" s="250">
        <v>22.48</v>
      </c>
      <c r="I921" s="251"/>
      <c r="J921" s="247"/>
      <c r="K921" s="247"/>
      <c r="L921" s="252"/>
      <c r="M921" s="253"/>
      <c r="N921" s="254"/>
      <c r="O921" s="254"/>
      <c r="P921" s="254"/>
      <c r="Q921" s="254"/>
      <c r="R921" s="254"/>
      <c r="S921" s="254"/>
      <c r="T921" s="255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T921" s="256" t="s">
        <v>204</v>
      </c>
      <c r="AU921" s="256" t="s">
        <v>81</v>
      </c>
      <c r="AV921" s="14" t="s">
        <v>81</v>
      </c>
      <c r="AW921" s="14" t="s">
        <v>34</v>
      </c>
      <c r="AX921" s="14" t="s">
        <v>73</v>
      </c>
      <c r="AY921" s="256" t="s">
        <v>193</v>
      </c>
    </row>
    <row r="922" s="14" customFormat="1">
      <c r="A922" s="14"/>
      <c r="B922" s="246"/>
      <c r="C922" s="247"/>
      <c r="D922" s="237" t="s">
        <v>204</v>
      </c>
      <c r="E922" s="248" t="s">
        <v>21</v>
      </c>
      <c r="F922" s="249" t="s">
        <v>1658</v>
      </c>
      <c r="G922" s="247"/>
      <c r="H922" s="250">
        <v>9.9860000000000007</v>
      </c>
      <c r="I922" s="251"/>
      <c r="J922" s="247"/>
      <c r="K922" s="247"/>
      <c r="L922" s="252"/>
      <c r="M922" s="253"/>
      <c r="N922" s="254"/>
      <c r="O922" s="254"/>
      <c r="P922" s="254"/>
      <c r="Q922" s="254"/>
      <c r="R922" s="254"/>
      <c r="S922" s="254"/>
      <c r="T922" s="255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T922" s="256" t="s">
        <v>204</v>
      </c>
      <c r="AU922" s="256" t="s">
        <v>81</v>
      </c>
      <c r="AV922" s="14" t="s">
        <v>81</v>
      </c>
      <c r="AW922" s="14" t="s">
        <v>34</v>
      </c>
      <c r="AX922" s="14" t="s">
        <v>73</v>
      </c>
      <c r="AY922" s="256" t="s">
        <v>193</v>
      </c>
    </row>
    <row r="923" s="14" customFormat="1">
      <c r="A923" s="14"/>
      <c r="B923" s="246"/>
      <c r="C923" s="247"/>
      <c r="D923" s="237" t="s">
        <v>204</v>
      </c>
      <c r="E923" s="248" t="s">
        <v>21</v>
      </c>
      <c r="F923" s="249" t="s">
        <v>1659</v>
      </c>
      <c r="G923" s="247"/>
      <c r="H923" s="250">
        <v>10.275</v>
      </c>
      <c r="I923" s="251"/>
      <c r="J923" s="247"/>
      <c r="K923" s="247"/>
      <c r="L923" s="252"/>
      <c r="M923" s="253"/>
      <c r="N923" s="254"/>
      <c r="O923" s="254"/>
      <c r="P923" s="254"/>
      <c r="Q923" s="254"/>
      <c r="R923" s="254"/>
      <c r="S923" s="254"/>
      <c r="T923" s="255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T923" s="256" t="s">
        <v>204</v>
      </c>
      <c r="AU923" s="256" t="s">
        <v>81</v>
      </c>
      <c r="AV923" s="14" t="s">
        <v>81</v>
      </c>
      <c r="AW923" s="14" t="s">
        <v>34</v>
      </c>
      <c r="AX923" s="14" t="s">
        <v>73</v>
      </c>
      <c r="AY923" s="256" t="s">
        <v>193</v>
      </c>
    </row>
    <row r="924" s="16" customFormat="1">
      <c r="A924" s="16"/>
      <c r="B924" s="268"/>
      <c r="C924" s="269"/>
      <c r="D924" s="237" t="s">
        <v>204</v>
      </c>
      <c r="E924" s="270" t="s">
        <v>700</v>
      </c>
      <c r="F924" s="271" t="s">
        <v>491</v>
      </c>
      <c r="G924" s="269"/>
      <c r="H924" s="272">
        <v>208.96299999999999</v>
      </c>
      <c r="I924" s="273"/>
      <c r="J924" s="269"/>
      <c r="K924" s="269"/>
      <c r="L924" s="274"/>
      <c r="M924" s="275"/>
      <c r="N924" s="276"/>
      <c r="O924" s="276"/>
      <c r="P924" s="276"/>
      <c r="Q924" s="276"/>
      <c r="R924" s="276"/>
      <c r="S924" s="276"/>
      <c r="T924" s="277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T924" s="278" t="s">
        <v>204</v>
      </c>
      <c r="AU924" s="278" t="s">
        <v>81</v>
      </c>
      <c r="AV924" s="16" t="s">
        <v>109</v>
      </c>
      <c r="AW924" s="16" t="s">
        <v>34</v>
      </c>
      <c r="AX924" s="16" t="s">
        <v>73</v>
      </c>
      <c r="AY924" s="278" t="s">
        <v>193</v>
      </c>
    </row>
    <row r="925" s="15" customFormat="1">
      <c r="A925" s="15"/>
      <c r="B925" s="257"/>
      <c r="C925" s="258"/>
      <c r="D925" s="237" t="s">
        <v>204</v>
      </c>
      <c r="E925" s="259" t="s">
        <v>21</v>
      </c>
      <c r="F925" s="260" t="s">
        <v>208</v>
      </c>
      <c r="G925" s="258"/>
      <c r="H925" s="261">
        <v>208.96299999999999</v>
      </c>
      <c r="I925" s="262"/>
      <c r="J925" s="258"/>
      <c r="K925" s="258"/>
      <c r="L925" s="263"/>
      <c r="M925" s="264"/>
      <c r="N925" s="265"/>
      <c r="O925" s="265"/>
      <c r="P925" s="265"/>
      <c r="Q925" s="265"/>
      <c r="R925" s="265"/>
      <c r="S925" s="265"/>
      <c r="T925" s="266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T925" s="267" t="s">
        <v>204</v>
      </c>
      <c r="AU925" s="267" t="s">
        <v>81</v>
      </c>
      <c r="AV925" s="15" t="s">
        <v>200</v>
      </c>
      <c r="AW925" s="15" t="s">
        <v>34</v>
      </c>
      <c r="AX925" s="15" t="s">
        <v>77</v>
      </c>
      <c r="AY925" s="267" t="s">
        <v>193</v>
      </c>
    </row>
    <row r="926" s="2" customFormat="1" ht="16.5" customHeight="1">
      <c r="A926" s="41"/>
      <c r="B926" s="42"/>
      <c r="C926" s="282" t="s">
        <v>1660</v>
      </c>
      <c r="D926" s="282" t="s">
        <v>811</v>
      </c>
      <c r="E926" s="283" t="s">
        <v>1661</v>
      </c>
      <c r="F926" s="284" t="s">
        <v>1662</v>
      </c>
      <c r="G926" s="285" t="s">
        <v>198</v>
      </c>
      <c r="H926" s="286">
        <v>241.352</v>
      </c>
      <c r="I926" s="287"/>
      <c r="J926" s="288">
        <f>ROUND(I926*H926,2)</f>
        <v>0</v>
      </c>
      <c r="K926" s="284" t="s">
        <v>199</v>
      </c>
      <c r="L926" s="289"/>
      <c r="M926" s="290" t="s">
        <v>21</v>
      </c>
      <c r="N926" s="291" t="s">
        <v>44</v>
      </c>
      <c r="O926" s="87"/>
      <c r="P926" s="226">
        <f>O926*H926</f>
        <v>0</v>
      </c>
      <c r="Q926" s="226">
        <v>0.00029999999999999997</v>
      </c>
      <c r="R926" s="226">
        <f>Q926*H926</f>
        <v>0.072405600000000001</v>
      </c>
      <c r="S926" s="226">
        <v>0</v>
      </c>
      <c r="T926" s="227">
        <f>S926*H926</f>
        <v>0</v>
      </c>
      <c r="U926" s="41"/>
      <c r="V926" s="41"/>
      <c r="W926" s="41"/>
      <c r="X926" s="41"/>
      <c r="Y926" s="41"/>
      <c r="Z926" s="41"/>
      <c r="AA926" s="41"/>
      <c r="AB926" s="41"/>
      <c r="AC926" s="41"/>
      <c r="AD926" s="41"/>
      <c r="AE926" s="41"/>
      <c r="AR926" s="228" t="s">
        <v>472</v>
      </c>
      <c r="AT926" s="228" t="s">
        <v>811</v>
      </c>
      <c r="AU926" s="228" t="s">
        <v>81</v>
      </c>
      <c r="AY926" s="20" t="s">
        <v>193</v>
      </c>
      <c r="BE926" s="229">
        <f>IF(N926="základní",J926,0)</f>
        <v>0</v>
      </c>
      <c r="BF926" s="229">
        <f>IF(N926="snížená",J926,0)</f>
        <v>0</v>
      </c>
      <c r="BG926" s="229">
        <f>IF(N926="zákl. přenesená",J926,0)</f>
        <v>0</v>
      </c>
      <c r="BH926" s="229">
        <f>IF(N926="sníž. přenesená",J926,0)</f>
        <v>0</v>
      </c>
      <c r="BI926" s="229">
        <f>IF(N926="nulová",J926,0)</f>
        <v>0</v>
      </c>
      <c r="BJ926" s="20" t="s">
        <v>77</v>
      </c>
      <c r="BK926" s="229">
        <f>ROUND(I926*H926,2)</f>
        <v>0</v>
      </c>
      <c r="BL926" s="20" t="s">
        <v>352</v>
      </c>
      <c r="BM926" s="228" t="s">
        <v>1663</v>
      </c>
    </row>
    <row r="927" s="14" customFormat="1">
      <c r="A927" s="14"/>
      <c r="B927" s="246"/>
      <c r="C927" s="247"/>
      <c r="D927" s="237" t="s">
        <v>204</v>
      </c>
      <c r="E927" s="247"/>
      <c r="F927" s="249" t="s">
        <v>1664</v>
      </c>
      <c r="G927" s="247"/>
      <c r="H927" s="250">
        <v>241.352</v>
      </c>
      <c r="I927" s="251"/>
      <c r="J927" s="247"/>
      <c r="K927" s="247"/>
      <c r="L927" s="252"/>
      <c r="M927" s="253"/>
      <c r="N927" s="254"/>
      <c r="O927" s="254"/>
      <c r="P927" s="254"/>
      <c r="Q927" s="254"/>
      <c r="R927" s="254"/>
      <c r="S927" s="254"/>
      <c r="T927" s="255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T927" s="256" t="s">
        <v>204</v>
      </c>
      <c r="AU927" s="256" t="s">
        <v>81</v>
      </c>
      <c r="AV927" s="14" t="s">
        <v>81</v>
      </c>
      <c r="AW927" s="14" t="s">
        <v>4</v>
      </c>
      <c r="AX927" s="14" t="s">
        <v>77</v>
      </c>
      <c r="AY927" s="256" t="s">
        <v>193</v>
      </c>
    </row>
    <row r="928" s="2" customFormat="1" ht="21.75" customHeight="1">
      <c r="A928" s="41"/>
      <c r="B928" s="42"/>
      <c r="C928" s="217" t="s">
        <v>1665</v>
      </c>
      <c r="D928" s="217" t="s">
        <v>195</v>
      </c>
      <c r="E928" s="218" t="s">
        <v>1666</v>
      </c>
      <c r="F928" s="219" t="s">
        <v>1667</v>
      </c>
      <c r="G928" s="220" t="s">
        <v>198</v>
      </c>
      <c r="H928" s="221">
        <v>208.96299999999999</v>
      </c>
      <c r="I928" s="222"/>
      <c r="J928" s="223">
        <f>ROUND(I928*H928,2)</f>
        <v>0</v>
      </c>
      <c r="K928" s="219" t="s">
        <v>199</v>
      </c>
      <c r="L928" s="47"/>
      <c r="M928" s="224" t="s">
        <v>21</v>
      </c>
      <c r="N928" s="225" t="s">
        <v>44</v>
      </c>
      <c r="O928" s="87"/>
      <c r="P928" s="226">
        <f>O928*H928</f>
        <v>0</v>
      </c>
      <c r="Q928" s="226">
        <v>0</v>
      </c>
      <c r="R928" s="226">
        <f>Q928*H928</f>
        <v>0</v>
      </c>
      <c r="S928" s="226">
        <v>0</v>
      </c>
      <c r="T928" s="227">
        <f>S928*H928</f>
        <v>0</v>
      </c>
      <c r="U928" s="41"/>
      <c r="V928" s="41"/>
      <c r="W928" s="41"/>
      <c r="X928" s="41"/>
      <c r="Y928" s="41"/>
      <c r="Z928" s="41"/>
      <c r="AA928" s="41"/>
      <c r="AB928" s="41"/>
      <c r="AC928" s="41"/>
      <c r="AD928" s="41"/>
      <c r="AE928" s="41"/>
      <c r="AR928" s="228" t="s">
        <v>352</v>
      </c>
      <c r="AT928" s="228" t="s">
        <v>195</v>
      </c>
      <c r="AU928" s="228" t="s">
        <v>81</v>
      </c>
      <c r="AY928" s="20" t="s">
        <v>193</v>
      </c>
      <c r="BE928" s="229">
        <f>IF(N928="základní",J928,0)</f>
        <v>0</v>
      </c>
      <c r="BF928" s="229">
        <f>IF(N928="snížená",J928,0)</f>
        <v>0</v>
      </c>
      <c r="BG928" s="229">
        <f>IF(N928="zákl. přenesená",J928,0)</f>
        <v>0</v>
      </c>
      <c r="BH928" s="229">
        <f>IF(N928="sníž. přenesená",J928,0)</f>
        <v>0</v>
      </c>
      <c r="BI928" s="229">
        <f>IF(N928="nulová",J928,0)</f>
        <v>0</v>
      </c>
      <c r="BJ928" s="20" t="s">
        <v>77</v>
      </c>
      <c r="BK928" s="229">
        <f>ROUND(I928*H928,2)</f>
        <v>0</v>
      </c>
      <c r="BL928" s="20" t="s">
        <v>352</v>
      </c>
      <c r="BM928" s="228" t="s">
        <v>1668</v>
      </c>
    </row>
    <row r="929" s="2" customFormat="1">
      <c r="A929" s="41"/>
      <c r="B929" s="42"/>
      <c r="C929" s="43"/>
      <c r="D929" s="230" t="s">
        <v>202</v>
      </c>
      <c r="E929" s="43"/>
      <c r="F929" s="231" t="s">
        <v>1669</v>
      </c>
      <c r="G929" s="43"/>
      <c r="H929" s="43"/>
      <c r="I929" s="232"/>
      <c r="J929" s="43"/>
      <c r="K929" s="43"/>
      <c r="L929" s="47"/>
      <c r="M929" s="233"/>
      <c r="N929" s="234"/>
      <c r="O929" s="87"/>
      <c r="P929" s="87"/>
      <c r="Q929" s="87"/>
      <c r="R929" s="87"/>
      <c r="S929" s="87"/>
      <c r="T929" s="88"/>
      <c r="U929" s="41"/>
      <c r="V929" s="41"/>
      <c r="W929" s="41"/>
      <c r="X929" s="41"/>
      <c r="Y929" s="41"/>
      <c r="Z929" s="41"/>
      <c r="AA929" s="41"/>
      <c r="AB929" s="41"/>
      <c r="AC929" s="41"/>
      <c r="AD929" s="41"/>
      <c r="AE929" s="41"/>
      <c r="AT929" s="20" t="s">
        <v>202</v>
      </c>
      <c r="AU929" s="20" t="s">
        <v>81</v>
      </c>
    </row>
    <row r="930" s="13" customFormat="1">
      <c r="A930" s="13"/>
      <c r="B930" s="235"/>
      <c r="C930" s="236"/>
      <c r="D930" s="237" t="s">
        <v>204</v>
      </c>
      <c r="E930" s="238" t="s">
        <v>21</v>
      </c>
      <c r="F930" s="239" t="s">
        <v>1607</v>
      </c>
      <c r="G930" s="236"/>
      <c r="H930" s="238" t="s">
        <v>21</v>
      </c>
      <c r="I930" s="240"/>
      <c r="J930" s="236"/>
      <c r="K930" s="236"/>
      <c r="L930" s="241"/>
      <c r="M930" s="242"/>
      <c r="N930" s="243"/>
      <c r="O930" s="243"/>
      <c r="P930" s="243"/>
      <c r="Q930" s="243"/>
      <c r="R930" s="243"/>
      <c r="S930" s="243"/>
      <c r="T930" s="244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T930" s="245" t="s">
        <v>204</v>
      </c>
      <c r="AU930" s="245" t="s">
        <v>81</v>
      </c>
      <c r="AV930" s="13" t="s">
        <v>77</v>
      </c>
      <c r="AW930" s="13" t="s">
        <v>34</v>
      </c>
      <c r="AX930" s="13" t="s">
        <v>73</v>
      </c>
      <c r="AY930" s="245" t="s">
        <v>193</v>
      </c>
    </row>
    <row r="931" s="14" customFormat="1">
      <c r="A931" s="14"/>
      <c r="B931" s="246"/>
      <c r="C931" s="247"/>
      <c r="D931" s="237" t="s">
        <v>204</v>
      </c>
      <c r="E931" s="248" t="s">
        <v>21</v>
      </c>
      <c r="F931" s="249" t="s">
        <v>700</v>
      </c>
      <c r="G931" s="247"/>
      <c r="H931" s="250">
        <v>208.96299999999999</v>
      </c>
      <c r="I931" s="251"/>
      <c r="J931" s="247"/>
      <c r="K931" s="247"/>
      <c r="L931" s="252"/>
      <c r="M931" s="253"/>
      <c r="N931" s="254"/>
      <c r="O931" s="254"/>
      <c r="P931" s="254"/>
      <c r="Q931" s="254"/>
      <c r="R931" s="254"/>
      <c r="S931" s="254"/>
      <c r="T931" s="255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T931" s="256" t="s">
        <v>204</v>
      </c>
      <c r="AU931" s="256" t="s">
        <v>81</v>
      </c>
      <c r="AV931" s="14" t="s">
        <v>81</v>
      </c>
      <c r="AW931" s="14" t="s">
        <v>34</v>
      </c>
      <c r="AX931" s="14" t="s">
        <v>73</v>
      </c>
      <c r="AY931" s="256" t="s">
        <v>193</v>
      </c>
    </row>
    <row r="932" s="15" customFormat="1">
      <c r="A932" s="15"/>
      <c r="B932" s="257"/>
      <c r="C932" s="258"/>
      <c r="D932" s="237" t="s">
        <v>204</v>
      </c>
      <c r="E932" s="259" t="s">
        <v>21</v>
      </c>
      <c r="F932" s="260" t="s">
        <v>208</v>
      </c>
      <c r="G932" s="258"/>
      <c r="H932" s="261">
        <v>208.96299999999999</v>
      </c>
      <c r="I932" s="262"/>
      <c r="J932" s="258"/>
      <c r="K932" s="258"/>
      <c r="L932" s="263"/>
      <c r="M932" s="264"/>
      <c r="N932" s="265"/>
      <c r="O932" s="265"/>
      <c r="P932" s="265"/>
      <c r="Q932" s="265"/>
      <c r="R932" s="265"/>
      <c r="S932" s="265"/>
      <c r="T932" s="266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T932" s="267" t="s">
        <v>204</v>
      </c>
      <c r="AU932" s="267" t="s">
        <v>81</v>
      </c>
      <c r="AV932" s="15" t="s">
        <v>200</v>
      </c>
      <c r="AW932" s="15" t="s">
        <v>34</v>
      </c>
      <c r="AX932" s="15" t="s">
        <v>77</v>
      </c>
      <c r="AY932" s="267" t="s">
        <v>193</v>
      </c>
    </row>
    <row r="933" s="2" customFormat="1" ht="16.5" customHeight="1">
      <c r="A933" s="41"/>
      <c r="B933" s="42"/>
      <c r="C933" s="282" t="s">
        <v>1670</v>
      </c>
      <c r="D933" s="282" t="s">
        <v>811</v>
      </c>
      <c r="E933" s="283" t="s">
        <v>1671</v>
      </c>
      <c r="F933" s="284" t="s">
        <v>1672</v>
      </c>
      <c r="G933" s="285" t="s">
        <v>198</v>
      </c>
      <c r="H933" s="286">
        <v>241.352</v>
      </c>
      <c r="I933" s="287"/>
      <c r="J933" s="288">
        <f>ROUND(I933*H933,2)</f>
        <v>0</v>
      </c>
      <c r="K933" s="284" t="s">
        <v>199</v>
      </c>
      <c r="L933" s="289"/>
      <c r="M933" s="290" t="s">
        <v>21</v>
      </c>
      <c r="N933" s="291" t="s">
        <v>44</v>
      </c>
      <c r="O933" s="87"/>
      <c r="P933" s="226">
        <f>O933*H933</f>
        <v>0</v>
      </c>
      <c r="Q933" s="226">
        <v>0.00050000000000000001</v>
      </c>
      <c r="R933" s="226">
        <f>Q933*H933</f>
        <v>0.12067600000000001</v>
      </c>
      <c r="S933" s="226">
        <v>0</v>
      </c>
      <c r="T933" s="227">
        <f>S933*H933</f>
        <v>0</v>
      </c>
      <c r="U933" s="41"/>
      <c r="V933" s="41"/>
      <c r="W933" s="41"/>
      <c r="X933" s="41"/>
      <c r="Y933" s="41"/>
      <c r="Z933" s="41"/>
      <c r="AA933" s="41"/>
      <c r="AB933" s="41"/>
      <c r="AC933" s="41"/>
      <c r="AD933" s="41"/>
      <c r="AE933" s="41"/>
      <c r="AR933" s="228" t="s">
        <v>472</v>
      </c>
      <c r="AT933" s="228" t="s">
        <v>811</v>
      </c>
      <c r="AU933" s="228" t="s">
        <v>81</v>
      </c>
      <c r="AY933" s="20" t="s">
        <v>193</v>
      </c>
      <c r="BE933" s="229">
        <f>IF(N933="základní",J933,0)</f>
        <v>0</v>
      </c>
      <c r="BF933" s="229">
        <f>IF(N933="snížená",J933,0)</f>
        <v>0</v>
      </c>
      <c r="BG933" s="229">
        <f>IF(N933="zákl. přenesená",J933,0)</f>
        <v>0</v>
      </c>
      <c r="BH933" s="229">
        <f>IF(N933="sníž. přenesená",J933,0)</f>
        <v>0</v>
      </c>
      <c r="BI933" s="229">
        <f>IF(N933="nulová",J933,0)</f>
        <v>0</v>
      </c>
      <c r="BJ933" s="20" t="s">
        <v>77</v>
      </c>
      <c r="BK933" s="229">
        <f>ROUND(I933*H933,2)</f>
        <v>0</v>
      </c>
      <c r="BL933" s="20" t="s">
        <v>352</v>
      </c>
      <c r="BM933" s="228" t="s">
        <v>1673</v>
      </c>
    </row>
    <row r="934" s="14" customFormat="1">
      <c r="A934" s="14"/>
      <c r="B934" s="246"/>
      <c r="C934" s="247"/>
      <c r="D934" s="237" t="s">
        <v>204</v>
      </c>
      <c r="E934" s="247"/>
      <c r="F934" s="249" t="s">
        <v>1664</v>
      </c>
      <c r="G934" s="247"/>
      <c r="H934" s="250">
        <v>241.352</v>
      </c>
      <c r="I934" s="251"/>
      <c r="J934" s="247"/>
      <c r="K934" s="247"/>
      <c r="L934" s="252"/>
      <c r="M934" s="253"/>
      <c r="N934" s="254"/>
      <c r="O934" s="254"/>
      <c r="P934" s="254"/>
      <c r="Q934" s="254"/>
      <c r="R934" s="254"/>
      <c r="S934" s="254"/>
      <c r="T934" s="255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T934" s="256" t="s">
        <v>204</v>
      </c>
      <c r="AU934" s="256" t="s">
        <v>81</v>
      </c>
      <c r="AV934" s="14" t="s">
        <v>81</v>
      </c>
      <c r="AW934" s="14" t="s">
        <v>4</v>
      </c>
      <c r="AX934" s="14" t="s">
        <v>77</v>
      </c>
      <c r="AY934" s="256" t="s">
        <v>193</v>
      </c>
    </row>
    <row r="935" s="2" customFormat="1" ht="24.15" customHeight="1">
      <c r="A935" s="41"/>
      <c r="B935" s="42"/>
      <c r="C935" s="217" t="s">
        <v>1674</v>
      </c>
      <c r="D935" s="217" t="s">
        <v>195</v>
      </c>
      <c r="E935" s="218" t="s">
        <v>1675</v>
      </c>
      <c r="F935" s="219" t="s">
        <v>1676</v>
      </c>
      <c r="G935" s="220" t="s">
        <v>198</v>
      </c>
      <c r="H935" s="221">
        <v>126.42</v>
      </c>
      <c r="I935" s="222"/>
      <c r="J935" s="223">
        <f>ROUND(I935*H935,2)</f>
        <v>0</v>
      </c>
      <c r="K935" s="219" t="s">
        <v>199</v>
      </c>
      <c r="L935" s="47"/>
      <c r="M935" s="224" t="s">
        <v>21</v>
      </c>
      <c r="N935" s="225" t="s">
        <v>44</v>
      </c>
      <c r="O935" s="87"/>
      <c r="P935" s="226">
        <f>O935*H935</f>
        <v>0</v>
      </c>
      <c r="Q935" s="226">
        <v>0</v>
      </c>
      <c r="R935" s="226">
        <f>Q935*H935</f>
        <v>0</v>
      </c>
      <c r="S935" s="226">
        <v>0</v>
      </c>
      <c r="T935" s="227">
        <f>S935*H935</f>
        <v>0</v>
      </c>
      <c r="U935" s="41"/>
      <c r="V935" s="41"/>
      <c r="W935" s="41"/>
      <c r="X935" s="41"/>
      <c r="Y935" s="41"/>
      <c r="Z935" s="41"/>
      <c r="AA935" s="41"/>
      <c r="AB935" s="41"/>
      <c r="AC935" s="41"/>
      <c r="AD935" s="41"/>
      <c r="AE935" s="41"/>
      <c r="AR935" s="228" t="s">
        <v>352</v>
      </c>
      <c r="AT935" s="228" t="s">
        <v>195</v>
      </c>
      <c r="AU935" s="228" t="s">
        <v>81</v>
      </c>
      <c r="AY935" s="20" t="s">
        <v>193</v>
      </c>
      <c r="BE935" s="229">
        <f>IF(N935="základní",J935,0)</f>
        <v>0</v>
      </c>
      <c r="BF935" s="229">
        <f>IF(N935="snížená",J935,0)</f>
        <v>0</v>
      </c>
      <c r="BG935" s="229">
        <f>IF(N935="zákl. přenesená",J935,0)</f>
        <v>0</v>
      </c>
      <c r="BH935" s="229">
        <f>IF(N935="sníž. přenesená",J935,0)</f>
        <v>0</v>
      </c>
      <c r="BI935" s="229">
        <f>IF(N935="nulová",J935,0)</f>
        <v>0</v>
      </c>
      <c r="BJ935" s="20" t="s">
        <v>77</v>
      </c>
      <c r="BK935" s="229">
        <f>ROUND(I935*H935,2)</f>
        <v>0</v>
      </c>
      <c r="BL935" s="20" t="s">
        <v>352</v>
      </c>
      <c r="BM935" s="228" t="s">
        <v>1677</v>
      </c>
    </row>
    <row r="936" s="2" customFormat="1">
      <c r="A936" s="41"/>
      <c r="B936" s="42"/>
      <c r="C936" s="43"/>
      <c r="D936" s="230" t="s">
        <v>202</v>
      </c>
      <c r="E936" s="43"/>
      <c r="F936" s="231" t="s">
        <v>1678</v>
      </c>
      <c r="G936" s="43"/>
      <c r="H936" s="43"/>
      <c r="I936" s="232"/>
      <c r="J936" s="43"/>
      <c r="K936" s="43"/>
      <c r="L936" s="47"/>
      <c r="M936" s="233"/>
      <c r="N936" s="234"/>
      <c r="O936" s="87"/>
      <c r="P936" s="87"/>
      <c r="Q936" s="87"/>
      <c r="R936" s="87"/>
      <c r="S936" s="87"/>
      <c r="T936" s="88"/>
      <c r="U936" s="41"/>
      <c r="V936" s="41"/>
      <c r="W936" s="41"/>
      <c r="X936" s="41"/>
      <c r="Y936" s="41"/>
      <c r="Z936" s="41"/>
      <c r="AA936" s="41"/>
      <c r="AB936" s="41"/>
      <c r="AC936" s="41"/>
      <c r="AD936" s="41"/>
      <c r="AE936" s="41"/>
      <c r="AT936" s="20" t="s">
        <v>202</v>
      </c>
      <c r="AU936" s="20" t="s">
        <v>81</v>
      </c>
    </row>
    <row r="937" s="13" customFormat="1">
      <c r="A937" s="13"/>
      <c r="B937" s="235"/>
      <c r="C937" s="236"/>
      <c r="D937" s="237" t="s">
        <v>204</v>
      </c>
      <c r="E937" s="238" t="s">
        <v>21</v>
      </c>
      <c r="F937" s="239" t="s">
        <v>1468</v>
      </c>
      <c r="G937" s="236"/>
      <c r="H937" s="238" t="s">
        <v>21</v>
      </c>
      <c r="I937" s="240"/>
      <c r="J937" s="236"/>
      <c r="K937" s="236"/>
      <c r="L937" s="241"/>
      <c r="M937" s="242"/>
      <c r="N937" s="243"/>
      <c r="O937" s="243"/>
      <c r="P937" s="243"/>
      <c r="Q937" s="243"/>
      <c r="R937" s="243"/>
      <c r="S937" s="243"/>
      <c r="T937" s="244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T937" s="245" t="s">
        <v>204</v>
      </c>
      <c r="AU937" s="245" t="s">
        <v>81</v>
      </c>
      <c r="AV937" s="13" t="s">
        <v>77</v>
      </c>
      <c r="AW937" s="13" t="s">
        <v>34</v>
      </c>
      <c r="AX937" s="13" t="s">
        <v>73</v>
      </c>
      <c r="AY937" s="245" t="s">
        <v>193</v>
      </c>
    </row>
    <row r="938" s="14" customFormat="1">
      <c r="A938" s="14"/>
      <c r="B938" s="246"/>
      <c r="C938" s="247"/>
      <c r="D938" s="237" t="s">
        <v>204</v>
      </c>
      <c r="E938" s="248" t="s">
        <v>21</v>
      </c>
      <c r="F938" s="249" t="s">
        <v>1587</v>
      </c>
      <c r="G938" s="247"/>
      <c r="H938" s="250">
        <v>103.94</v>
      </c>
      <c r="I938" s="251"/>
      <c r="J938" s="247"/>
      <c r="K938" s="247"/>
      <c r="L938" s="252"/>
      <c r="M938" s="253"/>
      <c r="N938" s="254"/>
      <c r="O938" s="254"/>
      <c r="P938" s="254"/>
      <c r="Q938" s="254"/>
      <c r="R938" s="254"/>
      <c r="S938" s="254"/>
      <c r="T938" s="255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T938" s="256" t="s">
        <v>204</v>
      </c>
      <c r="AU938" s="256" t="s">
        <v>81</v>
      </c>
      <c r="AV938" s="14" t="s">
        <v>81</v>
      </c>
      <c r="AW938" s="14" t="s">
        <v>34</v>
      </c>
      <c r="AX938" s="14" t="s">
        <v>73</v>
      </c>
      <c r="AY938" s="256" t="s">
        <v>193</v>
      </c>
    </row>
    <row r="939" s="13" customFormat="1">
      <c r="A939" s="13"/>
      <c r="B939" s="235"/>
      <c r="C939" s="236"/>
      <c r="D939" s="237" t="s">
        <v>204</v>
      </c>
      <c r="E939" s="238" t="s">
        <v>21</v>
      </c>
      <c r="F939" s="239" t="s">
        <v>1470</v>
      </c>
      <c r="G939" s="236"/>
      <c r="H939" s="238" t="s">
        <v>21</v>
      </c>
      <c r="I939" s="240"/>
      <c r="J939" s="236"/>
      <c r="K939" s="236"/>
      <c r="L939" s="241"/>
      <c r="M939" s="242"/>
      <c r="N939" s="243"/>
      <c r="O939" s="243"/>
      <c r="P939" s="243"/>
      <c r="Q939" s="243"/>
      <c r="R939" s="243"/>
      <c r="S939" s="243"/>
      <c r="T939" s="244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T939" s="245" t="s">
        <v>204</v>
      </c>
      <c r="AU939" s="245" t="s">
        <v>81</v>
      </c>
      <c r="AV939" s="13" t="s">
        <v>77</v>
      </c>
      <c r="AW939" s="13" t="s">
        <v>34</v>
      </c>
      <c r="AX939" s="13" t="s">
        <v>73</v>
      </c>
      <c r="AY939" s="245" t="s">
        <v>193</v>
      </c>
    </row>
    <row r="940" s="14" customFormat="1">
      <c r="A940" s="14"/>
      <c r="B940" s="246"/>
      <c r="C940" s="247"/>
      <c r="D940" s="237" t="s">
        <v>204</v>
      </c>
      <c r="E940" s="248" t="s">
        <v>21</v>
      </c>
      <c r="F940" s="249" t="s">
        <v>1657</v>
      </c>
      <c r="G940" s="247"/>
      <c r="H940" s="250">
        <v>22.48</v>
      </c>
      <c r="I940" s="251"/>
      <c r="J940" s="247"/>
      <c r="K940" s="247"/>
      <c r="L940" s="252"/>
      <c r="M940" s="253"/>
      <c r="N940" s="254"/>
      <c r="O940" s="254"/>
      <c r="P940" s="254"/>
      <c r="Q940" s="254"/>
      <c r="R940" s="254"/>
      <c r="S940" s="254"/>
      <c r="T940" s="255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T940" s="256" t="s">
        <v>204</v>
      </c>
      <c r="AU940" s="256" t="s">
        <v>81</v>
      </c>
      <c r="AV940" s="14" t="s">
        <v>81</v>
      </c>
      <c r="AW940" s="14" t="s">
        <v>34</v>
      </c>
      <c r="AX940" s="14" t="s">
        <v>73</v>
      </c>
      <c r="AY940" s="256" t="s">
        <v>193</v>
      </c>
    </row>
    <row r="941" s="16" customFormat="1">
      <c r="A941" s="16"/>
      <c r="B941" s="268"/>
      <c r="C941" s="269"/>
      <c r="D941" s="237" t="s">
        <v>204</v>
      </c>
      <c r="E941" s="270" t="s">
        <v>741</v>
      </c>
      <c r="F941" s="271" t="s">
        <v>491</v>
      </c>
      <c r="G941" s="269"/>
      <c r="H941" s="272">
        <v>126.42</v>
      </c>
      <c r="I941" s="273"/>
      <c r="J941" s="269"/>
      <c r="K941" s="269"/>
      <c r="L941" s="274"/>
      <c r="M941" s="275"/>
      <c r="N941" s="276"/>
      <c r="O941" s="276"/>
      <c r="P941" s="276"/>
      <c r="Q941" s="276"/>
      <c r="R941" s="276"/>
      <c r="S941" s="276"/>
      <c r="T941" s="277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  <c r="AT941" s="278" t="s">
        <v>204</v>
      </c>
      <c r="AU941" s="278" t="s">
        <v>81</v>
      </c>
      <c r="AV941" s="16" t="s">
        <v>109</v>
      </c>
      <c r="AW941" s="16" t="s">
        <v>34</v>
      </c>
      <c r="AX941" s="16" t="s">
        <v>73</v>
      </c>
      <c r="AY941" s="278" t="s">
        <v>193</v>
      </c>
    </row>
    <row r="942" s="15" customFormat="1">
      <c r="A942" s="15"/>
      <c r="B942" s="257"/>
      <c r="C942" s="258"/>
      <c r="D942" s="237" t="s">
        <v>204</v>
      </c>
      <c r="E942" s="259" t="s">
        <v>21</v>
      </c>
      <c r="F942" s="260" t="s">
        <v>208</v>
      </c>
      <c r="G942" s="258"/>
      <c r="H942" s="261">
        <v>126.42</v>
      </c>
      <c r="I942" s="262"/>
      <c r="J942" s="258"/>
      <c r="K942" s="258"/>
      <c r="L942" s="263"/>
      <c r="M942" s="264"/>
      <c r="N942" s="265"/>
      <c r="O942" s="265"/>
      <c r="P942" s="265"/>
      <c r="Q942" s="265"/>
      <c r="R942" s="265"/>
      <c r="S942" s="265"/>
      <c r="T942" s="266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T942" s="267" t="s">
        <v>204</v>
      </c>
      <c r="AU942" s="267" t="s">
        <v>81</v>
      </c>
      <c r="AV942" s="15" t="s">
        <v>200</v>
      </c>
      <c r="AW942" s="15" t="s">
        <v>34</v>
      </c>
      <c r="AX942" s="15" t="s">
        <v>77</v>
      </c>
      <c r="AY942" s="267" t="s">
        <v>193</v>
      </c>
    </row>
    <row r="943" s="2" customFormat="1" ht="16.5" customHeight="1">
      <c r="A943" s="41"/>
      <c r="B943" s="42"/>
      <c r="C943" s="282" t="s">
        <v>1679</v>
      </c>
      <c r="D943" s="282" t="s">
        <v>811</v>
      </c>
      <c r="E943" s="283" t="s">
        <v>1680</v>
      </c>
      <c r="F943" s="284" t="s">
        <v>1681</v>
      </c>
      <c r="G943" s="285" t="s">
        <v>250</v>
      </c>
      <c r="H943" s="286">
        <v>11.378</v>
      </c>
      <c r="I943" s="287"/>
      <c r="J943" s="288">
        <f>ROUND(I943*H943,2)</f>
        <v>0</v>
      </c>
      <c r="K943" s="284" t="s">
        <v>199</v>
      </c>
      <c r="L943" s="289"/>
      <c r="M943" s="290" t="s">
        <v>21</v>
      </c>
      <c r="N943" s="291" t="s">
        <v>44</v>
      </c>
      <c r="O943" s="87"/>
      <c r="P943" s="226">
        <f>O943*H943</f>
        <v>0</v>
      </c>
      <c r="Q943" s="226">
        <v>1</v>
      </c>
      <c r="R943" s="226">
        <f>Q943*H943</f>
        <v>11.378</v>
      </c>
      <c r="S943" s="226">
        <v>0</v>
      </c>
      <c r="T943" s="227">
        <f>S943*H943</f>
        <v>0</v>
      </c>
      <c r="U943" s="41"/>
      <c r="V943" s="41"/>
      <c r="W943" s="41"/>
      <c r="X943" s="41"/>
      <c r="Y943" s="41"/>
      <c r="Z943" s="41"/>
      <c r="AA943" s="41"/>
      <c r="AB943" s="41"/>
      <c r="AC943" s="41"/>
      <c r="AD943" s="41"/>
      <c r="AE943" s="41"/>
      <c r="AR943" s="228" t="s">
        <v>472</v>
      </c>
      <c r="AT943" s="228" t="s">
        <v>811</v>
      </c>
      <c r="AU943" s="228" t="s">
        <v>81</v>
      </c>
      <c r="AY943" s="20" t="s">
        <v>193</v>
      </c>
      <c r="BE943" s="229">
        <f>IF(N943="základní",J943,0)</f>
        <v>0</v>
      </c>
      <c r="BF943" s="229">
        <f>IF(N943="snížená",J943,0)</f>
        <v>0</v>
      </c>
      <c r="BG943" s="229">
        <f>IF(N943="zákl. přenesená",J943,0)</f>
        <v>0</v>
      </c>
      <c r="BH943" s="229">
        <f>IF(N943="sníž. přenesená",J943,0)</f>
        <v>0</v>
      </c>
      <c r="BI943" s="229">
        <f>IF(N943="nulová",J943,0)</f>
        <v>0</v>
      </c>
      <c r="BJ943" s="20" t="s">
        <v>77</v>
      </c>
      <c r="BK943" s="229">
        <f>ROUND(I943*H943,2)</f>
        <v>0</v>
      </c>
      <c r="BL943" s="20" t="s">
        <v>352</v>
      </c>
      <c r="BM943" s="228" t="s">
        <v>1682</v>
      </c>
    </row>
    <row r="944" s="14" customFormat="1">
      <c r="A944" s="14"/>
      <c r="B944" s="246"/>
      <c r="C944" s="247"/>
      <c r="D944" s="237" t="s">
        <v>204</v>
      </c>
      <c r="E944" s="248" t="s">
        <v>21</v>
      </c>
      <c r="F944" s="249" t="s">
        <v>1683</v>
      </c>
      <c r="G944" s="247"/>
      <c r="H944" s="250">
        <v>11.378</v>
      </c>
      <c r="I944" s="251"/>
      <c r="J944" s="247"/>
      <c r="K944" s="247"/>
      <c r="L944" s="252"/>
      <c r="M944" s="253"/>
      <c r="N944" s="254"/>
      <c r="O944" s="254"/>
      <c r="P944" s="254"/>
      <c r="Q944" s="254"/>
      <c r="R944" s="254"/>
      <c r="S944" s="254"/>
      <c r="T944" s="255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  <c r="AE944" s="14"/>
      <c r="AT944" s="256" t="s">
        <v>204</v>
      </c>
      <c r="AU944" s="256" t="s">
        <v>81</v>
      </c>
      <c r="AV944" s="14" t="s">
        <v>81</v>
      </c>
      <c r="AW944" s="14" t="s">
        <v>34</v>
      </c>
      <c r="AX944" s="14" t="s">
        <v>73</v>
      </c>
      <c r="AY944" s="256" t="s">
        <v>193</v>
      </c>
    </row>
    <row r="945" s="15" customFormat="1">
      <c r="A945" s="15"/>
      <c r="B945" s="257"/>
      <c r="C945" s="258"/>
      <c r="D945" s="237" t="s">
        <v>204</v>
      </c>
      <c r="E945" s="259" t="s">
        <v>21</v>
      </c>
      <c r="F945" s="260" t="s">
        <v>208</v>
      </c>
      <c r="G945" s="258"/>
      <c r="H945" s="261">
        <v>11.378</v>
      </c>
      <c r="I945" s="262"/>
      <c r="J945" s="258"/>
      <c r="K945" s="258"/>
      <c r="L945" s="263"/>
      <c r="M945" s="264"/>
      <c r="N945" s="265"/>
      <c r="O945" s="265"/>
      <c r="P945" s="265"/>
      <c r="Q945" s="265"/>
      <c r="R945" s="265"/>
      <c r="S945" s="265"/>
      <c r="T945" s="266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T945" s="267" t="s">
        <v>204</v>
      </c>
      <c r="AU945" s="267" t="s">
        <v>81</v>
      </c>
      <c r="AV945" s="15" t="s">
        <v>200</v>
      </c>
      <c r="AW945" s="15" t="s">
        <v>34</v>
      </c>
      <c r="AX945" s="15" t="s">
        <v>77</v>
      </c>
      <c r="AY945" s="267" t="s">
        <v>193</v>
      </c>
    </row>
    <row r="946" s="2" customFormat="1" ht="16.5" customHeight="1">
      <c r="A946" s="41"/>
      <c r="B946" s="42"/>
      <c r="C946" s="217" t="s">
        <v>1684</v>
      </c>
      <c r="D946" s="217" t="s">
        <v>195</v>
      </c>
      <c r="E946" s="218" t="s">
        <v>1685</v>
      </c>
      <c r="F946" s="219" t="s">
        <v>1686</v>
      </c>
      <c r="G946" s="220" t="s">
        <v>1687</v>
      </c>
      <c r="H946" s="221">
        <v>6</v>
      </c>
      <c r="I946" s="222"/>
      <c r="J946" s="223">
        <f>ROUND(I946*H946,2)</f>
        <v>0</v>
      </c>
      <c r="K946" s="219" t="s">
        <v>21</v>
      </c>
      <c r="L946" s="47"/>
      <c r="M946" s="224" t="s">
        <v>21</v>
      </c>
      <c r="N946" s="225" t="s">
        <v>44</v>
      </c>
      <c r="O946" s="87"/>
      <c r="P946" s="226">
        <f>O946*H946</f>
        <v>0</v>
      </c>
      <c r="Q946" s="226">
        <v>0</v>
      </c>
      <c r="R946" s="226">
        <f>Q946*H946</f>
        <v>0</v>
      </c>
      <c r="S946" s="226">
        <v>0</v>
      </c>
      <c r="T946" s="227">
        <f>S946*H946</f>
        <v>0</v>
      </c>
      <c r="U946" s="41"/>
      <c r="V946" s="41"/>
      <c r="W946" s="41"/>
      <c r="X946" s="41"/>
      <c r="Y946" s="41"/>
      <c r="Z946" s="41"/>
      <c r="AA946" s="41"/>
      <c r="AB946" s="41"/>
      <c r="AC946" s="41"/>
      <c r="AD946" s="41"/>
      <c r="AE946" s="41"/>
      <c r="AR946" s="228" t="s">
        <v>352</v>
      </c>
      <c r="AT946" s="228" t="s">
        <v>195</v>
      </c>
      <c r="AU946" s="228" t="s">
        <v>81</v>
      </c>
      <c r="AY946" s="20" t="s">
        <v>193</v>
      </c>
      <c r="BE946" s="229">
        <f>IF(N946="základní",J946,0)</f>
        <v>0</v>
      </c>
      <c r="BF946" s="229">
        <f>IF(N946="snížená",J946,0)</f>
        <v>0</v>
      </c>
      <c r="BG946" s="229">
        <f>IF(N946="zákl. přenesená",J946,0)</f>
        <v>0</v>
      </c>
      <c r="BH946" s="229">
        <f>IF(N946="sníž. přenesená",J946,0)</f>
        <v>0</v>
      </c>
      <c r="BI946" s="229">
        <f>IF(N946="nulová",J946,0)</f>
        <v>0</v>
      </c>
      <c r="BJ946" s="20" t="s">
        <v>77</v>
      </c>
      <c r="BK946" s="229">
        <f>ROUND(I946*H946,2)</f>
        <v>0</v>
      </c>
      <c r="BL946" s="20" t="s">
        <v>352</v>
      </c>
      <c r="BM946" s="228" t="s">
        <v>1688</v>
      </c>
    </row>
    <row r="947" s="14" customFormat="1">
      <c r="A947" s="14"/>
      <c r="B947" s="246"/>
      <c r="C947" s="247"/>
      <c r="D947" s="237" t="s">
        <v>204</v>
      </c>
      <c r="E947" s="248" t="s">
        <v>21</v>
      </c>
      <c r="F947" s="249" t="s">
        <v>240</v>
      </c>
      <c r="G947" s="247"/>
      <c r="H947" s="250">
        <v>6</v>
      </c>
      <c r="I947" s="251"/>
      <c r="J947" s="247"/>
      <c r="K947" s="247"/>
      <c r="L947" s="252"/>
      <c r="M947" s="253"/>
      <c r="N947" s="254"/>
      <c r="O947" s="254"/>
      <c r="P947" s="254"/>
      <c r="Q947" s="254"/>
      <c r="R947" s="254"/>
      <c r="S947" s="254"/>
      <c r="T947" s="255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T947" s="256" t="s">
        <v>204</v>
      </c>
      <c r="AU947" s="256" t="s">
        <v>81</v>
      </c>
      <c r="AV947" s="14" t="s">
        <v>81</v>
      </c>
      <c r="AW947" s="14" t="s">
        <v>34</v>
      </c>
      <c r="AX947" s="14" t="s">
        <v>73</v>
      </c>
      <c r="AY947" s="256" t="s">
        <v>193</v>
      </c>
    </row>
    <row r="948" s="15" customFormat="1">
      <c r="A948" s="15"/>
      <c r="B948" s="257"/>
      <c r="C948" s="258"/>
      <c r="D948" s="237" t="s">
        <v>204</v>
      </c>
      <c r="E948" s="259" t="s">
        <v>21</v>
      </c>
      <c r="F948" s="260" t="s">
        <v>208</v>
      </c>
      <c r="G948" s="258"/>
      <c r="H948" s="261">
        <v>6</v>
      </c>
      <c r="I948" s="262"/>
      <c r="J948" s="258"/>
      <c r="K948" s="258"/>
      <c r="L948" s="263"/>
      <c r="M948" s="264"/>
      <c r="N948" s="265"/>
      <c r="O948" s="265"/>
      <c r="P948" s="265"/>
      <c r="Q948" s="265"/>
      <c r="R948" s="265"/>
      <c r="S948" s="265"/>
      <c r="T948" s="266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T948" s="267" t="s">
        <v>204</v>
      </c>
      <c r="AU948" s="267" t="s">
        <v>81</v>
      </c>
      <c r="AV948" s="15" t="s">
        <v>200</v>
      </c>
      <c r="AW948" s="15" t="s">
        <v>34</v>
      </c>
      <c r="AX948" s="15" t="s">
        <v>77</v>
      </c>
      <c r="AY948" s="267" t="s">
        <v>193</v>
      </c>
    </row>
    <row r="949" s="2" customFormat="1" ht="16.5" customHeight="1">
      <c r="A949" s="41"/>
      <c r="B949" s="42"/>
      <c r="C949" s="217" t="s">
        <v>1689</v>
      </c>
      <c r="D949" s="217" t="s">
        <v>195</v>
      </c>
      <c r="E949" s="218" t="s">
        <v>1690</v>
      </c>
      <c r="F949" s="219" t="s">
        <v>1691</v>
      </c>
      <c r="G949" s="220" t="s">
        <v>1687</v>
      </c>
      <c r="H949" s="221">
        <v>6</v>
      </c>
      <c r="I949" s="222"/>
      <c r="J949" s="223">
        <f>ROUND(I949*H949,2)</f>
        <v>0</v>
      </c>
      <c r="K949" s="219" t="s">
        <v>21</v>
      </c>
      <c r="L949" s="47"/>
      <c r="M949" s="224" t="s">
        <v>21</v>
      </c>
      <c r="N949" s="225" t="s">
        <v>44</v>
      </c>
      <c r="O949" s="87"/>
      <c r="P949" s="226">
        <f>O949*H949</f>
        <v>0</v>
      </c>
      <c r="Q949" s="226">
        <v>0</v>
      </c>
      <c r="R949" s="226">
        <f>Q949*H949</f>
        <v>0</v>
      </c>
      <c r="S949" s="226">
        <v>0</v>
      </c>
      <c r="T949" s="227">
        <f>S949*H949</f>
        <v>0</v>
      </c>
      <c r="U949" s="41"/>
      <c r="V949" s="41"/>
      <c r="W949" s="41"/>
      <c r="X949" s="41"/>
      <c r="Y949" s="41"/>
      <c r="Z949" s="41"/>
      <c r="AA949" s="41"/>
      <c r="AB949" s="41"/>
      <c r="AC949" s="41"/>
      <c r="AD949" s="41"/>
      <c r="AE949" s="41"/>
      <c r="AR949" s="228" t="s">
        <v>352</v>
      </c>
      <c r="AT949" s="228" t="s">
        <v>195</v>
      </c>
      <c r="AU949" s="228" t="s">
        <v>81</v>
      </c>
      <c r="AY949" s="20" t="s">
        <v>193</v>
      </c>
      <c r="BE949" s="229">
        <f>IF(N949="základní",J949,0)</f>
        <v>0</v>
      </c>
      <c r="BF949" s="229">
        <f>IF(N949="snížená",J949,0)</f>
        <v>0</v>
      </c>
      <c r="BG949" s="229">
        <f>IF(N949="zákl. přenesená",J949,0)</f>
        <v>0</v>
      </c>
      <c r="BH949" s="229">
        <f>IF(N949="sníž. přenesená",J949,0)</f>
        <v>0</v>
      </c>
      <c r="BI949" s="229">
        <f>IF(N949="nulová",J949,0)</f>
        <v>0</v>
      </c>
      <c r="BJ949" s="20" t="s">
        <v>77</v>
      </c>
      <c r="BK949" s="229">
        <f>ROUND(I949*H949,2)</f>
        <v>0</v>
      </c>
      <c r="BL949" s="20" t="s">
        <v>352</v>
      </c>
      <c r="BM949" s="228" t="s">
        <v>1692</v>
      </c>
    </row>
    <row r="950" s="14" customFormat="1">
      <c r="A950" s="14"/>
      <c r="B950" s="246"/>
      <c r="C950" s="247"/>
      <c r="D950" s="237" t="s">
        <v>204</v>
      </c>
      <c r="E950" s="248" t="s">
        <v>21</v>
      </c>
      <c r="F950" s="249" t="s">
        <v>240</v>
      </c>
      <c r="G950" s="247"/>
      <c r="H950" s="250">
        <v>6</v>
      </c>
      <c r="I950" s="251"/>
      <c r="J950" s="247"/>
      <c r="K950" s="247"/>
      <c r="L950" s="252"/>
      <c r="M950" s="253"/>
      <c r="N950" s="254"/>
      <c r="O950" s="254"/>
      <c r="P950" s="254"/>
      <c r="Q950" s="254"/>
      <c r="R950" s="254"/>
      <c r="S950" s="254"/>
      <c r="T950" s="255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T950" s="256" t="s">
        <v>204</v>
      </c>
      <c r="AU950" s="256" t="s">
        <v>81</v>
      </c>
      <c r="AV950" s="14" t="s">
        <v>81</v>
      </c>
      <c r="AW950" s="14" t="s">
        <v>34</v>
      </c>
      <c r="AX950" s="14" t="s">
        <v>73</v>
      </c>
      <c r="AY950" s="256" t="s">
        <v>193</v>
      </c>
    </row>
    <row r="951" s="15" customFormat="1">
      <c r="A951" s="15"/>
      <c r="B951" s="257"/>
      <c r="C951" s="258"/>
      <c r="D951" s="237" t="s">
        <v>204</v>
      </c>
      <c r="E951" s="259" t="s">
        <v>21</v>
      </c>
      <c r="F951" s="260" t="s">
        <v>208</v>
      </c>
      <c r="G951" s="258"/>
      <c r="H951" s="261">
        <v>6</v>
      </c>
      <c r="I951" s="262"/>
      <c r="J951" s="258"/>
      <c r="K951" s="258"/>
      <c r="L951" s="263"/>
      <c r="M951" s="264"/>
      <c r="N951" s="265"/>
      <c r="O951" s="265"/>
      <c r="P951" s="265"/>
      <c r="Q951" s="265"/>
      <c r="R951" s="265"/>
      <c r="S951" s="265"/>
      <c r="T951" s="266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T951" s="267" t="s">
        <v>204</v>
      </c>
      <c r="AU951" s="267" t="s">
        <v>81</v>
      </c>
      <c r="AV951" s="15" t="s">
        <v>200</v>
      </c>
      <c r="AW951" s="15" t="s">
        <v>34</v>
      </c>
      <c r="AX951" s="15" t="s">
        <v>77</v>
      </c>
      <c r="AY951" s="267" t="s">
        <v>193</v>
      </c>
    </row>
    <row r="952" s="2" customFormat="1" ht="24.15" customHeight="1">
      <c r="A952" s="41"/>
      <c r="B952" s="42"/>
      <c r="C952" s="217" t="s">
        <v>1693</v>
      </c>
      <c r="D952" s="217" t="s">
        <v>195</v>
      </c>
      <c r="E952" s="218" t="s">
        <v>1694</v>
      </c>
      <c r="F952" s="219" t="s">
        <v>1695</v>
      </c>
      <c r="G952" s="220" t="s">
        <v>250</v>
      </c>
      <c r="H952" s="221">
        <v>13.712999999999999</v>
      </c>
      <c r="I952" s="222"/>
      <c r="J952" s="223">
        <f>ROUND(I952*H952,2)</f>
        <v>0</v>
      </c>
      <c r="K952" s="219" t="s">
        <v>199</v>
      </c>
      <c r="L952" s="47"/>
      <c r="M952" s="224" t="s">
        <v>21</v>
      </c>
      <c r="N952" s="225" t="s">
        <v>44</v>
      </c>
      <c r="O952" s="87"/>
      <c r="P952" s="226">
        <f>O952*H952</f>
        <v>0</v>
      </c>
      <c r="Q952" s="226">
        <v>0</v>
      </c>
      <c r="R952" s="226">
        <f>Q952*H952</f>
        <v>0</v>
      </c>
      <c r="S952" s="226">
        <v>0</v>
      </c>
      <c r="T952" s="227">
        <f>S952*H952</f>
        <v>0</v>
      </c>
      <c r="U952" s="41"/>
      <c r="V952" s="41"/>
      <c r="W952" s="41"/>
      <c r="X952" s="41"/>
      <c r="Y952" s="41"/>
      <c r="Z952" s="41"/>
      <c r="AA952" s="41"/>
      <c r="AB952" s="41"/>
      <c r="AC952" s="41"/>
      <c r="AD952" s="41"/>
      <c r="AE952" s="41"/>
      <c r="AR952" s="228" t="s">
        <v>352</v>
      </c>
      <c r="AT952" s="228" t="s">
        <v>195</v>
      </c>
      <c r="AU952" s="228" t="s">
        <v>81</v>
      </c>
      <c r="AY952" s="20" t="s">
        <v>193</v>
      </c>
      <c r="BE952" s="229">
        <f>IF(N952="základní",J952,0)</f>
        <v>0</v>
      </c>
      <c r="BF952" s="229">
        <f>IF(N952="snížená",J952,0)</f>
        <v>0</v>
      </c>
      <c r="BG952" s="229">
        <f>IF(N952="zákl. přenesená",J952,0)</f>
        <v>0</v>
      </c>
      <c r="BH952" s="229">
        <f>IF(N952="sníž. přenesená",J952,0)</f>
        <v>0</v>
      </c>
      <c r="BI952" s="229">
        <f>IF(N952="nulová",J952,0)</f>
        <v>0</v>
      </c>
      <c r="BJ952" s="20" t="s">
        <v>77</v>
      </c>
      <c r="BK952" s="229">
        <f>ROUND(I952*H952,2)</f>
        <v>0</v>
      </c>
      <c r="BL952" s="20" t="s">
        <v>352</v>
      </c>
      <c r="BM952" s="228" t="s">
        <v>1696</v>
      </c>
    </row>
    <row r="953" s="2" customFormat="1">
      <c r="A953" s="41"/>
      <c r="B953" s="42"/>
      <c r="C953" s="43"/>
      <c r="D953" s="230" t="s">
        <v>202</v>
      </c>
      <c r="E953" s="43"/>
      <c r="F953" s="231" t="s">
        <v>1697</v>
      </c>
      <c r="G953" s="43"/>
      <c r="H953" s="43"/>
      <c r="I953" s="232"/>
      <c r="J953" s="43"/>
      <c r="K953" s="43"/>
      <c r="L953" s="47"/>
      <c r="M953" s="233"/>
      <c r="N953" s="234"/>
      <c r="O953" s="87"/>
      <c r="P953" s="87"/>
      <c r="Q953" s="87"/>
      <c r="R953" s="87"/>
      <c r="S953" s="87"/>
      <c r="T953" s="88"/>
      <c r="U953" s="41"/>
      <c r="V953" s="41"/>
      <c r="W953" s="41"/>
      <c r="X953" s="41"/>
      <c r="Y953" s="41"/>
      <c r="Z953" s="41"/>
      <c r="AA953" s="41"/>
      <c r="AB953" s="41"/>
      <c r="AC953" s="41"/>
      <c r="AD953" s="41"/>
      <c r="AE953" s="41"/>
      <c r="AT953" s="20" t="s">
        <v>202</v>
      </c>
      <c r="AU953" s="20" t="s">
        <v>81</v>
      </c>
    </row>
    <row r="954" s="12" customFormat="1" ht="22.8" customHeight="1">
      <c r="A954" s="12"/>
      <c r="B954" s="201"/>
      <c r="C954" s="202"/>
      <c r="D954" s="203" t="s">
        <v>72</v>
      </c>
      <c r="E954" s="215" t="s">
        <v>560</v>
      </c>
      <c r="F954" s="215" t="s">
        <v>561</v>
      </c>
      <c r="G954" s="202"/>
      <c r="H954" s="202"/>
      <c r="I954" s="205"/>
      <c r="J954" s="216">
        <f>BK954</f>
        <v>0</v>
      </c>
      <c r="K954" s="202"/>
      <c r="L954" s="207"/>
      <c r="M954" s="208"/>
      <c r="N954" s="209"/>
      <c r="O954" s="209"/>
      <c r="P954" s="210">
        <f>SUM(P955:P1018)</f>
        <v>0</v>
      </c>
      <c r="Q954" s="209"/>
      <c r="R954" s="210">
        <f>SUM(R955:R1018)</f>
        <v>1.6827955200000002</v>
      </c>
      <c r="S954" s="209"/>
      <c r="T954" s="211">
        <f>SUM(T955:T1018)</f>
        <v>0</v>
      </c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R954" s="212" t="s">
        <v>81</v>
      </c>
      <c r="AT954" s="213" t="s">
        <v>72</v>
      </c>
      <c r="AU954" s="213" t="s">
        <v>77</v>
      </c>
      <c r="AY954" s="212" t="s">
        <v>193</v>
      </c>
      <c r="BK954" s="214">
        <f>SUM(BK955:BK1018)</f>
        <v>0</v>
      </c>
    </row>
    <row r="955" s="2" customFormat="1" ht="24.15" customHeight="1">
      <c r="A955" s="41"/>
      <c r="B955" s="42"/>
      <c r="C955" s="217" t="s">
        <v>1698</v>
      </c>
      <c r="D955" s="217" t="s">
        <v>195</v>
      </c>
      <c r="E955" s="218" t="s">
        <v>1699</v>
      </c>
      <c r="F955" s="219" t="s">
        <v>1700</v>
      </c>
      <c r="G955" s="220" t="s">
        <v>198</v>
      </c>
      <c r="H955" s="221">
        <v>124.59999999999999</v>
      </c>
      <c r="I955" s="222"/>
      <c r="J955" s="223">
        <f>ROUND(I955*H955,2)</f>
        <v>0</v>
      </c>
      <c r="K955" s="219" t="s">
        <v>199</v>
      </c>
      <c r="L955" s="47"/>
      <c r="M955" s="224" t="s">
        <v>21</v>
      </c>
      <c r="N955" s="225" t="s">
        <v>44</v>
      </c>
      <c r="O955" s="87"/>
      <c r="P955" s="226">
        <f>O955*H955</f>
        <v>0</v>
      </c>
      <c r="Q955" s="226">
        <v>0</v>
      </c>
      <c r="R955" s="226">
        <f>Q955*H955</f>
        <v>0</v>
      </c>
      <c r="S955" s="226">
        <v>0</v>
      </c>
      <c r="T955" s="227">
        <f>S955*H955</f>
        <v>0</v>
      </c>
      <c r="U955" s="41"/>
      <c r="V955" s="41"/>
      <c r="W955" s="41"/>
      <c r="X955" s="41"/>
      <c r="Y955" s="41"/>
      <c r="Z955" s="41"/>
      <c r="AA955" s="41"/>
      <c r="AB955" s="41"/>
      <c r="AC955" s="41"/>
      <c r="AD955" s="41"/>
      <c r="AE955" s="41"/>
      <c r="AR955" s="228" t="s">
        <v>352</v>
      </c>
      <c r="AT955" s="228" t="s">
        <v>195</v>
      </c>
      <c r="AU955" s="228" t="s">
        <v>81</v>
      </c>
      <c r="AY955" s="20" t="s">
        <v>193</v>
      </c>
      <c r="BE955" s="229">
        <f>IF(N955="základní",J955,0)</f>
        <v>0</v>
      </c>
      <c r="BF955" s="229">
        <f>IF(N955="snížená",J955,0)</f>
        <v>0</v>
      </c>
      <c r="BG955" s="229">
        <f>IF(N955="zákl. přenesená",J955,0)</f>
        <v>0</v>
      </c>
      <c r="BH955" s="229">
        <f>IF(N955="sníž. přenesená",J955,0)</f>
        <v>0</v>
      </c>
      <c r="BI955" s="229">
        <f>IF(N955="nulová",J955,0)</f>
        <v>0</v>
      </c>
      <c r="BJ955" s="20" t="s">
        <v>77</v>
      </c>
      <c r="BK955" s="229">
        <f>ROUND(I955*H955,2)</f>
        <v>0</v>
      </c>
      <c r="BL955" s="20" t="s">
        <v>352</v>
      </c>
      <c r="BM955" s="228" t="s">
        <v>1701</v>
      </c>
    </row>
    <row r="956" s="2" customFormat="1">
      <c r="A956" s="41"/>
      <c r="B956" s="42"/>
      <c r="C956" s="43"/>
      <c r="D956" s="230" t="s">
        <v>202</v>
      </c>
      <c r="E956" s="43"/>
      <c r="F956" s="231" t="s">
        <v>1702</v>
      </c>
      <c r="G956" s="43"/>
      <c r="H956" s="43"/>
      <c r="I956" s="232"/>
      <c r="J956" s="43"/>
      <c r="K956" s="43"/>
      <c r="L956" s="47"/>
      <c r="M956" s="233"/>
      <c r="N956" s="234"/>
      <c r="O956" s="87"/>
      <c r="P956" s="87"/>
      <c r="Q956" s="87"/>
      <c r="R956" s="87"/>
      <c r="S956" s="87"/>
      <c r="T956" s="88"/>
      <c r="U956" s="41"/>
      <c r="V956" s="41"/>
      <c r="W956" s="41"/>
      <c r="X956" s="41"/>
      <c r="Y956" s="41"/>
      <c r="Z956" s="41"/>
      <c r="AA956" s="41"/>
      <c r="AB956" s="41"/>
      <c r="AC956" s="41"/>
      <c r="AD956" s="41"/>
      <c r="AE956" s="41"/>
      <c r="AT956" s="20" t="s">
        <v>202</v>
      </c>
      <c r="AU956" s="20" t="s">
        <v>81</v>
      </c>
    </row>
    <row r="957" s="13" customFormat="1">
      <c r="A957" s="13"/>
      <c r="B957" s="235"/>
      <c r="C957" s="236"/>
      <c r="D957" s="237" t="s">
        <v>204</v>
      </c>
      <c r="E957" s="238" t="s">
        <v>21</v>
      </c>
      <c r="F957" s="239" t="s">
        <v>1545</v>
      </c>
      <c r="G957" s="236"/>
      <c r="H957" s="238" t="s">
        <v>21</v>
      </c>
      <c r="I957" s="240"/>
      <c r="J957" s="236"/>
      <c r="K957" s="236"/>
      <c r="L957" s="241"/>
      <c r="M957" s="242"/>
      <c r="N957" s="243"/>
      <c r="O957" s="243"/>
      <c r="P957" s="243"/>
      <c r="Q957" s="243"/>
      <c r="R957" s="243"/>
      <c r="S957" s="243"/>
      <c r="T957" s="244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T957" s="245" t="s">
        <v>204</v>
      </c>
      <c r="AU957" s="245" t="s">
        <v>81</v>
      </c>
      <c r="AV957" s="13" t="s">
        <v>77</v>
      </c>
      <c r="AW957" s="13" t="s">
        <v>34</v>
      </c>
      <c r="AX957" s="13" t="s">
        <v>73</v>
      </c>
      <c r="AY957" s="245" t="s">
        <v>193</v>
      </c>
    </row>
    <row r="958" s="14" customFormat="1">
      <c r="A958" s="14"/>
      <c r="B958" s="246"/>
      <c r="C958" s="247"/>
      <c r="D958" s="237" t="s">
        <v>204</v>
      </c>
      <c r="E958" s="248" t="s">
        <v>21</v>
      </c>
      <c r="F958" s="249" t="s">
        <v>1449</v>
      </c>
      <c r="G958" s="247"/>
      <c r="H958" s="250">
        <v>17.100000000000001</v>
      </c>
      <c r="I958" s="251"/>
      <c r="J958" s="247"/>
      <c r="K958" s="247"/>
      <c r="L958" s="252"/>
      <c r="M958" s="253"/>
      <c r="N958" s="254"/>
      <c r="O958" s="254"/>
      <c r="P958" s="254"/>
      <c r="Q958" s="254"/>
      <c r="R958" s="254"/>
      <c r="S958" s="254"/>
      <c r="T958" s="255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T958" s="256" t="s">
        <v>204</v>
      </c>
      <c r="AU958" s="256" t="s">
        <v>81</v>
      </c>
      <c r="AV958" s="14" t="s">
        <v>81</v>
      </c>
      <c r="AW958" s="14" t="s">
        <v>34</v>
      </c>
      <c r="AX958" s="14" t="s">
        <v>73</v>
      </c>
      <c r="AY958" s="256" t="s">
        <v>193</v>
      </c>
    </row>
    <row r="959" s="14" customFormat="1">
      <c r="A959" s="14"/>
      <c r="B959" s="246"/>
      <c r="C959" s="247"/>
      <c r="D959" s="237" t="s">
        <v>204</v>
      </c>
      <c r="E959" s="248" t="s">
        <v>21</v>
      </c>
      <c r="F959" s="249" t="s">
        <v>1450</v>
      </c>
      <c r="G959" s="247"/>
      <c r="H959" s="250">
        <v>11.9</v>
      </c>
      <c r="I959" s="251"/>
      <c r="J959" s="247"/>
      <c r="K959" s="247"/>
      <c r="L959" s="252"/>
      <c r="M959" s="253"/>
      <c r="N959" s="254"/>
      <c r="O959" s="254"/>
      <c r="P959" s="254"/>
      <c r="Q959" s="254"/>
      <c r="R959" s="254"/>
      <c r="S959" s="254"/>
      <c r="T959" s="255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T959" s="256" t="s">
        <v>204</v>
      </c>
      <c r="AU959" s="256" t="s">
        <v>81</v>
      </c>
      <c r="AV959" s="14" t="s">
        <v>81</v>
      </c>
      <c r="AW959" s="14" t="s">
        <v>34</v>
      </c>
      <c r="AX959" s="14" t="s">
        <v>73</v>
      </c>
      <c r="AY959" s="256" t="s">
        <v>193</v>
      </c>
    </row>
    <row r="960" s="14" customFormat="1">
      <c r="A960" s="14"/>
      <c r="B960" s="246"/>
      <c r="C960" s="247"/>
      <c r="D960" s="237" t="s">
        <v>204</v>
      </c>
      <c r="E960" s="248" t="s">
        <v>21</v>
      </c>
      <c r="F960" s="249" t="s">
        <v>1451</v>
      </c>
      <c r="G960" s="247"/>
      <c r="H960" s="250">
        <v>67</v>
      </c>
      <c r="I960" s="251"/>
      <c r="J960" s="247"/>
      <c r="K960" s="247"/>
      <c r="L960" s="252"/>
      <c r="M960" s="253"/>
      <c r="N960" s="254"/>
      <c r="O960" s="254"/>
      <c r="P960" s="254"/>
      <c r="Q960" s="254"/>
      <c r="R960" s="254"/>
      <c r="S960" s="254"/>
      <c r="T960" s="255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T960" s="256" t="s">
        <v>204</v>
      </c>
      <c r="AU960" s="256" t="s">
        <v>81</v>
      </c>
      <c r="AV960" s="14" t="s">
        <v>81</v>
      </c>
      <c r="AW960" s="14" t="s">
        <v>34</v>
      </c>
      <c r="AX960" s="14" t="s">
        <v>73</v>
      </c>
      <c r="AY960" s="256" t="s">
        <v>193</v>
      </c>
    </row>
    <row r="961" s="14" customFormat="1">
      <c r="A961" s="14"/>
      <c r="B961" s="246"/>
      <c r="C961" s="247"/>
      <c r="D961" s="237" t="s">
        <v>204</v>
      </c>
      <c r="E961" s="248" t="s">
        <v>21</v>
      </c>
      <c r="F961" s="249" t="s">
        <v>1228</v>
      </c>
      <c r="G961" s="247"/>
      <c r="H961" s="250">
        <v>5.5</v>
      </c>
      <c r="I961" s="251"/>
      <c r="J961" s="247"/>
      <c r="K961" s="247"/>
      <c r="L961" s="252"/>
      <c r="M961" s="253"/>
      <c r="N961" s="254"/>
      <c r="O961" s="254"/>
      <c r="P961" s="254"/>
      <c r="Q961" s="254"/>
      <c r="R961" s="254"/>
      <c r="S961" s="254"/>
      <c r="T961" s="255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T961" s="256" t="s">
        <v>204</v>
      </c>
      <c r="AU961" s="256" t="s">
        <v>81</v>
      </c>
      <c r="AV961" s="14" t="s">
        <v>81</v>
      </c>
      <c r="AW961" s="14" t="s">
        <v>34</v>
      </c>
      <c r="AX961" s="14" t="s">
        <v>73</v>
      </c>
      <c r="AY961" s="256" t="s">
        <v>193</v>
      </c>
    </row>
    <row r="962" s="14" customFormat="1">
      <c r="A962" s="14"/>
      <c r="B962" s="246"/>
      <c r="C962" s="247"/>
      <c r="D962" s="237" t="s">
        <v>204</v>
      </c>
      <c r="E962" s="248" t="s">
        <v>21</v>
      </c>
      <c r="F962" s="249" t="s">
        <v>1452</v>
      </c>
      <c r="G962" s="247"/>
      <c r="H962" s="250">
        <v>3.1000000000000001</v>
      </c>
      <c r="I962" s="251"/>
      <c r="J962" s="247"/>
      <c r="K962" s="247"/>
      <c r="L962" s="252"/>
      <c r="M962" s="253"/>
      <c r="N962" s="254"/>
      <c r="O962" s="254"/>
      <c r="P962" s="254"/>
      <c r="Q962" s="254"/>
      <c r="R962" s="254"/>
      <c r="S962" s="254"/>
      <c r="T962" s="255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T962" s="256" t="s">
        <v>204</v>
      </c>
      <c r="AU962" s="256" t="s">
        <v>81</v>
      </c>
      <c r="AV962" s="14" t="s">
        <v>81</v>
      </c>
      <c r="AW962" s="14" t="s">
        <v>34</v>
      </c>
      <c r="AX962" s="14" t="s">
        <v>73</v>
      </c>
      <c r="AY962" s="256" t="s">
        <v>193</v>
      </c>
    </row>
    <row r="963" s="14" customFormat="1">
      <c r="A963" s="14"/>
      <c r="B963" s="246"/>
      <c r="C963" s="247"/>
      <c r="D963" s="237" t="s">
        <v>204</v>
      </c>
      <c r="E963" s="248" t="s">
        <v>21</v>
      </c>
      <c r="F963" s="249" t="s">
        <v>1453</v>
      </c>
      <c r="G963" s="247"/>
      <c r="H963" s="250">
        <v>1.3999999999999999</v>
      </c>
      <c r="I963" s="251"/>
      <c r="J963" s="247"/>
      <c r="K963" s="247"/>
      <c r="L963" s="252"/>
      <c r="M963" s="253"/>
      <c r="N963" s="254"/>
      <c r="O963" s="254"/>
      <c r="P963" s="254"/>
      <c r="Q963" s="254"/>
      <c r="R963" s="254"/>
      <c r="S963" s="254"/>
      <c r="T963" s="255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T963" s="256" t="s">
        <v>204</v>
      </c>
      <c r="AU963" s="256" t="s">
        <v>81</v>
      </c>
      <c r="AV963" s="14" t="s">
        <v>81</v>
      </c>
      <c r="AW963" s="14" t="s">
        <v>34</v>
      </c>
      <c r="AX963" s="14" t="s">
        <v>73</v>
      </c>
      <c r="AY963" s="256" t="s">
        <v>193</v>
      </c>
    </row>
    <row r="964" s="14" customFormat="1">
      <c r="A964" s="14"/>
      <c r="B964" s="246"/>
      <c r="C964" s="247"/>
      <c r="D964" s="237" t="s">
        <v>204</v>
      </c>
      <c r="E964" s="248" t="s">
        <v>21</v>
      </c>
      <c r="F964" s="249" t="s">
        <v>1229</v>
      </c>
      <c r="G964" s="247"/>
      <c r="H964" s="250">
        <v>18.600000000000001</v>
      </c>
      <c r="I964" s="251"/>
      <c r="J964" s="247"/>
      <c r="K964" s="247"/>
      <c r="L964" s="252"/>
      <c r="M964" s="253"/>
      <c r="N964" s="254"/>
      <c r="O964" s="254"/>
      <c r="P964" s="254"/>
      <c r="Q964" s="254"/>
      <c r="R964" s="254"/>
      <c r="S964" s="254"/>
      <c r="T964" s="255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T964" s="256" t="s">
        <v>204</v>
      </c>
      <c r="AU964" s="256" t="s">
        <v>81</v>
      </c>
      <c r="AV964" s="14" t="s">
        <v>81</v>
      </c>
      <c r="AW964" s="14" t="s">
        <v>34</v>
      </c>
      <c r="AX964" s="14" t="s">
        <v>73</v>
      </c>
      <c r="AY964" s="256" t="s">
        <v>193</v>
      </c>
    </row>
    <row r="965" s="16" customFormat="1">
      <c r="A965" s="16"/>
      <c r="B965" s="268"/>
      <c r="C965" s="269"/>
      <c r="D965" s="237" t="s">
        <v>204</v>
      </c>
      <c r="E965" s="270" t="s">
        <v>737</v>
      </c>
      <c r="F965" s="271" t="s">
        <v>491</v>
      </c>
      <c r="G965" s="269"/>
      <c r="H965" s="272">
        <v>124.59999999999999</v>
      </c>
      <c r="I965" s="273"/>
      <c r="J965" s="269"/>
      <c r="K965" s="269"/>
      <c r="L965" s="274"/>
      <c r="M965" s="275"/>
      <c r="N965" s="276"/>
      <c r="O965" s="276"/>
      <c r="P965" s="276"/>
      <c r="Q965" s="276"/>
      <c r="R965" s="276"/>
      <c r="S965" s="276"/>
      <c r="T965" s="277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T965" s="278" t="s">
        <v>204</v>
      </c>
      <c r="AU965" s="278" t="s">
        <v>81</v>
      </c>
      <c r="AV965" s="16" t="s">
        <v>109</v>
      </c>
      <c r="AW965" s="16" t="s">
        <v>34</v>
      </c>
      <c r="AX965" s="16" t="s">
        <v>73</v>
      </c>
      <c r="AY965" s="278" t="s">
        <v>193</v>
      </c>
    </row>
    <row r="966" s="15" customFormat="1">
      <c r="A966" s="15"/>
      <c r="B966" s="257"/>
      <c r="C966" s="258"/>
      <c r="D966" s="237" t="s">
        <v>204</v>
      </c>
      <c r="E966" s="259" t="s">
        <v>21</v>
      </c>
      <c r="F966" s="260" t="s">
        <v>208</v>
      </c>
      <c r="G966" s="258"/>
      <c r="H966" s="261">
        <v>124.59999999999999</v>
      </c>
      <c r="I966" s="262"/>
      <c r="J966" s="258"/>
      <c r="K966" s="258"/>
      <c r="L966" s="263"/>
      <c r="M966" s="264"/>
      <c r="N966" s="265"/>
      <c r="O966" s="265"/>
      <c r="P966" s="265"/>
      <c r="Q966" s="265"/>
      <c r="R966" s="265"/>
      <c r="S966" s="265"/>
      <c r="T966" s="266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T966" s="267" t="s">
        <v>204</v>
      </c>
      <c r="AU966" s="267" t="s">
        <v>81</v>
      </c>
      <c r="AV966" s="15" t="s">
        <v>200</v>
      </c>
      <c r="AW966" s="15" t="s">
        <v>34</v>
      </c>
      <c r="AX966" s="15" t="s">
        <v>77</v>
      </c>
      <c r="AY966" s="267" t="s">
        <v>193</v>
      </c>
    </row>
    <row r="967" s="2" customFormat="1" ht="16.5" customHeight="1">
      <c r="A967" s="41"/>
      <c r="B967" s="42"/>
      <c r="C967" s="282" t="s">
        <v>1703</v>
      </c>
      <c r="D967" s="282" t="s">
        <v>811</v>
      </c>
      <c r="E967" s="283" t="s">
        <v>1704</v>
      </c>
      <c r="F967" s="284" t="s">
        <v>1705</v>
      </c>
      <c r="G967" s="285" t="s">
        <v>198</v>
      </c>
      <c r="H967" s="286">
        <v>130.83000000000001</v>
      </c>
      <c r="I967" s="287"/>
      <c r="J967" s="288">
        <f>ROUND(I967*H967,2)</f>
        <v>0</v>
      </c>
      <c r="K967" s="284" t="s">
        <v>199</v>
      </c>
      <c r="L967" s="289"/>
      <c r="M967" s="290" t="s">
        <v>21</v>
      </c>
      <c r="N967" s="291" t="s">
        <v>44</v>
      </c>
      <c r="O967" s="87"/>
      <c r="P967" s="226">
        <f>O967*H967</f>
        <v>0</v>
      </c>
      <c r="Q967" s="226">
        <v>0.0040000000000000001</v>
      </c>
      <c r="R967" s="226">
        <f>Q967*H967</f>
        <v>0.52332000000000001</v>
      </c>
      <c r="S967" s="226">
        <v>0</v>
      </c>
      <c r="T967" s="227">
        <f>S967*H967</f>
        <v>0</v>
      </c>
      <c r="U967" s="41"/>
      <c r="V967" s="41"/>
      <c r="W967" s="41"/>
      <c r="X967" s="41"/>
      <c r="Y967" s="41"/>
      <c r="Z967" s="41"/>
      <c r="AA967" s="41"/>
      <c r="AB967" s="41"/>
      <c r="AC967" s="41"/>
      <c r="AD967" s="41"/>
      <c r="AE967" s="41"/>
      <c r="AR967" s="228" t="s">
        <v>472</v>
      </c>
      <c r="AT967" s="228" t="s">
        <v>811</v>
      </c>
      <c r="AU967" s="228" t="s">
        <v>81</v>
      </c>
      <c r="AY967" s="20" t="s">
        <v>193</v>
      </c>
      <c r="BE967" s="229">
        <f>IF(N967="základní",J967,0)</f>
        <v>0</v>
      </c>
      <c r="BF967" s="229">
        <f>IF(N967="snížená",J967,0)</f>
        <v>0</v>
      </c>
      <c r="BG967" s="229">
        <f>IF(N967="zákl. přenesená",J967,0)</f>
        <v>0</v>
      </c>
      <c r="BH967" s="229">
        <f>IF(N967="sníž. přenesená",J967,0)</f>
        <v>0</v>
      </c>
      <c r="BI967" s="229">
        <f>IF(N967="nulová",J967,0)</f>
        <v>0</v>
      </c>
      <c r="BJ967" s="20" t="s">
        <v>77</v>
      </c>
      <c r="BK967" s="229">
        <f>ROUND(I967*H967,2)</f>
        <v>0</v>
      </c>
      <c r="BL967" s="20" t="s">
        <v>352</v>
      </c>
      <c r="BM967" s="228" t="s">
        <v>1706</v>
      </c>
    </row>
    <row r="968" s="14" customFormat="1">
      <c r="A968" s="14"/>
      <c r="B968" s="246"/>
      <c r="C968" s="247"/>
      <c r="D968" s="237" t="s">
        <v>204</v>
      </c>
      <c r="E968" s="248" t="s">
        <v>21</v>
      </c>
      <c r="F968" s="249" t="s">
        <v>1707</v>
      </c>
      <c r="G968" s="247"/>
      <c r="H968" s="250">
        <v>130.83000000000001</v>
      </c>
      <c r="I968" s="251"/>
      <c r="J968" s="247"/>
      <c r="K968" s="247"/>
      <c r="L968" s="252"/>
      <c r="M968" s="253"/>
      <c r="N968" s="254"/>
      <c r="O968" s="254"/>
      <c r="P968" s="254"/>
      <c r="Q968" s="254"/>
      <c r="R968" s="254"/>
      <c r="S968" s="254"/>
      <c r="T968" s="255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T968" s="256" t="s">
        <v>204</v>
      </c>
      <c r="AU968" s="256" t="s">
        <v>81</v>
      </c>
      <c r="AV968" s="14" t="s">
        <v>81</v>
      </c>
      <c r="AW968" s="14" t="s">
        <v>34</v>
      </c>
      <c r="AX968" s="14" t="s">
        <v>73</v>
      </c>
      <c r="AY968" s="256" t="s">
        <v>193</v>
      </c>
    </row>
    <row r="969" s="15" customFormat="1">
      <c r="A969" s="15"/>
      <c r="B969" s="257"/>
      <c r="C969" s="258"/>
      <c r="D969" s="237" t="s">
        <v>204</v>
      </c>
      <c r="E969" s="259" t="s">
        <v>21</v>
      </c>
      <c r="F969" s="260" t="s">
        <v>208</v>
      </c>
      <c r="G969" s="258"/>
      <c r="H969" s="261">
        <v>130.83000000000001</v>
      </c>
      <c r="I969" s="262"/>
      <c r="J969" s="258"/>
      <c r="K969" s="258"/>
      <c r="L969" s="263"/>
      <c r="M969" s="264"/>
      <c r="N969" s="265"/>
      <c r="O969" s="265"/>
      <c r="P969" s="265"/>
      <c r="Q969" s="265"/>
      <c r="R969" s="265"/>
      <c r="S969" s="265"/>
      <c r="T969" s="266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T969" s="267" t="s">
        <v>204</v>
      </c>
      <c r="AU969" s="267" t="s">
        <v>81</v>
      </c>
      <c r="AV969" s="15" t="s">
        <v>200</v>
      </c>
      <c r="AW969" s="15" t="s">
        <v>34</v>
      </c>
      <c r="AX969" s="15" t="s">
        <v>77</v>
      </c>
      <c r="AY969" s="267" t="s">
        <v>193</v>
      </c>
    </row>
    <row r="970" s="2" customFormat="1" ht="24.15" customHeight="1">
      <c r="A970" s="41"/>
      <c r="B970" s="42"/>
      <c r="C970" s="217" t="s">
        <v>1708</v>
      </c>
      <c r="D970" s="217" t="s">
        <v>195</v>
      </c>
      <c r="E970" s="218" t="s">
        <v>1709</v>
      </c>
      <c r="F970" s="219" t="s">
        <v>1710</v>
      </c>
      <c r="G970" s="220" t="s">
        <v>198</v>
      </c>
      <c r="H970" s="221">
        <v>14.606</v>
      </c>
      <c r="I970" s="222"/>
      <c r="J970" s="223">
        <f>ROUND(I970*H970,2)</f>
        <v>0</v>
      </c>
      <c r="K970" s="219" t="s">
        <v>199</v>
      </c>
      <c r="L970" s="47"/>
      <c r="M970" s="224" t="s">
        <v>21</v>
      </c>
      <c r="N970" s="225" t="s">
        <v>44</v>
      </c>
      <c r="O970" s="87"/>
      <c r="P970" s="226">
        <f>O970*H970</f>
        <v>0</v>
      </c>
      <c r="Q970" s="226">
        <v>0.0060000000000000001</v>
      </c>
      <c r="R970" s="226">
        <f>Q970*H970</f>
        <v>0.087636000000000006</v>
      </c>
      <c r="S970" s="226">
        <v>0</v>
      </c>
      <c r="T970" s="227">
        <f>S970*H970</f>
        <v>0</v>
      </c>
      <c r="U970" s="41"/>
      <c r="V970" s="41"/>
      <c r="W970" s="41"/>
      <c r="X970" s="41"/>
      <c r="Y970" s="41"/>
      <c r="Z970" s="41"/>
      <c r="AA970" s="41"/>
      <c r="AB970" s="41"/>
      <c r="AC970" s="41"/>
      <c r="AD970" s="41"/>
      <c r="AE970" s="41"/>
      <c r="AR970" s="228" t="s">
        <v>352</v>
      </c>
      <c r="AT970" s="228" t="s">
        <v>195</v>
      </c>
      <c r="AU970" s="228" t="s">
        <v>81</v>
      </c>
      <c r="AY970" s="20" t="s">
        <v>193</v>
      </c>
      <c r="BE970" s="229">
        <f>IF(N970="základní",J970,0)</f>
        <v>0</v>
      </c>
      <c r="BF970" s="229">
        <f>IF(N970="snížená",J970,0)</f>
        <v>0</v>
      </c>
      <c r="BG970" s="229">
        <f>IF(N970="zákl. přenesená",J970,0)</f>
        <v>0</v>
      </c>
      <c r="BH970" s="229">
        <f>IF(N970="sníž. přenesená",J970,0)</f>
        <v>0</v>
      </c>
      <c r="BI970" s="229">
        <f>IF(N970="nulová",J970,0)</f>
        <v>0</v>
      </c>
      <c r="BJ970" s="20" t="s">
        <v>77</v>
      </c>
      <c r="BK970" s="229">
        <f>ROUND(I970*H970,2)</f>
        <v>0</v>
      </c>
      <c r="BL970" s="20" t="s">
        <v>352</v>
      </c>
      <c r="BM970" s="228" t="s">
        <v>1711</v>
      </c>
    </row>
    <row r="971" s="2" customFormat="1">
      <c r="A971" s="41"/>
      <c r="B971" s="42"/>
      <c r="C971" s="43"/>
      <c r="D971" s="230" t="s">
        <v>202</v>
      </c>
      <c r="E971" s="43"/>
      <c r="F971" s="231" t="s">
        <v>1712</v>
      </c>
      <c r="G971" s="43"/>
      <c r="H971" s="43"/>
      <c r="I971" s="232"/>
      <c r="J971" s="43"/>
      <c r="K971" s="43"/>
      <c r="L971" s="47"/>
      <c r="M971" s="233"/>
      <c r="N971" s="234"/>
      <c r="O971" s="87"/>
      <c r="P971" s="87"/>
      <c r="Q971" s="87"/>
      <c r="R971" s="87"/>
      <c r="S971" s="87"/>
      <c r="T971" s="88"/>
      <c r="U971" s="41"/>
      <c r="V971" s="41"/>
      <c r="W971" s="41"/>
      <c r="X971" s="41"/>
      <c r="Y971" s="41"/>
      <c r="Z971" s="41"/>
      <c r="AA971" s="41"/>
      <c r="AB971" s="41"/>
      <c r="AC971" s="41"/>
      <c r="AD971" s="41"/>
      <c r="AE971" s="41"/>
      <c r="AT971" s="20" t="s">
        <v>202</v>
      </c>
      <c r="AU971" s="20" t="s">
        <v>81</v>
      </c>
    </row>
    <row r="972" s="13" customFormat="1">
      <c r="A972" s="13"/>
      <c r="B972" s="235"/>
      <c r="C972" s="236"/>
      <c r="D972" s="237" t="s">
        <v>204</v>
      </c>
      <c r="E972" s="238" t="s">
        <v>21</v>
      </c>
      <c r="F972" s="239" t="s">
        <v>1713</v>
      </c>
      <c r="G972" s="236"/>
      <c r="H972" s="238" t="s">
        <v>21</v>
      </c>
      <c r="I972" s="240"/>
      <c r="J972" s="236"/>
      <c r="K972" s="236"/>
      <c r="L972" s="241"/>
      <c r="M972" s="242"/>
      <c r="N972" s="243"/>
      <c r="O972" s="243"/>
      <c r="P972" s="243"/>
      <c r="Q972" s="243"/>
      <c r="R972" s="243"/>
      <c r="S972" s="243"/>
      <c r="T972" s="244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T972" s="245" t="s">
        <v>204</v>
      </c>
      <c r="AU972" s="245" t="s">
        <v>81</v>
      </c>
      <c r="AV972" s="13" t="s">
        <v>77</v>
      </c>
      <c r="AW972" s="13" t="s">
        <v>34</v>
      </c>
      <c r="AX972" s="13" t="s">
        <v>73</v>
      </c>
      <c r="AY972" s="245" t="s">
        <v>193</v>
      </c>
    </row>
    <row r="973" s="13" customFormat="1">
      <c r="A973" s="13"/>
      <c r="B973" s="235"/>
      <c r="C973" s="236"/>
      <c r="D973" s="237" t="s">
        <v>204</v>
      </c>
      <c r="E973" s="238" t="s">
        <v>21</v>
      </c>
      <c r="F973" s="239" t="s">
        <v>1323</v>
      </c>
      <c r="G973" s="236"/>
      <c r="H973" s="238" t="s">
        <v>21</v>
      </c>
      <c r="I973" s="240"/>
      <c r="J973" s="236"/>
      <c r="K973" s="236"/>
      <c r="L973" s="241"/>
      <c r="M973" s="242"/>
      <c r="N973" s="243"/>
      <c r="O973" s="243"/>
      <c r="P973" s="243"/>
      <c r="Q973" s="243"/>
      <c r="R973" s="243"/>
      <c r="S973" s="243"/>
      <c r="T973" s="244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T973" s="245" t="s">
        <v>204</v>
      </c>
      <c r="AU973" s="245" t="s">
        <v>81</v>
      </c>
      <c r="AV973" s="13" t="s">
        <v>77</v>
      </c>
      <c r="AW973" s="13" t="s">
        <v>34</v>
      </c>
      <c r="AX973" s="13" t="s">
        <v>73</v>
      </c>
      <c r="AY973" s="245" t="s">
        <v>193</v>
      </c>
    </row>
    <row r="974" s="14" customFormat="1">
      <c r="A974" s="14"/>
      <c r="B974" s="246"/>
      <c r="C974" s="247"/>
      <c r="D974" s="237" t="s">
        <v>204</v>
      </c>
      <c r="E974" s="248" t="s">
        <v>21</v>
      </c>
      <c r="F974" s="249" t="s">
        <v>1714</v>
      </c>
      <c r="G974" s="247"/>
      <c r="H974" s="250">
        <v>6.75</v>
      </c>
      <c r="I974" s="251"/>
      <c r="J974" s="247"/>
      <c r="K974" s="247"/>
      <c r="L974" s="252"/>
      <c r="M974" s="253"/>
      <c r="N974" s="254"/>
      <c r="O974" s="254"/>
      <c r="P974" s="254"/>
      <c r="Q974" s="254"/>
      <c r="R974" s="254"/>
      <c r="S974" s="254"/>
      <c r="T974" s="255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  <c r="AE974" s="14"/>
      <c r="AT974" s="256" t="s">
        <v>204</v>
      </c>
      <c r="AU974" s="256" t="s">
        <v>81</v>
      </c>
      <c r="AV974" s="14" t="s">
        <v>81</v>
      </c>
      <c r="AW974" s="14" t="s">
        <v>34</v>
      </c>
      <c r="AX974" s="14" t="s">
        <v>73</v>
      </c>
      <c r="AY974" s="256" t="s">
        <v>193</v>
      </c>
    </row>
    <row r="975" s="14" customFormat="1">
      <c r="A975" s="14"/>
      <c r="B975" s="246"/>
      <c r="C975" s="247"/>
      <c r="D975" s="237" t="s">
        <v>204</v>
      </c>
      <c r="E975" s="248" t="s">
        <v>21</v>
      </c>
      <c r="F975" s="249" t="s">
        <v>951</v>
      </c>
      <c r="G975" s="247"/>
      <c r="H975" s="250">
        <v>3.3180000000000001</v>
      </c>
      <c r="I975" s="251"/>
      <c r="J975" s="247"/>
      <c r="K975" s="247"/>
      <c r="L975" s="252"/>
      <c r="M975" s="253"/>
      <c r="N975" s="254"/>
      <c r="O975" s="254"/>
      <c r="P975" s="254"/>
      <c r="Q975" s="254"/>
      <c r="R975" s="254"/>
      <c r="S975" s="254"/>
      <c r="T975" s="255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T975" s="256" t="s">
        <v>204</v>
      </c>
      <c r="AU975" s="256" t="s">
        <v>81</v>
      </c>
      <c r="AV975" s="14" t="s">
        <v>81</v>
      </c>
      <c r="AW975" s="14" t="s">
        <v>34</v>
      </c>
      <c r="AX975" s="14" t="s">
        <v>73</v>
      </c>
      <c r="AY975" s="256" t="s">
        <v>193</v>
      </c>
    </row>
    <row r="976" s="13" customFormat="1">
      <c r="A976" s="13"/>
      <c r="B976" s="235"/>
      <c r="C976" s="236"/>
      <c r="D976" s="237" t="s">
        <v>204</v>
      </c>
      <c r="E976" s="238" t="s">
        <v>21</v>
      </c>
      <c r="F976" s="239" t="s">
        <v>1715</v>
      </c>
      <c r="G976" s="236"/>
      <c r="H976" s="238" t="s">
        <v>21</v>
      </c>
      <c r="I976" s="240"/>
      <c r="J976" s="236"/>
      <c r="K976" s="236"/>
      <c r="L976" s="241"/>
      <c r="M976" s="242"/>
      <c r="N976" s="243"/>
      <c r="O976" s="243"/>
      <c r="P976" s="243"/>
      <c r="Q976" s="243"/>
      <c r="R976" s="243"/>
      <c r="S976" s="243"/>
      <c r="T976" s="244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T976" s="245" t="s">
        <v>204</v>
      </c>
      <c r="AU976" s="245" t="s">
        <v>81</v>
      </c>
      <c r="AV976" s="13" t="s">
        <v>77</v>
      </c>
      <c r="AW976" s="13" t="s">
        <v>34</v>
      </c>
      <c r="AX976" s="13" t="s">
        <v>73</v>
      </c>
      <c r="AY976" s="245" t="s">
        <v>193</v>
      </c>
    </row>
    <row r="977" s="13" customFormat="1">
      <c r="A977" s="13"/>
      <c r="B977" s="235"/>
      <c r="C977" s="236"/>
      <c r="D977" s="237" t="s">
        <v>204</v>
      </c>
      <c r="E977" s="238" t="s">
        <v>21</v>
      </c>
      <c r="F977" s="239" t="s">
        <v>935</v>
      </c>
      <c r="G977" s="236"/>
      <c r="H977" s="238" t="s">
        <v>21</v>
      </c>
      <c r="I977" s="240"/>
      <c r="J977" s="236"/>
      <c r="K977" s="236"/>
      <c r="L977" s="241"/>
      <c r="M977" s="242"/>
      <c r="N977" s="243"/>
      <c r="O977" s="243"/>
      <c r="P977" s="243"/>
      <c r="Q977" s="243"/>
      <c r="R977" s="243"/>
      <c r="S977" s="243"/>
      <c r="T977" s="244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T977" s="245" t="s">
        <v>204</v>
      </c>
      <c r="AU977" s="245" t="s">
        <v>81</v>
      </c>
      <c r="AV977" s="13" t="s">
        <v>77</v>
      </c>
      <c r="AW977" s="13" t="s">
        <v>34</v>
      </c>
      <c r="AX977" s="13" t="s">
        <v>73</v>
      </c>
      <c r="AY977" s="245" t="s">
        <v>193</v>
      </c>
    </row>
    <row r="978" s="14" customFormat="1">
      <c r="A978" s="14"/>
      <c r="B978" s="246"/>
      <c r="C978" s="247"/>
      <c r="D978" s="237" t="s">
        <v>204</v>
      </c>
      <c r="E978" s="248" t="s">
        <v>21</v>
      </c>
      <c r="F978" s="249" t="s">
        <v>936</v>
      </c>
      <c r="G978" s="247"/>
      <c r="H978" s="250">
        <v>4.5380000000000003</v>
      </c>
      <c r="I978" s="251"/>
      <c r="J978" s="247"/>
      <c r="K978" s="247"/>
      <c r="L978" s="252"/>
      <c r="M978" s="253"/>
      <c r="N978" s="254"/>
      <c r="O978" s="254"/>
      <c r="P978" s="254"/>
      <c r="Q978" s="254"/>
      <c r="R978" s="254"/>
      <c r="S978" s="254"/>
      <c r="T978" s="255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T978" s="256" t="s">
        <v>204</v>
      </c>
      <c r="AU978" s="256" t="s">
        <v>81</v>
      </c>
      <c r="AV978" s="14" t="s">
        <v>81</v>
      </c>
      <c r="AW978" s="14" t="s">
        <v>34</v>
      </c>
      <c r="AX978" s="14" t="s">
        <v>73</v>
      </c>
      <c r="AY978" s="256" t="s">
        <v>193</v>
      </c>
    </row>
    <row r="979" s="15" customFormat="1">
      <c r="A979" s="15"/>
      <c r="B979" s="257"/>
      <c r="C979" s="258"/>
      <c r="D979" s="237" t="s">
        <v>204</v>
      </c>
      <c r="E979" s="259" t="s">
        <v>21</v>
      </c>
      <c r="F979" s="260" t="s">
        <v>208</v>
      </c>
      <c r="G979" s="258"/>
      <c r="H979" s="261">
        <v>14.606</v>
      </c>
      <c r="I979" s="262"/>
      <c r="J979" s="258"/>
      <c r="K979" s="258"/>
      <c r="L979" s="263"/>
      <c r="M979" s="264"/>
      <c r="N979" s="265"/>
      <c r="O979" s="265"/>
      <c r="P979" s="265"/>
      <c r="Q979" s="265"/>
      <c r="R979" s="265"/>
      <c r="S979" s="265"/>
      <c r="T979" s="266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T979" s="267" t="s">
        <v>204</v>
      </c>
      <c r="AU979" s="267" t="s">
        <v>81</v>
      </c>
      <c r="AV979" s="15" t="s">
        <v>200</v>
      </c>
      <c r="AW979" s="15" t="s">
        <v>34</v>
      </c>
      <c r="AX979" s="15" t="s">
        <v>77</v>
      </c>
      <c r="AY979" s="267" t="s">
        <v>193</v>
      </c>
    </row>
    <row r="980" s="2" customFormat="1" ht="16.5" customHeight="1">
      <c r="A980" s="41"/>
      <c r="B980" s="42"/>
      <c r="C980" s="282" t="s">
        <v>1716</v>
      </c>
      <c r="D980" s="282" t="s">
        <v>811</v>
      </c>
      <c r="E980" s="283" t="s">
        <v>1717</v>
      </c>
      <c r="F980" s="284" t="s">
        <v>1718</v>
      </c>
      <c r="G980" s="285" t="s">
        <v>198</v>
      </c>
      <c r="H980" s="286">
        <v>10.571</v>
      </c>
      <c r="I980" s="287"/>
      <c r="J980" s="288">
        <f>ROUND(I980*H980,2)</f>
        <v>0</v>
      </c>
      <c r="K980" s="284" t="s">
        <v>199</v>
      </c>
      <c r="L980" s="289"/>
      <c r="M980" s="290" t="s">
        <v>21</v>
      </c>
      <c r="N980" s="291" t="s">
        <v>44</v>
      </c>
      <c r="O980" s="87"/>
      <c r="P980" s="226">
        <f>O980*H980</f>
        <v>0</v>
      </c>
      <c r="Q980" s="226">
        <v>0.0035999999999999999</v>
      </c>
      <c r="R980" s="226">
        <f>Q980*H980</f>
        <v>0.038055599999999995</v>
      </c>
      <c r="S980" s="226">
        <v>0</v>
      </c>
      <c r="T980" s="227">
        <f>S980*H980</f>
        <v>0</v>
      </c>
      <c r="U980" s="41"/>
      <c r="V980" s="41"/>
      <c r="W980" s="41"/>
      <c r="X980" s="41"/>
      <c r="Y980" s="41"/>
      <c r="Z980" s="41"/>
      <c r="AA980" s="41"/>
      <c r="AB980" s="41"/>
      <c r="AC980" s="41"/>
      <c r="AD980" s="41"/>
      <c r="AE980" s="41"/>
      <c r="AR980" s="228" t="s">
        <v>472</v>
      </c>
      <c r="AT980" s="228" t="s">
        <v>811</v>
      </c>
      <c r="AU980" s="228" t="s">
        <v>81</v>
      </c>
      <c r="AY980" s="20" t="s">
        <v>193</v>
      </c>
      <c r="BE980" s="229">
        <f>IF(N980="základní",J980,0)</f>
        <v>0</v>
      </c>
      <c r="BF980" s="229">
        <f>IF(N980="snížená",J980,0)</f>
        <v>0</v>
      </c>
      <c r="BG980" s="229">
        <f>IF(N980="zákl. přenesená",J980,0)</f>
        <v>0</v>
      </c>
      <c r="BH980" s="229">
        <f>IF(N980="sníž. přenesená",J980,0)</f>
        <v>0</v>
      </c>
      <c r="BI980" s="229">
        <f>IF(N980="nulová",J980,0)</f>
        <v>0</v>
      </c>
      <c r="BJ980" s="20" t="s">
        <v>77</v>
      </c>
      <c r="BK980" s="229">
        <f>ROUND(I980*H980,2)</f>
        <v>0</v>
      </c>
      <c r="BL980" s="20" t="s">
        <v>352</v>
      </c>
      <c r="BM980" s="228" t="s">
        <v>1719</v>
      </c>
    </row>
    <row r="981" s="13" customFormat="1">
      <c r="A981" s="13"/>
      <c r="B981" s="235"/>
      <c r="C981" s="236"/>
      <c r="D981" s="237" t="s">
        <v>204</v>
      </c>
      <c r="E981" s="238" t="s">
        <v>21</v>
      </c>
      <c r="F981" s="239" t="s">
        <v>1323</v>
      </c>
      <c r="G981" s="236"/>
      <c r="H981" s="238" t="s">
        <v>21</v>
      </c>
      <c r="I981" s="240"/>
      <c r="J981" s="236"/>
      <c r="K981" s="236"/>
      <c r="L981" s="241"/>
      <c r="M981" s="242"/>
      <c r="N981" s="243"/>
      <c r="O981" s="243"/>
      <c r="P981" s="243"/>
      <c r="Q981" s="243"/>
      <c r="R981" s="243"/>
      <c r="S981" s="243"/>
      <c r="T981" s="244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T981" s="245" t="s">
        <v>204</v>
      </c>
      <c r="AU981" s="245" t="s">
        <v>81</v>
      </c>
      <c r="AV981" s="13" t="s">
        <v>77</v>
      </c>
      <c r="AW981" s="13" t="s">
        <v>34</v>
      </c>
      <c r="AX981" s="13" t="s">
        <v>73</v>
      </c>
      <c r="AY981" s="245" t="s">
        <v>193</v>
      </c>
    </row>
    <row r="982" s="14" customFormat="1">
      <c r="A982" s="14"/>
      <c r="B982" s="246"/>
      <c r="C982" s="247"/>
      <c r="D982" s="237" t="s">
        <v>204</v>
      </c>
      <c r="E982" s="248" t="s">
        <v>21</v>
      </c>
      <c r="F982" s="249" t="s">
        <v>1720</v>
      </c>
      <c r="G982" s="247"/>
      <c r="H982" s="250">
        <v>7.0880000000000001</v>
      </c>
      <c r="I982" s="251"/>
      <c r="J982" s="247"/>
      <c r="K982" s="247"/>
      <c r="L982" s="252"/>
      <c r="M982" s="253"/>
      <c r="N982" s="254"/>
      <c r="O982" s="254"/>
      <c r="P982" s="254"/>
      <c r="Q982" s="254"/>
      <c r="R982" s="254"/>
      <c r="S982" s="254"/>
      <c r="T982" s="255"/>
      <c r="U982" s="14"/>
      <c r="V982" s="14"/>
      <c r="W982" s="14"/>
      <c r="X982" s="14"/>
      <c r="Y982" s="14"/>
      <c r="Z982" s="14"/>
      <c r="AA982" s="14"/>
      <c r="AB982" s="14"/>
      <c r="AC982" s="14"/>
      <c r="AD982" s="14"/>
      <c r="AE982" s="14"/>
      <c r="AT982" s="256" t="s">
        <v>204</v>
      </c>
      <c r="AU982" s="256" t="s">
        <v>81</v>
      </c>
      <c r="AV982" s="14" t="s">
        <v>81</v>
      </c>
      <c r="AW982" s="14" t="s">
        <v>34</v>
      </c>
      <c r="AX982" s="14" t="s">
        <v>73</v>
      </c>
      <c r="AY982" s="256" t="s">
        <v>193</v>
      </c>
    </row>
    <row r="983" s="14" customFormat="1">
      <c r="A983" s="14"/>
      <c r="B983" s="246"/>
      <c r="C983" s="247"/>
      <c r="D983" s="237" t="s">
        <v>204</v>
      </c>
      <c r="E983" s="248" t="s">
        <v>21</v>
      </c>
      <c r="F983" s="249" t="s">
        <v>1721</v>
      </c>
      <c r="G983" s="247"/>
      <c r="H983" s="250">
        <v>3.4830000000000001</v>
      </c>
      <c r="I983" s="251"/>
      <c r="J983" s="247"/>
      <c r="K983" s="247"/>
      <c r="L983" s="252"/>
      <c r="M983" s="253"/>
      <c r="N983" s="254"/>
      <c r="O983" s="254"/>
      <c r="P983" s="254"/>
      <c r="Q983" s="254"/>
      <c r="R983" s="254"/>
      <c r="S983" s="254"/>
      <c r="T983" s="255"/>
      <c r="U983" s="14"/>
      <c r="V983" s="14"/>
      <c r="W983" s="14"/>
      <c r="X983" s="14"/>
      <c r="Y983" s="14"/>
      <c r="Z983" s="14"/>
      <c r="AA983" s="14"/>
      <c r="AB983" s="14"/>
      <c r="AC983" s="14"/>
      <c r="AD983" s="14"/>
      <c r="AE983" s="14"/>
      <c r="AT983" s="256" t="s">
        <v>204</v>
      </c>
      <c r="AU983" s="256" t="s">
        <v>81</v>
      </c>
      <c r="AV983" s="14" t="s">
        <v>81</v>
      </c>
      <c r="AW983" s="14" t="s">
        <v>34</v>
      </c>
      <c r="AX983" s="14" t="s">
        <v>73</v>
      </c>
      <c r="AY983" s="256" t="s">
        <v>193</v>
      </c>
    </row>
    <row r="984" s="15" customFormat="1">
      <c r="A984" s="15"/>
      <c r="B984" s="257"/>
      <c r="C984" s="258"/>
      <c r="D984" s="237" t="s">
        <v>204</v>
      </c>
      <c r="E984" s="259" t="s">
        <v>21</v>
      </c>
      <c r="F984" s="260" t="s">
        <v>208</v>
      </c>
      <c r="G984" s="258"/>
      <c r="H984" s="261">
        <v>10.571</v>
      </c>
      <c r="I984" s="262"/>
      <c r="J984" s="258"/>
      <c r="K984" s="258"/>
      <c r="L984" s="263"/>
      <c r="M984" s="264"/>
      <c r="N984" s="265"/>
      <c r="O984" s="265"/>
      <c r="P984" s="265"/>
      <c r="Q984" s="265"/>
      <c r="R984" s="265"/>
      <c r="S984" s="265"/>
      <c r="T984" s="266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T984" s="267" t="s">
        <v>204</v>
      </c>
      <c r="AU984" s="267" t="s">
        <v>81</v>
      </c>
      <c r="AV984" s="15" t="s">
        <v>200</v>
      </c>
      <c r="AW984" s="15" t="s">
        <v>34</v>
      </c>
      <c r="AX984" s="15" t="s">
        <v>77</v>
      </c>
      <c r="AY984" s="267" t="s">
        <v>193</v>
      </c>
    </row>
    <row r="985" s="2" customFormat="1" ht="16.5" customHeight="1">
      <c r="A985" s="41"/>
      <c r="B985" s="42"/>
      <c r="C985" s="282" t="s">
        <v>1722</v>
      </c>
      <c r="D985" s="282" t="s">
        <v>811</v>
      </c>
      <c r="E985" s="283" t="s">
        <v>1723</v>
      </c>
      <c r="F985" s="284" t="s">
        <v>1724</v>
      </c>
      <c r="G985" s="285" t="s">
        <v>198</v>
      </c>
      <c r="H985" s="286">
        <v>4.7640000000000002</v>
      </c>
      <c r="I985" s="287"/>
      <c r="J985" s="288">
        <f>ROUND(I985*H985,2)</f>
        <v>0</v>
      </c>
      <c r="K985" s="284" t="s">
        <v>199</v>
      </c>
      <c r="L985" s="289"/>
      <c r="M985" s="290" t="s">
        <v>21</v>
      </c>
      <c r="N985" s="291" t="s">
        <v>44</v>
      </c>
      <c r="O985" s="87"/>
      <c r="P985" s="226">
        <f>O985*H985</f>
        <v>0</v>
      </c>
      <c r="Q985" s="226">
        <v>0.00059999999999999995</v>
      </c>
      <c r="R985" s="226">
        <f>Q985*H985</f>
        <v>0.0028584000000000001</v>
      </c>
      <c r="S985" s="226">
        <v>0</v>
      </c>
      <c r="T985" s="227">
        <f>S985*H985</f>
        <v>0</v>
      </c>
      <c r="U985" s="41"/>
      <c r="V985" s="41"/>
      <c r="W985" s="41"/>
      <c r="X985" s="41"/>
      <c r="Y985" s="41"/>
      <c r="Z985" s="41"/>
      <c r="AA985" s="41"/>
      <c r="AB985" s="41"/>
      <c r="AC985" s="41"/>
      <c r="AD985" s="41"/>
      <c r="AE985" s="41"/>
      <c r="AR985" s="228" t="s">
        <v>472</v>
      </c>
      <c r="AT985" s="228" t="s">
        <v>811</v>
      </c>
      <c r="AU985" s="228" t="s">
        <v>81</v>
      </c>
      <c r="AY985" s="20" t="s">
        <v>193</v>
      </c>
      <c r="BE985" s="229">
        <f>IF(N985="základní",J985,0)</f>
        <v>0</v>
      </c>
      <c r="BF985" s="229">
        <f>IF(N985="snížená",J985,0)</f>
        <v>0</v>
      </c>
      <c r="BG985" s="229">
        <f>IF(N985="zákl. přenesená",J985,0)</f>
        <v>0</v>
      </c>
      <c r="BH985" s="229">
        <f>IF(N985="sníž. přenesená",J985,0)</f>
        <v>0</v>
      </c>
      <c r="BI985" s="229">
        <f>IF(N985="nulová",J985,0)</f>
        <v>0</v>
      </c>
      <c r="BJ985" s="20" t="s">
        <v>77</v>
      </c>
      <c r="BK985" s="229">
        <f>ROUND(I985*H985,2)</f>
        <v>0</v>
      </c>
      <c r="BL985" s="20" t="s">
        <v>352</v>
      </c>
      <c r="BM985" s="228" t="s">
        <v>1725</v>
      </c>
    </row>
    <row r="986" s="13" customFormat="1">
      <c r="A986" s="13"/>
      <c r="B986" s="235"/>
      <c r="C986" s="236"/>
      <c r="D986" s="237" t="s">
        <v>204</v>
      </c>
      <c r="E986" s="238" t="s">
        <v>21</v>
      </c>
      <c r="F986" s="239" t="s">
        <v>935</v>
      </c>
      <c r="G986" s="236"/>
      <c r="H986" s="238" t="s">
        <v>21</v>
      </c>
      <c r="I986" s="240"/>
      <c r="J986" s="236"/>
      <c r="K986" s="236"/>
      <c r="L986" s="241"/>
      <c r="M986" s="242"/>
      <c r="N986" s="243"/>
      <c r="O986" s="243"/>
      <c r="P986" s="243"/>
      <c r="Q986" s="243"/>
      <c r="R986" s="243"/>
      <c r="S986" s="243"/>
      <c r="T986" s="244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T986" s="245" t="s">
        <v>204</v>
      </c>
      <c r="AU986" s="245" t="s">
        <v>81</v>
      </c>
      <c r="AV986" s="13" t="s">
        <v>77</v>
      </c>
      <c r="AW986" s="13" t="s">
        <v>34</v>
      </c>
      <c r="AX986" s="13" t="s">
        <v>73</v>
      </c>
      <c r="AY986" s="245" t="s">
        <v>193</v>
      </c>
    </row>
    <row r="987" s="14" customFormat="1">
      <c r="A987" s="14"/>
      <c r="B987" s="246"/>
      <c r="C987" s="247"/>
      <c r="D987" s="237" t="s">
        <v>204</v>
      </c>
      <c r="E987" s="248" t="s">
        <v>21</v>
      </c>
      <c r="F987" s="249" t="s">
        <v>1726</v>
      </c>
      <c r="G987" s="247"/>
      <c r="H987" s="250">
        <v>4.7640000000000002</v>
      </c>
      <c r="I987" s="251"/>
      <c r="J987" s="247"/>
      <c r="K987" s="247"/>
      <c r="L987" s="252"/>
      <c r="M987" s="253"/>
      <c r="N987" s="254"/>
      <c r="O987" s="254"/>
      <c r="P987" s="254"/>
      <c r="Q987" s="254"/>
      <c r="R987" s="254"/>
      <c r="S987" s="254"/>
      <c r="T987" s="255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T987" s="256" t="s">
        <v>204</v>
      </c>
      <c r="AU987" s="256" t="s">
        <v>81</v>
      </c>
      <c r="AV987" s="14" t="s">
        <v>81</v>
      </c>
      <c r="AW987" s="14" t="s">
        <v>34</v>
      </c>
      <c r="AX987" s="14" t="s">
        <v>73</v>
      </c>
      <c r="AY987" s="256" t="s">
        <v>193</v>
      </c>
    </row>
    <row r="988" s="15" customFormat="1">
      <c r="A988" s="15"/>
      <c r="B988" s="257"/>
      <c r="C988" s="258"/>
      <c r="D988" s="237" t="s">
        <v>204</v>
      </c>
      <c r="E988" s="259" t="s">
        <v>21</v>
      </c>
      <c r="F988" s="260" t="s">
        <v>208</v>
      </c>
      <c r="G988" s="258"/>
      <c r="H988" s="261">
        <v>4.7640000000000002</v>
      </c>
      <c r="I988" s="262"/>
      <c r="J988" s="258"/>
      <c r="K988" s="258"/>
      <c r="L988" s="263"/>
      <c r="M988" s="264"/>
      <c r="N988" s="265"/>
      <c r="O988" s="265"/>
      <c r="P988" s="265"/>
      <c r="Q988" s="265"/>
      <c r="R988" s="265"/>
      <c r="S988" s="265"/>
      <c r="T988" s="266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T988" s="267" t="s">
        <v>204</v>
      </c>
      <c r="AU988" s="267" t="s">
        <v>81</v>
      </c>
      <c r="AV988" s="15" t="s">
        <v>200</v>
      </c>
      <c r="AW988" s="15" t="s">
        <v>34</v>
      </c>
      <c r="AX988" s="15" t="s">
        <v>77</v>
      </c>
      <c r="AY988" s="267" t="s">
        <v>193</v>
      </c>
    </row>
    <row r="989" s="2" customFormat="1" ht="33" customHeight="1">
      <c r="A989" s="41"/>
      <c r="B989" s="42"/>
      <c r="C989" s="217" t="s">
        <v>1727</v>
      </c>
      <c r="D989" s="217" t="s">
        <v>195</v>
      </c>
      <c r="E989" s="218" t="s">
        <v>1728</v>
      </c>
      <c r="F989" s="219" t="s">
        <v>1729</v>
      </c>
      <c r="G989" s="220" t="s">
        <v>198</v>
      </c>
      <c r="H989" s="221">
        <v>44.503</v>
      </c>
      <c r="I989" s="222"/>
      <c r="J989" s="223">
        <f>ROUND(I989*H989,2)</f>
        <v>0</v>
      </c>
      <c r="K989" s="219" t="s">
        <v>199</v>
      </c>
      <c r="L989" s="47"/>
      <c r="M989" s="224" t="s">
        <v>21</v>
      </c>
      <c r="N989" s="225" t="s">
        <v>44</v>
      </c>
      <c r="O989" s="87"/>
      <c r="P989" s="226">
        <f>O989*H989</f>
        <v>0</v>
      </c>
      <c r="Q989" s="226">
        <v>0.00024000000000000001</v>
      </c>
      <c r="R989" s="226">
        <f>Q989*H989</f>
        <v>0.01068072</v>
      </c>
      <c r="S989" s="226">
        <v>0</v>
      </c>
      <c r="T989" s="227">
        <f>S989*H989</f>
        <v>0</v>
      </c>
      <c r="U989" s="41"/>
      <c r="V989" s="41"/>
      <c r="W989" s="41"/>
      <c r="X989" s="41"/>
      <c r="Y989" s="41"/>
      <c r="Z989" s="41"/>
      <c r="AA989" s="41"/>
      <c r="AB989" s="41"/>
      <c r="AC989" s="41"/>
      <c r="AD989" s="41"/>
      <c r="AE989" s="41"/>
      <c r="AR989" s="228" t="s">
        <v>352</v>
      </c>
      <c r="AT989" s="228" t="s">
        <v>195</v>
      </c>
      <c r="AU989" s="228" t="s">
        <v>81</v>
      </c>
      <c r="AY989" s="20" t="s">
        <v>193</v>
      </c>
      <c r="BE989" s="229">
        <f>IF(N989="základní",J989,0)</f>
        <v>0</v>
      </c>
      <c r="BF989" s="229">
        <f>IF(N989="snížená",J989,0)</f>
        <v>0</v>
      </c>
      <c r="BG989" s="229">
        <f>IF(N989="zákl. přenesená",J989,0)</f>
        <v>0</v>
      </c>
      <c r="BH989" s="229">
        <f>IF(N989="sníž. přenesená",J989,0)</f>
        <v>0</v>
      </c>
      <c r="BI989" s="229">
        <f>IF(N989="nulová",J989,0)</f>
        <v>0</v>
      </c>
      <c r="BJ989" s="20" t="s">
        <v>77</v>
      </c>
      <c r="BK989" s="229">
        <f>ROUND(I989*H989,2)</f>
        <v>0</v>
      </c>
      <c r="BL989" s="20" t="s">
        <v>352</v>
      </c>
      <c r="BM989" s="228" t="s">
        <v>1730</v>
      </c>
    </row>
    <row r="990" s="2" customFormat="1">
      <c r="A990" s="41"/>
      <c r="B990" s="42"/>
      <c r="C990" s="43"/>
      <c r="D990" s="230" t="s">
        <v>202</v>
      </c>
      <c r="E990" s="43"/>
      <c r="F990" s="231" t="s">
        <v>1731</v>
      </c>
      <c r="G990" s="43"/>
      <c r="H990" s="43"/>
      <c r="I990" s="232"/>
      <c r="J990" s="43"/>
      <c r="K990" s="43"/>
      <c r="L990" s="47"/>
      <c r="M990" s="233"/>
      <c r="N990" s="234"/>
      <c r="O990" s="87"/>
      <c r="P990" s="87"/>
      <c r="Q990" s="87"/>
      <c r="R990" s="87"/>
      <c r="S990" s="87"/>
      <c r="T990" s="88"/>
      <c r="U990" s="41"/>
      <c r="V990" s="41"/>
      <c r="W990" s="41"/>
      <c r="X990" s="41"/>
      <c r="Y990" s="41"/>
      <c r="Z990" s="41"/>
      <c r="AA990" s="41"/>
      <c r="AB990" s="41"/>
      <c r="AC990" s="41"/>
      <c r="AD990" s="41"/>
      <c r="AE990" s="41"/>
      <c r="AT990" s="20" t="s">
        <v>202</v>
      </c>
      <c r="AU990" s="20" t="s">
        <v>81</v>
      </c>
    </row>
    <row r="991" s="13" customFormat="1">
      <c r="A991" s="13"/>
      <c r="B991" s="235"/>
      <c r="C991" s="236"/>
      <c r="D991" s="237" t="s">
        <v>204</v>
      </c>
      <c r="E991" s="238" t="s">
        <v>21</v>
      </c>
      <c r="F991" s="239" t="s">
        <v>1468</v>
      </c>
      <c r="G991" s="236"/>
      <c r="H991" s="238" t="s">
        <v>21</v>
      </c>
      <c r="I991" s="240"/>
      <c r="J991" s="236"/>
      <c r="K991" s="236"/>
      <c r="L991" s="241"/>
      <c r="M991" s="242"/>
      <c r="N991" s="243"/>
      <c r="O991" s="243"/>
      <c r="P991" s="243"/>
      <c r="Q991" s="243"/>
      <c r="R991" s="243"/>
      <c r="S991" s="243"/>
      <c r="T991" s="244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T991" s="245" t="s">
        <v>204</v>
      </c>
      <c r="AU991" s="245" t="s">
        <v>81</v>
      </c>
      <c r="AV991" s="13" t="s">
        <v>77</v>
      </c>
      <c r="AW991" s="13" t="s">
        <v>34</v>
      </c>
      <c r="AX991" s="13" t="s">
        <v>73</v>
      </c>
      <c r="AY991" s="245" t="s">
        <v>193</v>
      </c>
    </row>
    <row r="992" s="14" customFormat="1">
      <c r="A992" s="14"/>
      <c r="B992" s="246"/>
      <c r="C992" s="247"/>
      <c r="D992" s="237" t="s">
        <v>204</v>
      </c>
      <c r="E992" s="248" t="s">
        <v>21</v>
      </c>
      <c r="F992" s="249" t="s">
        <v>1732</v>
      </c>
      <c r="G992" s="247"/>
      <c r="H992" s="250">
        <v>29.099</v>
      </c>
      <c r="I992" s="251"/>
      <c r="J992" s="247"/>
      <c r="K992" s="247"/>
      <c r="L992" s="252"/>
      <c r="M992" s="253"/>
      <c r="N992" s="254"/>
      <c r="O992" s="254"/>
      <c r="P992" s="254"/>
      <c r="Q992" s="254"/>
      <c r="R992" s="254"/>
      <c r="S992" s="254"/>
      <c r="T992" s="255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T992" s="256" t="s">
        <v>204</v>
      </c>
      <c r="AU992" s="256" t="s">
        <v>81</v>
      </c>
      <c r="AV992" s="14" t="s">
        <v>81</v>
      </c>
      <c r="AW992" s="14" t="s">
        <v>34</v>
      </c>
      <c r="AX992" s="14" t="s">
        <v>73</v>
      </c>
      <c r="AY992" s="256" t="s">
        <v>193</v>
      </c>
    </row>
    <row r="993" s="13" customFormat="1">
      <c r="A993" s="13"/>
      <c r="B993" s="235"/>
      <c r="C993" s="236"/>
      <c r="D993" s="237" t="s">
        <v>204</v>
      </c>
      <c r="E993" s="238" t="s">
        <v>21</v>
      </c>
      <c r="F993" s="239" t="s">
        <v>1470</v>
      </c>
      <c r="G993" s="236"/>
      <c r="H993" s="238" t="s">
        <v>21</v>
      </c>
      <c r="I993" s="240"/>
      <c r="J993" s="236"/>
      <c r="K993" s="236"/>
      <c r="L993" s="241"/>
      <c r="M993" s="242"/>
      <c r="N993" s="243"/>
      <c r="O993" s="243"/>
      <c r="P993" s="243"/>
      <c r="Q993" s="243"/>
      <c r="R993" s="243"/>
      <c r="S993" s="243"/>
      <c r="T993" s="244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T993" s="245" t="s">
        <v>204</v>
      </c>
      <c r="AU993" s="245" t="s">
        <v>81</v>
      </c>
      <c r="AV993" s="13" t="s">
        <v>77</v>
      </c>
      <c r="AW993" s="13" t="s">
        <v>34</v>
      </c>
      <c r="AX993" s="13" t="s">
        <v>73</v>
      </c>
      <c r="AY993" s="245" t="s">
        <v>193</v>
      </c>
    </row>
    <row r="994" s="14" customFormat="1">
      <c r="A994" s="14"/>
      <c r="B994" s="246"/>
      <c r="C994" s="247"/>
      <c r="D994" s="237" t="s">
        <v>204</v>
      </c>
      <c r="E994" s="248" t="s">
        <v>21</v>
      </c>
      <c r="F994" s="249" t="s">
        <v>1733</v>
      </c>
      <c r="G994" s="247"/>
      <c r="H994" s="250">
        <v>15.404</v>
      </c>
      <c r="I994" s="251"/>
      <c r="J994" s="247"/>
      <c r="K994" s="247"/>
      <c r="L994" s="252"/>
      <c r="M994" s="253"/>
      <c r="N994" s="254"/>
      <c r="O994" s="254"/>
      <c r="P994" s="254"/>
      <c r="Q994" s="254"/>
      <c r="R994" s="254"/>
      <c r="S994" s="254"/>
      <c r="T994" s="255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T994" s="256" t="s">
        <v>204</v>
      </c>
      <c r="AU994" s="256" t="s">
        <v>81</v>
      </c>
      <c r="AV994" s="14" t="s">
        <v>81</v>
      </c>
      <c r="AW994" s="14" t="s">
        <v>34</v>
      </c>
      <c r="AX994" s="14" t="s">
        <v>73</v>
      </c>
      <c r="AY994" s="256" t="s">
        <v>193</v>
      </c>
    </row>
    <row r="995" s="16" customFormat="1">
      <c r="A995" s="16"/>
      <c r="B995" s="268"/>
      <c r="C995" s="269"/>
      <c r="D995" s="237" t="s">
        <v>204</v>
      </c>
      <c r="E995" s="270" t="s">
        <v>704</v>
      </c>
      <c r="F995" s="271" t="s">
        <v>491</v>
      </c>
      <c r="G995" s="269"/>
      <c r="H995" s="272">
        <v>44.503</v>
      </c>
      <c r="I995" s="273"/>
      <c r="J995" s="269"/>
      <c r="K995" s="269"/>
      <c r="L995" s="274"/>
      <c r="M995" s="275"/>
      <c r="N995" s="276"/>
      <c r="O995" s="276"/>
      <c r="P995" s="276"/>
      <c r="Q995" s="276"/>
      <c r="R995" s="276"/>
      <c r="S995" s="276"/>
      <c r="T995" s="277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T995" s="278" t="s">
        <v>204</v>
      </c>
      <c r="AU995" s="278" t="s">
        <v>81</v>
      </c>
      <c r="AV995" s="16" t="s">
        <v>109</v>
      </c>
      <c r="AW995" s="16" t="s">
        <v>34</v>
      </c>
      <c r="AX995" s="16" t="s">
        <v>73</v>
      </c>
      <c r="AY995" s="278" t="s">
        <v>193</v>
      </c>
    </row>
    <row r="996" s="15" customFormat="1">
      <c r="A996" s="15"/>
      <c r="B996" s="257"/>
      <c r="C996" s="258"/>
      <c r="D996" s="237" t="s">
        <v>204</v>
      </c>
      <c r="E996" s="259" t="s">
        <v>21</v>
      </c>
      <c r="F996" s="260" t="s">
        <v>208</v>
      </c>
      <c r="G996" s="258"/>
      <c r="H996" s="261">
        <v>44.503</v>
      </c>
      <c r="I996" s="262"/>
      <c r="J996" s="258"/>
      <c r="K996" s="258"/>
      <c r="L996" s="263"/>
      <c r="M996" s="264"/>
      <c r="N996" s="265"/>
      <c r="O996" s="265"/>
      <c r="P996" s="265"/>
      <c r="Q996" s="265"/>
      <c r="R996" s="265"/>
      <c r="S996" s="265"/>
      <c r="T996" s="266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T996" s="267" t="s">
        <v>204</v>
      </c>
      <c r="AU996" s="267" t="s">
        <v>81</v>
      </c>
      <c r="AV996" s="15" t="s">
        <v>200</v>
      </c>
      <c r="AW996" s="15" t="s">
        <v>34</v>
      </c>
      <c r="AX996" s="15" t="s">
        <v>77</v>
      </c>
      <c r="AY996" s="267" t="s">
        <v>193</v>
      </c>
    </row>
    <row r="997" s="2" customFormat="1" ht="16.5" customHeight="1">
      <c r="A997" s="41"/>
      <c r="B997" s="42"/>
      <c r="C997" s="282" t="s">
        <v>1734</v>
      </c>
      <c r="D997" s="282" t="s">
        <v>811</v>
      </c>
      <c r="E997" s="283" t="s">
        <v>1735</v>
      </c>
      <c r="F997" s="284" t="s">
        <v>1736</v>
      </c>
      <c r="G997" s="285" t="s">
        <v>198</v>
      </c>
      <c r="H997" s="286">
        <v>46.728000000000002</v>
      </c>
      <c r="I997" s="287"/>
      <c r="J997" s="288">
        <f>ROUND(I997*H997,2)</f>
        <v>0</v>
      </c>
      <c r="K997" s="284" t="s">
        <v>199</v>
      </c>
      <c r="L997" s="289"/>
      <c r="M997" s="290" t="s">
        <v>21</v>
      </c>
      <c r="N997" s="291" t="s">
        <v>44</v>
      </c>
      <c r="O997" s="87"/>
      <c r="P997" s="226">
        <f>O997*H997</f>
        <v>0</v>
      </c>
      <c r="Q997" s="226">
        <v>0.0023999999999999998</v>
      </c>
      <c r="R997" s="226">
        <f>Q997*H997</f>
        <v>0.11214719999999999</v>
      </c>
      <c r="S997" s="226">
        <v>0</v>
      </c>
      <c r="T997" s="227">
        <f>S997*H997</f>
        <v>0</v>
      </c>
      <c r="U997" s="41"/>
      <c r="V997" s="41"/>
      <c r="W997" s="41"/>
      <c r="X997" s="41"/>
      <c r="Y997" s="41"/>
      <c r="Z997" s="41"/>
      <c r="AA997" s="41"/>
      <c r="AB997" s="41"/>
      <c r="AC997" s="41"/>
      <c r="AD997" s="41"/>
      <c r="AE997" s="41"/>
      <c r="AR997" s="228" t="s">
        <v>472</v>
      </c>
      <c r="AT997" s="228" t="s">
        <v>811</v>
      </c>
      <c r="AU997" s="228" t="s">
        <v>81</v>
      </c>
      <c r="AY997" s="20" t="s">
        <v>193</v>
      </c>
      <c r="BE997" s="229">
        <f>IF(N997="základní",J997,0)</f>
        <v>0</v>
      </c>
      <c r="BF997" s="229">
        <f>IF(N997="snížená",J997,0)</f>
        <v>0</v>
      </c>
      <c r="BG997" s="229">
        <f>IF(N997="zákl. přenesená",J997,0)</f>
        <v>0</v>
      </c>
      <c r="BH997" s="229">
        <f>IF(N997="sníž. přenesená",J997,0)</f>
        <v>0</v>
      </c>
      <c r="BI997" s="229">
        <f>IF(N997="nulová",J997,0)</f>
        <v>0</v>
      </c>
      <c r="BJ997" s="20" t="s">
        <v>77</v>
      </c>
      <c r="BK997" s="229">
        <f>ROUND(I997*H997,2)</f>
        <v>0</v>
      </c>
      <c r="BL997" s="20" t="s">
        <v>352</v>
      </c>
      <c r="BM997" s="228" t="s">
        <v>1737</v>
      </c>
    </row>
    <row r="998" s="14" customFormat="1">
      <c r="A998" s="14"/>
      <c r="B998" s="246"/>
      <c r="C998" s="247"/>
      <c r="D998" s="237" t="s">
        <v>204</v>
      </c>
      <c r="E998" s="248" t="s">
        <v>21</v>
      </c>
      <c r="F998" s="249" t="s">
        <v>1738</v>
      </c>
      <c r="G998" s="247"/>
      <c r="H998" s="250">
        <v>46.728000000000002</v>
      </c>
      <c r="I998" s="251"/>
      <c r="J998" s="247"/>
      <c r="K998" s="247"/>
      <c r="L998" s="252"/>
      <c r="M998" s="253"/>
      <c r="N998" s="254"/>
      <c r="O998" s="254"/>
      <c r="P998" s="254"/>
      <c r="Q998" s="254"/>
      <c r="R998" s="254"/>
      <c r="S998" s="254"/>
      <c r="T998" s="255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T998" s="256" t="s">
        <v>204</v>
      </c>
      <c r="AU998" s="256" t="s">
        <v>81</v>
      </c>
      <c r="AV998" s="14" t="s">
        <v>81</v>
      </c>
      <c r="AW998" s="14" t="s">
        <v>34</v>
      </c>
      <c r="AX998" s="14" t="s">
        <v>73</v>
      </c>
      <c r="AY998" s="256" t="s">
        <v>193</v>
      </c>
    </row>
    <row r="999" s="15" customFormat="1">
      <c r="A999" s="15"/>
      <c r="B999" s="257"/>
      <c r="C999" s="258"/>
      <c r="D999" s="237" t="s">
        <v>204</v>
      </c>
      <c r="E999" s="259" t="s">
        <v>21</v>
      </c>
      <c r="F999" s="260" t="s">
        <v>208</v>
      </c>
      <c r="G999" s="258"/>
      <c r="H999" s="261">
        <v>46.728000000000002</v>
      </c>
      <c r="I999" s="262"/>
      <c r="J999" s="258"/>
      <c r="K999" s="258"/>
      <c r="L999" s="263"/>
      <c r="M999" s="264"/>
      <c r="N999" s="265"/>
      <c r="O999" s="265"/>
      <c r="P999" s="265"/>
      <c r="Q999" s="265"/>
      <c r="R999" s="265"/>
      <c r="S999" s="265"/>
      <c r="T999" s="266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T999" s="267" t="s">
        <v>204</v>
      </c>
      <c r="AU999" s="267" t="s">
        <v>81</v>
      </c>
      <c r="AV999" s="15" t="s">
        <v>200</v>
      </c>
      <c r="AW999" s="15" t="s">
        <v>34</v>
      </c>
      <c r="AX999" s="15" t="s">
        <v>77</v>
      </c>
      <c r="AY999" s="267" t="s">
        <v>193</v>
      </c>
    </row>
    <row r="1000" s="2" customFormat="1" ht="24.15" customHeight="1">
      <c r="A1000" s="41"/>
      <c r="B1000" s="42"/>
      <c r="C1000" s="217" t="s">
        <v>1739</v>
      </c>
      <c r="D1000" s="217" t="s">
        <v>195</v>
      </c>
      <c r="E1000" s="218" t="s">
        <v>1740</v>
      </c>
      <c r="F1000" s="219" t="s">
        <v>1741</v>
      </c>
      <c r="G1000" s="220" t="s">
        <v>198</v>
      </c>
      <c r="H1000" s="221">
        <v>126.42</v>
      </c>
      <c r="I1000" s="222"/>
      <c r="J1000" s="223">
        <f>ROUND(I1000*H1000,2)</f>
        <v>0</v>
      </c>
      <c r="K1000" s="219" t="s">
        <v>199</v>
      </c>
      <c r="L1000" s="47"/>
      <c r="M1000" s="224" t="s">
        <v>21</v>
      </c>
      <c r="N1000" s="225" t="s">
        <v>44</v>
      </c>
      <c r="O1000" s="87"/>
      <c r="P1000" s="226">
        <f>O1000*H1000</f>
        <v>0</v>
      </c>
      <c r="Q1000" s="226">
        <v>0.00012</v>
      </c>
      <c r="R1000" s="226">
        <f>Q1000*H1000</f>
        <v>0.015170400000000001</v>
      </c>
      <c r="S1000" s="226">
        <v>0</v>
      </c>
      <c r="T1000" s="227">
        <f>S1000*H1000</f>
        <v>0</v>
      </c>
      <c r="U1000" s="41"/>
      <c r="V1000" s="41"/>
      <c r="W1000" s="41"/>
      <c r="X1000" s="41"/>
      <c r="Y1000" s="41"/>
      <c r="Z1000" s="41"/>
      <c r="AA1000" s="41"/>
      <c r="AB1000" s="41"/>
      <c r="AC1000" s="41"/>
      <c r="AD1000" s="41"/>
      <c r="AE1000" s="41"/>
      <c r="AR1000" s="228" t="s">
        <v>352</v>
      </c>
      <c r="AT1000" s="228" t="s">
        <v>195</v>
      </c>
      <c r="AU1000" s="228" t="s">
        <v>81</v>
      </c>
      <c r="AY1000" s="20" t="s">
        <v>193</v>
      </c>
      <c r="BE1000" s="229">
        <f>IF(N1000="základní",J1000,0)</f>
        <v>0</v>
      </c>
      <c r="BF1000" s="229">
        <f>IF(N1000="snížená",J1000,0)</f>
        <v>0</v>
      </c>
      <c r="BG1000" s="229">
        <f>IF(N1000="zákl. přenesená",J1000,0)</f>
        <v>0</v>
      </c>
      <c r="BH1000" s="229">
        <f>IF(N1000="sníž. přenesená",J1000,0)</f>
        <v>0</v>
      </c>
      <c r="BI1000" s="229">
        <f>IF(N1000="nulová",J1000,0)</f>
        <v>0</v>
      </c>
      <c r="BJ1000" s="20" t="s">
        <v>77</v>
      </c>
      <c r="BK1000" s="229">
        <f>ROUND(I1000*H1000,2)</f>
        <v>0</v>
      </c>
      <c r="BL1000" s="20" t="s">
        <v>352</v>
      </c>
      <c r="BM1000" s="228" t="s">
        <v>1742</v>
      </c>
    </row>
    <row r="1001" s="2" customFormat="1">
      <c r="A1001" s="41"/>
      <c r="B1001" s="42"/>
      <c r="C1001" s="43"/>
      <c r="D1001" s="230" t="s">
        <v>202</v>
      </c>
      <c r="E1001" s="43"/>
      <c r="F1001" s="231" t="s">
        <v>1743</v>
      </c>
      <c r="G1001" s="43"/>
      <c r="H1001" s="43"/>
      <c r="I1001" s="232"/>
      <c r="J1001" s="43"/>
      <c r="K1001" s="43"/>
      <c r="L1001" s="47"/>
      <c r="M1001" s="233"/>
      <c r="N1001" s="234"/>
      <c r="O1001" s="87"/>
      <c r="P1001" s="87"/>
      <c r="Q1001" s="87"/>
      <c r="R1001" s="87"/>
      <c r="S1001" s="87"/>
      <c r="T1001" s="88"/>
      <c r="U1001" s="41"/>
      <c r="V1001" s="41"/>
      <c r="W1001" s="41"/>
      <c r="X1001" s="41"/>
      <c r="Y1001" s="41"/>
      <c r="Z1001" s="41"/>
      <c r="AA1001" s="41"/>
      <c r="AB1001" s="41"/>
      <c r="AC1001" s="41"/>
      <c r="AD1001" s="41"/>
      <c r="AE1001" s="41"/>
      <c r="AT1001" s="20" t="s">
        <v>202</v>
      </c>
      <c r="AU1001" s="20" t="s">
        <v>81</v>
      </c>
    </row>
    <row r="1002" s="13" customFormat="1">
      <c r="A1002" s="13"/>
      <c r="B1002" s="235"/>
      <c r="C1002" s="236"/>
      <c r="D1002" s="237" t="s">
        <v>204</v>
      </c>
      <c r="E1002" s="238" t="s">
        <v>21</v>
      </c>
      <c r="F1002" s="239" t="s">
        <v>1468</v>
      </c>
      <c r="G1002" s="236"/>
      <c r="H1002" s="238" t="s">
        <v>21</v>
      </c>
      <c r="I1002" s="240"/>
      <c r="J1002" s="236"/>
      <c r="K1002" s="236"/>
      <c r="L1002" s="241"/>
      <c r="M1002" s="242"/>
      <c r="N1002" s="243"/>
      <c r="O1002" s="243"/>
      <c r="P1002" s="243"/>
      <c r="Q1002" s="243"/>
      <c r="R1002" s="243"/>
      <c r="S1002" s="243"/>
      <c r="T1002" s="244"/>
      <c r="U1002" s="13"/>
      <c r="V1002" s="13"/>
      <c r="W1002" s="13"/>
      <c r="X1002" s="13"/>
      <c r="Y1002" s="13"/>
      <c r="Z1002" s="13"/>
      <c r="AA1002" s="13"/>
      <c r="AB1002" s="13"/>
      <c r="AC1002" s="13"/>
      <c r="AD1002" s="13"/>
      <c r="AE1002" s="13"/>
      <c r="AT1002" s="245" t="s">
        <v>204</v>
      </c>
      <c r="AU1002" s="245" t="s">
        <v>81</v>
      </c>
      <c r="AV1002" s="13" t="s">
        <v>77</v>
      </c>
      <c r="AW1002" s="13" t="s">
        <v>34</v>
      </c>
      <c r="AX1002" s="13" t="s">
        <v>73</v>
      </c>
      <c r="AY1002" s="245" t="s">
        <v>193</v>
      </c>
    </row>
    <row r="1003" s="14" customFormat="1">
      <c r="A1003" s="14"/>
      <c r="B1003" s="246"/>
      <c r="C1003" s="247"/>
      <c r="D1003" s="237" t="s">
        <v>204</v>
      </c>
      <c r="E1003" s="248" t="s">
        <v>21</v>
      </c>
      <c r="F1003" s="249" t="s">
        <v>1587</v>
      </c>
      <c r="G1003" s="247"/>
      <c r="H1003" s="250">
        <v>103.94</v>
      </c>
      <c r="I1003" s="251"/>
      <c r="J1003" s="247"/>
      <c r="K1003" s="247"/>
      <c r="L1003" s="252"/>
      <c r="M1003" s="253"/>
      <c r="N1003" s="254"/>
      <c r="O1003" s="254"/>
      <c r="P1003" s="254"/>
      <c r="Q1003" s="254"/>
      <c r="R1003" s="254"/>
      <c r="S1003" s="254"/>
      <c r="T1003" s="255"/>
      <c r="U1003" s="14"/>
      <c r="V1003" s="14"/>
      <c r="W1003" s="14"/>
      <c r="X1003" s="14"/>
      <c r="Y1003" s="14"/>
      <c r="Z1003" s="14"/>
      <c r="AA1003" s="14"/>
      <c r="AB1003" s="14"/>
      <c r="AC1003" s="14"/>
      <c r="AD1003" s="14"/>
      <c r="AE1003" s="14"/>
      <c r="AT1003" s="256" t="s">
        <v>204</v>
      </c>
      <c r="AU1003" s="256" t="s">
        <v>81</v>
      </c>
      <c r="AV1003" s="14" t="s">
        <v>81</v>
      </c>
      <c r="AW1003" s="14" t="s">
        <v>34</v>
      </c>
      <c r="AX1003" s="14" t="s">
        <v>73</v>
      </c>
      <c r="AY1003" s="256" t="s">
        <v>193</v>
      </c>
    </row>
    <row r="1004" s="13" customFormat="1">
      <c r="A1004" s="13"/>
      <c r="B1004" s="235"/>
      <c r="C1004" s="236"/>
      <c r="D1004" s="237" t="s">
        <v>204</v>
      </c>
      <c r="E1004" s="238" t="s">
        <v>21</v>
      </c>
      <c r="F1004" s="239" t="s">
        <v>1470</v>
      </c>
      <c r="G1004" s="236"/>
      <c r="H1004" s="238" t="s">
        <v>21</v>
      </c>
      <c r="I1004" s="240"/>
      <c r="J1004" s="236"/>
      <c r="K1004" s="236"/>
      <c r="L1004" s="241"/>
      <c r="M1004" s="242"/>
      <c r="N1004" s="243"/>
      <c r="O1004" s="243"/>
      <c r="P1004" s="243"/>
      <c r="Q1004" s="243"/>
      <c r="R1004" s="243"/>
      <c r="S1004" s="243"/>
      <c r="T1004" s="244"/>
      <c r="U1004" s="13"/>
      <c r="V1004" s="13"/>
      <c r="W1004" s="13"/>
      <c r="X1004" s="13"/>
      <c r="Y1004" s="13"/>
      <c r="Z1004" s="13"/>
      <c r="AA1004" s="13"/>
      <c r="AB1004" s="13"/>
      <c r="AC1004" s="13"/>
      <c r="AD1004" s="13"/>
      <c r="AE1004" s="13"/>
      <c r="AT1004" s="245" t="s">
        <v>204</v>
      </c>
      <c r="AU1004" s="245" t="s">
        <v>81</v>
      </c>
      <c r="AV1004" s="13" t="s">
        <v>77</v>
      </c>
      <c r="AW1004" s="13" t="s">
        <v>34</v>
      </c>
      <c r="AX1004" s="13" t="s">
        <v>73</v>
      </c>
      <c r="AY1004" s="245" t="s">
        <v>193</v>
      </c>
    </row>
    <row r="1005" s="14" customFormat="1">
      <c r="A1005" s="14"/>
      <c r="B1005" s="246"/>
      <c r="C1005" s="247"/>
      <c r="D1005" s="237" t="s">
        <v>204</v>
      </c>
      <c r="E1005" s="248" t="s">
        <v>21</v>
      </c>
      <c r="F1005" s="249" t="s">
        <v>1657</v>
      </c>
      <c r="G1005" s="247"/>
      <c r="H1005" s="250">
        <v>22.48</v>
      </c>
      <c r="I1005" s="251"/>
      <c r="J1005" s="247"/>
      <c r="K1005" s="247"/>
      <c r="L1005" s="252"/>
      <c r="M1005" s="253"/>
      <c r="N1005" s="254"/>
      <c r="O1005" s="254"/>
      <c r="P1005" s="254"/>
      <c r="Q1005" s="254"/>
      <c r="R1005" s="254"/>
      <c r="S1005" s="254"/>
      <c r="T1005" s="255"/>
      <c r="U1005" s="14"/>
      <c r="V1005" s="14"/>
      <c r="W1005" s="14"/>
      <c r="X1005" s="14"/>
      <c r="Y1005" s="14"/>
      <c r="Z1005" s="14"/>
      <c r="AA1005" s="14"/>
      <c r="AB1005" s="14"/>
      <c r="AC1005" s="14"/>
      <c r="AD1005" s="14"/>
      <c r="AE1005" s="14"/>
      <c r="AT1005" s="256" t="s">
        <v>204</v>
      </c>
      <c r="AU1005" s="256" t="s">
        <v>81</v>
      </c>
      <c r="AV1005" s="14" t="s">
        <v>81</v>
      </c>
      <c r="AW1005" s="14" t="s">
        <v>34</v>
      </c>
      <c r="AX1005" s="14" t="s">
        <v>73</v>
      </c>
      <c r="AY1005" s="256" t="s">
        <v>193</v>
      </c>
    </row>
    <row r="1006" s="16" customFormat="1">
      <c r="A1006" s="16"/>
      <c r="B1006" s="268"/>
      <c r="C1006" s="269"/>
      <c r="D1006" s="237" t="s">
        <v>204</v>
      </c>
      <c r="E1006" s="270" t="s">
        <v>702</v>
      </c>
      <c r="F1006" s="271" t="s">
        <v>491</v>
      </c>
      <c r="G1006" s="269"/>
      <c r="H1006" s="272">
        <v>126.42</v>
      </c>
      <c r="I1006" s="273"/>
      <c r="J1006" s="269"/>
      <c r="K1006" s="269"/>
      <c r="L1006" s="274"/>
      <c r="M1006" s="275"/>
      <c r="N1006" s="276"/>
      <c r="O1006" s="276"/>
      <c r="P1006" s="276"/>
      <c r="Q1006" s="276"/>
      <c r="R1006" s="276"/>
      <c r="S1006" s="276"/>
      <c r="T1006" s="277"/>
      <c r="U1006" s="16"/>
      <c r="V1006" s="16"/>
      <c r="W1006" s="16"/>
      <c r="X1006" s="16"/>
      <c r="Y1006" s="16"/>
      <c r="Z1006" s="16"/>
      <c r="AA1006" s="16"/>
      <c r="AB1006" s="16"/>
      <c r="AC1006" s="16"/>
      <c r="AD1006" s="16"/>
      <c r="AE1006" s="16"/>
      <c r="AT1006" s="278" t="s">
        <v>204</v>
      </c>
      <c r="AU1006" s="278" t="s">
        <v>81</v>
      </c>
      <c r="AV1006" s="16" t="s">
        <v>109</v>
      </c>
      <c r="AW1006" s="16" t="s">
        <v>34</v>
      </c>
      <c r="AX1006" s="16" t="s">
        <v>73</v>
      </c>
      <c r="AY1006" s="278" t="s">
        <v>193</v>
      </c>
    </row>
    <row r="1007" s="15" customFormat="1">
      <c r="A1007" s="15"/>
      <c r="B1007" s="257"/>
      <c r="C1007" s="258"/>
      <c r="D1007" s="237" t="s">
        <v>204</v>
      </c>
      <c r="E1007" s="259" t="s">
        <v>21</v>
      </c>
      <c r="F1007" s="260" t="s">
        <v>208</v>
      </c>
      <c r="G1007" s="258"/>
      <c r="H1007" s="261">
        <v>126.42</v>
      </c>
      <c r="I1007" s="262"/>
      <c r="J1007" s="258"/>
      <c r="K1007" s="258"/>
      <c r="L1007" s="263"/>
      <c r="M1007" s="264"/>
      <c r="N1007" s="265"/>
      <c r="O1007" s="265"/>
      <c r="P1007" s="265"/>
      <c r="Q1007" s="265"/>
      <c r="R1007" s="265"/>
      <c r="S1007" s="265"/>
      <c r="T1007" s="266"/>
      <c r="U1007" s="15"/>
      <c r="V1007" s="15"/>
      <c r="W1007" s="15"/>
      <c r="X1007" s="15"/>
      <c r="Y1007" s="15"/>
      <c r="Z1007" s="15"/>
      <c r="AA1007" s="15"/>
      <c r="AB1007" s="15"/>
      <c r="AC1007" s="15"/>
      <c r="AD1007" s="15"/>
      <c r="AE1007" s="15"/>
      <c r="AT1007" s="267" t="s">
        <v>204</v>
      </c>
      <c r="AU1007" s="267" t="s">
        <v>81</v>
      </c>
      <c r="AV1007" s="15" t="s">
        <v>200</v>
      </c>
      <c r="AW1007" s="15" t="s">
        <v>34</v>
      </c>
      <c r="AX1007" s="15" t="s">
        <v>77</v>
      </c>
      <c r="AY1007" s="267" t="s">
        <v>193</v>
      </c>
    </row>
    <row r="1008" s="2" customFormat="1" ht="16.5" customHeight="1">
      <c r="A1008" s="41"/>
      <c r="B1008" s="42"/>
      <c r="C1008" s="282" t="s">
        <v>1744</v>
      </c>
      <c r="D1008" s="282" t="s">
        <v>811</v>
      </c>
      <c r="E1008" s="283" t="s">
        <v>1745</v>
      </c>
      <c r="F1008" s="284" t="s">
        <v>1746</v>
      </c>
      <c r="G1008" s="285" t="s">
        <v>198</v>
      </c>
      <c r="H1008" s="286">
        <v>132.74100000000001</v>
      </c>
      <c r="I1008" s="287"/>
      <c r="J1008" s="288">
        <f>ROUND(I1008*H1008,2)</f>
        <v>0</v>
      </c>
      <c r="K1008" s="284" t="s">
        <v>199</v>
      </c>
      <c r="L1008" s="289"/>
      <c r="M1008" s="290" t="s">
        <v>21</v>
      </c>
      <c r="N1008" s="291" t="s">
        <v>44</v>
      </c>
      <c r="O1008" s="87"/>
      <c r="P1008" s="226">
        <f>O1008*H1008</f>
        <v>0</v>
      </c>
      <c r="Q1008" s="226">
        <v>0.0047999999999999996</v>
      </c>
      <c r="R1008" s="226">
        <f>Q1008*H1008</f>
        <v>0.63715679999999997</v>
      </c>
      <c r="S1008" s="226">
        <v>0</v>
      </c>
      <c r="T1008" s="227">
        <f>S1008*H1008</f>
        <v>0</v>
      </c>
      <c r="U1008" s="41"/>
      <c r="V1008" s="41"/>
      <c r="W1008" s="41"/>
      <c r="X1008" s="41"/>
      <c r="Y1008" s="41"/>
      <c r="Z1008" s="41"/>
      <c r="AA1008" s="41"/>
      <c r="AB1008" s="41"/>
      <c r="AC1008" s="41"/>
      <c r="AD1008" s="41"/>
      <c r="AE1008" s="41"/>
      <c r="AR1008" s="228" t="s">
        <v>472</v>
      </c>
      <c r="AT1008" s="228" t="s">
        <v>811</v>
      </c>
      <c r="AU1008" s="228" t="s">
        <v>81</v>
      </c>
      <c r="AY1008" s="20" t="s">
        <v>193</v>
      </c>
      <c r="BE1008" s="229">
        <f>IF(N1008="základní",J1008,0)</f>
        <v>0</v>
      </c>
      <c r="BF1008" s="229">
        <f>IF(N1008="snížená",J1008,0)</f>
        <v>0</v>
      </c>
      <c r="BG1008" s="229">
        <f>IF(N1008="zákl. přenesená",J1008,0)</f>
        <v>0</v>
      </c>
      <c r="BH1008" s="229">
        <f>IF(N1008="sníž. přenesená",J1008,0)</f>
        <v>0</v>
      </c>
      <c r="BI1008" s="229">
        <f>IF(N1008="nulová",J1008,0)</f>
        <v>0</v>
      </c>
      <c r="BJ1008" s="20" t="s">
        <v>77</v>
      </c>
      <c r="BK1008" s="229">
        <f>ROUND(I1008*H1008,2)</f>
        <v>0</v>
      </c>
      <c r="BL1008" s="20" t="s">
        <v>352</v>
      </c>
      <c r="BM1008" s="228" t="s">
        <v>1747</v>
      </c>
    </row>
    <row r="1009" s="14" customFormat="1">
      <c r="A1009" s="14"/>
      <c r="B1009" s="246"/>
      <c r="C1009" s="247"/>
      <c r="D1009" s="237" t="s">
        <v>204</v>
      </c>
      <c r="E1009" s="247"/>
      <c r="F1009" s="249" t="s">
        <v>1748</v>
      </c>
      <c r="G1009" s="247"/>
      <c r="H1009" s="250">
        <v>132.74100000000001</v>
      </c>
      <c r="I1009" s="251"/>
      <c r="J1009" s="247"/>
      <c r="K1009" s="247"/>
      <c r="L1009" s="252"/>
      <c r="M1009" s="253"/>
      <c r="N1009" s="254"/>
      <c r="O1009" s="254"/>
      <c r="P1009" s="254"/>
      <c r="Q1009" s="254"/>
      <c r="R1009" s="254"/>
      <c r="S1009" s="254"/>
      <c r="T1009" s="255"/>
      <c r="U1009" s="14"/>
      <c r="V1009" s="14"/>
      <c r="W1009" s="14"/>
      <c r="X1009" s="14"/>
      <c r="Y1009" s="14"/>
      <c r="Z1009" s="14"/>
      <c r="AA1009" s="14"/>
      <c r="AB1009" s="14"/>
      <c r="AC1009" s="14"/>
      <c r="AD1009" s="14"/>
      <c r="AE1009" s="14"/>
      <c r="AT1009" s="256" t="s">
        <v>204</v>
      </c>
      <c r="AU1009" s="256" t="s">
        <v>81</v>
      </c>
      <c r="AV1009" s="14" t="s">
        <v>81</v>
      </c>
      <c r="AW1009" s="14" t="s">
        <v>4</v>
      </c>
      <c r="AX1009" s="14" t="s">
        <v>77</v>
      </c>
      <c r="AY1009" s="256" t="s">
        <v>193</v>
      </c>
    </row>
    <row r="1010" s="2" customFormat="1" ht="24.15" customHeight="1">
      <c r="A1010" s="41"/>
      <c r="B1010" s="42"/>
      <c r="C1010" s="217" t="s">
        <v>1749</v>
      </c>
      <c r="D1010" s="217" t="s">
        <v>195</v>
      </c>
      <c r="E1010" s="218" t="s">
        <v>1750</v>
      </c>
      <c r="F1010" s="219" t="s">
        <v>1751</v>
      </c>
      <c r="G1010" s="220" t="s">
        <v>198</v>
      </c>
      <c r="H1010" s="221">
        <v>126.42</v>
      </c>
      <c r="I1010" s="222"/>
      <c r="J1010" s="223">
        <f>ROUND(I1010*H1010,2)</f>
        <v>0</v>
      </c>
      <c r="K1010" s="219" t="s">
        <v>199</v>
      </c>
      <c r="L1010" s="47"/>
      <c r="M1010" s="224" t="s">
        <v>21</v>
      </c>
      <c r="N1010" s="225" t="s">
        <v>44</v>
      </c>
      <c r="O1010" s="87"/>
      <c r="P1010" s="226">
        <f>O1010*H1010</f>
        <v>0</v>
      </c>
      <c r="Q1010" s="226">
        <v>0.00012</v>
      </c>
      <c r="R1010" s="226">
        <f>Q1010*H1010</f>
        <v>0.015170400000000001</v>
      </c>
      <c r="S1010" s="226">
        <v>0</v>
      </c>
      <c r="T1010" s="227">
        <f>S1010*H1010</f>
        <v>0</v>
      </c>
      <c r="U1010" s="41"/>
      <c r="V1010" s="41"/>
      <c r="W1010" s="41"/>
      <c r="X1010" s="41"/>
      <c r="Y1010" s="41"/>
      <c r="Z1010" s="41"/>
      <c r="AA1010" s="41"/>
      <c r="AB1010" s="41"/>
      <c r="AC1010" s="41"/>
      <c r="AD1010" s="41"/>
      <c r="AE1010" s="41"/>
      <c r="AR1010" s="228" t="s">
        <v>352</v>
      </c>
      <c r="AT1010" s="228" t="s">
        <v>195</v>
      </c>
      <c r="AU1010" s="228" t="s">
        <v>81</v>
      </c>
      <c r="AY1010" s="20" t="s">
        <v>193</v>
      </c>
      <c r="BE1010" s="229">
        <f>IF(N1010="základní",J1010,0)</f>
        <v>0</v>
      </c>
      <c r="BF1010" s="229">
        <f>IF(N1010="snížená",J1010,0)</f>
        <v>0</v>
      </c>
      <c r="BG1010" s="229">
        <f>IF(N1010="zákl. přenesená",J1010,0)</f>
        <v>0</v>
      </c>
      <c r="BH1010" s="229">
        <f>IF(N1010="sníž. přenesená",J1010,0)</f>
        <v>0</v>
      </c>
      <c r="BI1010" s="229">
        <f>IF(N1010="nulová",J1010,0)</f>
        <v>0</v>
      </c>
      <c r="BJ1010" s="20" t="s">
        <v>77</v>
      </c>
      <c r="BK1010" s="229">
        <f>ROUND(I1010*H1010,2)</f>
        <v>0</v>
      </c>
      <c r="BL1010" s="20" t="s">
        <v>352</v>
      </c>
      <c r="BM1010" s="228" t="s">
        <v>1752</v>
      </c>
    </row>
    <row r="1011" s="2" customFormat="1">
      <c r="A1011" s="41"/>
      <c r="B1011" s="42"/>
      <c r="C1011" s="43"/>
      <c r="D1011" s="230" t="s">
        <v>202</v>
      </c>
      <c r="E1011" s="43"/>
      <c r="F1011" s="231" t="s">
        <v>1753</v>
      </c>
      <c r="G1011" s="43"/>
      <c r="H1011" s="43"/>
      <c r="I1011" s="232"/>
      <c r="J1011" s="43"/>
      <c r="K1011" s="43"/>
      <c r="L1011" s="47"/>
      <c r="M1011" s="233"/>
      <c r="N1011" s="234"/>
      <c r="O1011" s="87"/>
      <c r="P1011" s="87"/>
      <c r="Q1011" s="87"/>
      <c r="R1011" s="87"/>
      <c r="S1011" s="87"/>
      <c r="T1011" s="88"/>
      <c r="U1011" s="41"/>
      <c r="V1011" s="41"/>
      <c r="W1011" s="41"/>
      <c r="X1011" s="41"/>
      <c r="Y1011" s="41"/>
      <c r="Z1011" s="41"/>
      <c r="AA1011" s="41"/>
      <c r="AB1011" s="41"/>
      <c r="AC1011" s="41"/>
      <c r="AD1011" s="41"/>
      <c r="AE1011" s="41"/>
      <c r="AT1011" s="20" t="s">
        <v>202</v>
      </c>
      <c r="AU1011" s="20" t="s">
        <v>81</v>
      </c>
    </row>
    <row r="1012" s="14" customFormat="1">
      <c r="A1012" s="14"/>
      <c r="B1012" s="246"/>
      <c r="C1012" s="247"/>
      <c r="D1012" s="237" t="s">
        <v>204</v>
      </c>
      <c r="E1012" s="248" t="s">
        <v>21</v>
      </c>
      <c r="F1012" s="249" t="s">
        <v>702</v>
      </c>
      <c r="G1012" s="247"/>
      <c r="H1012" s="250">
        <v>126.42</v>
      </c>
      <c r="I1012" s="251"/>
      <c r="J1012" s="247"/>
      <c r="K1012" s="247"/>
      <c r="L1012" s="252"/>
      <c r="M1012" s="253"/>
      <c r="N1012" s="254"/>
      <c r="O1012" s="254"/>
      <c r="P1012" s="254"/>
      <c r="Q1012" s="254"/>
      <c r="R1012" s="254"/>
      <c r="S1012" s="254"/>
      <c r="T1012" s="255"/>
      <c r="U1012" s="14"/>
      <c r="V1012" s="14"/>
      <c r="W1012" s="14"/>
      <c r="X1012" s="14"/>
      <c r="Y1012" s="14"/>
      <c r="Z1012" s="14"/>
      <c r="AA1012" s="14"/>
      <c r="AB1012" s="14"/>
      <c r="AC1012" s="14"/>
      <c r="AD1012" s="14"/>
      <c r="AE1012" s="14"/>
      <c r="AT1012" s="256" t="s">
        <v>204</v>
      </c>
      <c r="AU1012" s="256" t="s">
        <v>81</v>
      </c>
      <c r="AV1012" s="14" t="s">
        <v>81</v>
      </c>
      <c r="AW1012" s="14" t="s">
        <v>34</v>
      </c>
      <c r="AX1012" s="14" t="s">
        <v>73</v>
      </c>
      <c r="AY1012" s="256" t="s">
        <v>193</v>
      </c>
    </row>
    <row r="1013" s="15" customFormat="1">
      <c r="A1013" s="15"/>
      <c r="B1013" s="257"/>
      <c r="C1013" s="258"/>
      <c r="D1013" s="237" t="s">
        <v>204</v>
      </c>
      <c r="E1013" s="259" t="s">
        <v>21</v>
      </c>
      <c r="F1013" s="260" t="s">
        <v>208</v>
      </c>
      <c r="G1013" s="258"/>
      <c r="H1013" s="261">
        <v>126.42</v>
      </c>
      <c r="I1013" s="262"/>
      <c r="J1013" s="258"/>
      <c r="K1013" s="258"/>
      <c r="L1013" s="263"/>
      <c r="M1013" s="264"/>
      <c r="N1013" s="265"/>
      <c r="O1013" s="265"/>
      <c r="P1013" s="265"/>
      <c r="Q1013" s="265"/>
      <c r="R1013" s="265"/>
      <c r="S1013" s="265"/>
      <c r="T1013" s="266"/>
      <c r="U1013" s="15"/>
      <c r="V1013" s="15"/>
      <c r="W1013" s="15"/>
      <c r="X1013" s="15"/>
      <c r="Y1013" s="15"/>
      <c r="Z1013" s="15"/>
      <c r="AA1013" s="15"/>
      <c r="AB1013" s="15"/>
      <c r="AC1013" s="15"/>
      <c r="AD1013" s="15"/>
      <c r="AE1013" s="15"/>
      <c r="AT1013" s="267" t="s">
        <v>204</v>
      </c>
      <c r="AU1013" s="267" t="s">
        <v>81</v>
      </c>
      <c r="AV1013" s="15" t="s">
        <v>200</v>
      </c>
      <c r="AW1013" s="15" t="s">
        <v>34</v>
      </c>
      <c r="AX1013" s="15" t="s">
        <v>77</v>
      </c>
      <c r="AY1013" s="267" t="s">
        <v>193</v>
      </c>
    </row>
    <row r="1014" s="2" customFormat="1" ht="16.5" customHeight="1">
      <c r="A1014" s="41"/>
      <c r="B1014" s="42"/>
      <c r="C1014" s="282" t="s">
        <v>1754</v>
      </c>
      <c r="D1014" s="282" t="s">
        <v>811</v>
      </c>
      <c r="E1014" s="283" t="s">
        <v>1755</v>
      </c>
      <c r="F1014" s="284" t="s">
        <v>1756</v>
      </c>
      <c r="G1014" s="285" t="s">
        <v>224</v>
      </c>
      <c r="H1014" s="286">
        <v>9.6240000000000006</v>
      </c>
      <c r="I1014" s="287"/>
      <c r="J1014" s="288">
        <f>ROUND(I1014*H1014,2)</f>
        <v>0</v>
      </c>
      <c r="K1014" s="284" t="s">
        <v>199</v>
      </c>
      <c r="L1014" s="289"/>
      <c r="M1014" s="290" t="s">
        <v>21</v>
      </c>
      <c r="N1014" s="291" t="s">
        <v>44</v>
      </c>
      <c r="O1014" s="87"/>
      <c r="P1014" s="226">
        <f>O1014*H1014</f>
        <v>0</v>
      </c>
      <c r="Q1014" s="226">
        <v>0.025000000000000001</v>
      </c>
      <c r="R1014" s="226">
        <f>Q1014*H1014</f>
        <v>0.24060000000000004</v>
      </c>
      <c r="S1014" s="226">
        <v>0</v>
      </c>
      <c r="T1014" s="227">
        <f>S1014*H1014</f>
        <v>0</v>
      </c>
      <c r="U1014" s="41"/>
      <c r="V1014" s="41"/>
      <c r="W1014" s="41"/>
      <c r="X1014" s="41"/>
      <c r="Y1014" s="41"/>
      <c r="Z1014" s="41"/>
      <c r="AA1014" s="41"/>
      <c r="AB1014" s="41"/>
      <c r="AC1014" s="41"/>
      <c r="AD1014" s="41"/>
      <c r="AE1014" s="41"/>
      <c r="AR1014" s="228" t="s">
        <v>472</v>
      </c>
      <c r="AT1014" s="228" t="s">
        <v>811</v>
      </c>
      <c r="AU1014" s="228" t="s">
        <v>81</v>
      </c>
      <c r="AY1014" s="20" t="s">
        <v>193</v>
      </c>
      <c r="BE1014" s="229">
        <f>IF(N1014="základní",J1014,0)</f>
        <v>0</v>
      </c>
      <c r="BF1014" s="229">
        <f>IF(N1014="snížená",J1014,0)</f>
        <v>0</v>
      </c>
      <c r="BG1014" s="229">
        <f>IF(N1014="zákl. přenesená",J1014,0)</f>
        <v>0</v>
      </c>
      <c r="BH1014" s="229">
        <f>IF(N1014="sníž. přenesená",J1014,0)</f>
        <v>0</v>
      </c>
      <c r="BI1014" s="229">
        <f>IF(N1014="nulová",J1014,0)</f>
        <v>0</v>
      </c>
      <c r="BJ1014" s="20" t="s">
        <v>77</v>
      </c>
      <c r="BK1014" s="229">
        <f>ROUND(I1014*H1014,2)</f>
        <v>0</v>
      </c>
      <c r="BL1014" s="20" t="s">
        <v>352</v>
      </c>
      <c r="BM1014" s="228" t="s">
        <v>1757</v>
      </c>
    </row>
    <row r="1015" s="14" customFormat="1">
      <c r="A1015" s="14"/>
      <c r="B1015" s="246"/>
      <c r="C1015" s="247"/>
      <c r="D1015" s="237" t="s">
        <v>204</v>
      </c>
      <c r="E1015" s="248" t="s">
        <v>21</v>
      </c>
      <c r="F1015" s="249" t="s">
        <v>1758</v>
      </c>
      <c r="G1015" s="247"/>
      <c r="H1015" s="250">
        <v>9.6240000000000006</v>
      </c>
      <c r="I1015" s="251"/>
      <c r="J1015" s="247"/>
      <c r="K1015" s="247"/>
      <c r="L1015" s="252"/>
      <c r="M1015" s="253"/>
      <c r="N1015" s="254"/>
      <c r="O1015" s="254"/>
      <c r="P1015" s="254"/>
      <c r="Q1015" s="254"/>
      <c r="R1015" s="254"/>
      <c r="S1015" s="254"/>
      <c r="T1015" s="255"/>
      <c r="U1015" s="14"/>
      <c r="V1015" s="14"/>
      <c r="W1015" s="14"/>
      <c r="X1015" s="14"/>
      <c r="Y1015" s="14"/>
      <c r="Z1015" s="14"/>
      <c r="AA1015" s="14"/>
      <c r="AB1015" s="14"/>
      <c r="AC1015" s="14"/>
      <c r="AD1015" s="14"/>
      <c r="AE1015" s="14"/>
      <c r="AT1015" s="256" t="s">
        <v>204</v>
      </c>
      <c r="AU1015" s="256" t="s">
        <v>81</v>
      </c>
      <c r="AV1015" s="14" t="s">
        <v>81</v>
      </c>
      <c r="AW1015" s="14" t="s">
        <v>34</v>
      </c>
      <c r="AX1015" s="14" t="s">
        <v>73</v>
      </c>
      <c r="AY1015" s="256" t="s">
        <v>193</v>
      </c>
    </row>
    <row r="1016" s="15" customFormat="1">
      <c r="A1016" s="15"/>
      <c r="B1016" s="257"/>
      <c r="C1016" s="258"/>
      <c r="D1016" s="237" t="s">
        <v>204</v>
      </c>
      <c r="E1016" s="259" t="s">
        <v>21</v>
      </c>
      <c r="F1016" s="260" t="s">
        <v>208</v>
      </c>
      <c r="G1016" s="258"/>
      <c r="H1016" s="261">
        <v>9.6240000000000006</v>
      </c>
      <c r="I1016" s="262"/>
      <c r="J1016" s="258"/>
      <c r="K1016" s="258"/>
      <c r="L1016" s="263"/>
      <c r="M1016" s="264"/>
      <c r="N1016" s="265"/>
      <c r="O1016" s="265"/>
      <c r="P1016" s="265"/>
      <c r="Q1016" s="265"/>
      <c r="R1016" s="265"/>
      <c r="S1016" s="265"/>
      <c r="T1016" s="266"/>
      <c r="U1016" s="15"/>
      <c r="V1016" s="15"/>
      <c r="W1016" s="15"/>
      <c r="X1016" s="15"/>
      <c r="Y1016" s="15"/>
      <c r="Z1016" s="15"/>
      <c r="AA1016" s="15"/>
      <c r="AB1016" s="15"/>
      <c r="AC1016" s="15"/>
      <c r="AD1016" s="15"/>
      <c r="AE1016" s="15"/>
      <c r="AT1016" s="267" t="s">
        <v>204</v>
      </c>
      <c r="AU1016" s="267" t="s">
        <v>81</v>
      </c>
      <c r="AV1016" s="15" t="s">
        <v>200</v>
      </c>
      <c r="AW1016" s="15" t="s">
        <v>34</v>
      </c>
      <c r="AX1016" s="15" t="s">
        <v>77</v>
      </c>
      <c r="AY1016" s="267" t="s">
        <v>193</v>
      </c>
    </row>
    <row r="1017" s="2" customFormat="1" ht="24.15" customHeight="1">
      <c r="A1017" s="41"/>
      <c r="B1017" s="42"/>
      <c r="C1017" s="217" t="s">
        <v>1759</v>
      </c>
      <c r="D1017" s="217" t="s">
        <v>195</v>
      </c>
      <c r="E1017" s="218" t="s">
        <v>1760</v>
      </c>
      <c r="F1017" s="219" t="s">
        <v>1761</v>
      </c>
      <c r="G1017" s="220" t="s">
        <v>250</v>
      </c>
      <c r="H1017" s="221">
        <v>1.6830000000000001</v>
      </c>
      <c r="I1017" s="222"/>
      <c r="J1017" s="223">
        <f>ROUND(I1017*H1017,2)</f>
        <v>0</v>
      </c>
      <c r="K1017" s="219" t="s">
        <v>199</v>
      </c>
      <c r="L1017" s="47"/>
      <c r="M1017" s="224" t="s">
        <v>21</v>
      </c>
      <c r="N1017" s="225" t="s">
        <v>44</v>
      </c>
      <c r="O1017" s="87"/>
      <c r="P1017" s="226">
        <f>O1017*H1017</f>
        <v>0</v>
      </c>
      <c r="Q1017" s="226">
        <v>0</v>
      </c>
      <c r="R1017" s="226">
        <f>Q1017*H1017</f>
        <v>0</v>
      </c>
      <c r="S1017" s="226">
        <v>0</v>
      </c>
      <c r="T1017" s="227">
        <f>S1017*H1017</f>
        <v>0</v>
      </c>
      <c r="U1017" s="41"/>
      <c r="V1017" s="41"/>
      <c r="W1017" s="41"/>
      <c r="X1017" s="41"/>
      <c r="Y1017" s="41"/>
      <c r="Z1017" s="41"/>
      <c r="AA1017" s="41"/>
      <c r="AB1017" s="41"/>
      <c r="AC1017" s="41"/>
      <c r="AD1017" s="41"/>
      <c r="AE1017" s="41"/>
      <c r="AR1017" s="228" t="s">
        <v>352</v>
      </c>
      <c r="AT1017" s="228" t="s">
        <v>195</v>
      </c>
      <c r="AU1017" s="228" t="s">
        <v>81</v>
      </c>
      <c r="AY1017" s="20" t="s">
        <v>193</v>
      </c>
      <c r="BE1017" s="229">
        <f>IF(N1017="základní",J1017,0)</f>
        <v>0</v>
      </c>
      <c r="BF1017" s="229">
        <f>IF(N1017="snížená",J1017,0)</f>
        <v>0</v>
      </c>
      <c r="BG1017" s="229">
        <f>IF(N1017="zákl. přenesená",J1017,0)</f>
        <v>0</v>
      </c>
      <c r="BH1017" s="229">
        <f>IF(N1017="sníž. přenesená",J1017,0)</f>
        <v>0</v>
      </c>
      <c r="BI1017" s="229">
        <f>IF(N1017="nulová",J1017,0)</f>
        <v>0</v>
      </c>
      <c r="BJ1017" s="20" t="s">
        <v>77</v>
      </c>
      <c r="BK1017" s="229">
        <f>ROUND(I1017*H1017,2)</f>
        <v>0</v>
      </c>
      <c r="BL1017" s="20" t="s">
        <v>352</v>
      </c>
      <c r="BM1017" s="228" t="s">
        <v>1762</v>
      </c>
    </row>
    <row r="1018" s="2" customFormat="1">
      <c r="A1018" s="41"/>
      <c r="B1018" s="42"/>
      <c r="C1018" s="43"/>
      <c r="D1018" s="230" t="s">
        <v>202</v>
      </c>
      <c r="E1018" s="43"/>
      <c r="F1018" s="231" t="s">
        <v>1763</v>
      </c>
      <c r="G1018" s="43"/>
      <c r="H1018" s="43"/>
      <c r="I1018" s="232"/>
      <c r="J1018" s="43"/>
      <c r="K1018" s="43"/>
      <c r="L1018" s="47"/>
      <c r="M1018" s="233"/>
      <c r="N1018" s="234"/>
      <c r="O1018" s="87"/>
      <c r="P1018" s="87"/>
      <c r="Q1018" s="87"/>
      <c r="R1018" s="87"/>
      <c r="S1018" s="87"/>
      <c r="T1018" s="88"/>
      <c r="U1018" s="41"/>
      <c r="V1018" s="41"/>
      <c r="W1018" s="41"/>
      <c r="X1018" s="41"/>
      <c r="Y1018" s="41"/>
      <c r="Z1018" s="41"/>
      <c r="AA1018" s="41"/>
      <c r="AB1018" s="41"/>
      <c r="AC1018" s="41"/>
      <c r="AD1018" s="41"/>
      <c r="AE1018" s="41"/>
      <c r="AT1018" s="20" t="s">
        <v>202</v>
      </c>
      <c r="AU1018" s="20" t="s">
        <v>81</v>
      </c>
    </row>
    <row r="1019" s="12" customFormat="1" ht="22.8" customHeight="1">
      <c r="A1019" s="12"/>
      <c r="B1019" s="201"/>
      <c r="C1019" s="202"/>
      <c r="D1019" s="203" t="s">
        <v>72</v>
      </c>
      <c r="E1019" s="215" t="s">
        <v>1764</v>
      </c>
      <c r="F1019" s="215" t="s">
        <v>1765</v>
      </c>
      <c r="G1019" s="202"/>
      <c r="H1019" s="202"/>
      <c r="I1019" s="205"/>
      <c r="J1019" s="216">
        <f>BK1019</f>
        <v>0</v>
      </c>
      <c r="K1019" s="202"/>
      <c r="L1019" s="207"/>
      <c r="M1019" s="208"/>
      <c r="N1019" s="209"/>
      <c r="O1019" s="209"/>
      <c r="P1019" s="210">
        <f>SUM(P1020:P1029)</f>
        <v>0</v>
      </c>
      <c r="Q1019" s="209"/>
      <c r="R1019" s="210">
        <f>SUM(R1020:R1029)</f>
        <v>0.0024000000000000002</v>
      </c>
      <c r="S1019" s="209"/>
      <c r="T1019" s="211">
        <f>SUM(T1020:T1029)</f>
        <v>0</v>
      </c>
      <c r="U1019" s="12"/>
      <c r="V1019" s="12"/>
      <c r="W1019" s="12"/>
      <c r="X1019" s="12"/>
      <c r="Y1019" s="12"/>
      <c r="Z1019" s="12"/>
      <c r="AA1019" s="12"/>
      <c r="AB1019" s="12"/>
      <c r="AC1019" s="12"/>
      <c r="AD1019" s="12"/>
      <c r="AE1019" s="12"/>
      <c r="AR1019" s="212" t="s">
        <v>81</v>
      </c>
      <c r="AT1019" s="213" t="s">
        <v>72</v>
      </c>
      <c r="AU1019" s="213" t="s">
        <v>77</v>
      </c>
      <c r="AY1019" s="212" t="s">
        <v>193</v>
      </c>
      <c r="BK1019" s="214">
        <f>SUM(BK1020:BK1029)</f>
        <v>0</v>
      </c>
    </row>
    <row r="1020" s="2" customFormat="1" ht="16.5" customHeight="1">
      <c r="A1020" s="41"/>
      <c r="B1020" s="42"/>
      <c r="C1020" s="217" t="s">
        <v>1766</v>
      </c>
      <c r="D1020" s="217" t="s">
        <v>195</v>
      </c>
      <c r="E1020" s="218" t="s">
        <v>1767</v>
      </c>
      <c r="F1020" s="219" t="s">
        <v>1768</v>
      </c>
      <c r="G1020" s="220" t="s">
        <v>588</v>
      </c>
      <c r="H1020" s="221">
        <v>3</v>
      </c>
      <c r="I1020" s="222"/>
      <c r="J1020" s="223">
        <f>ROUND(I1020*H1020,2)</f>
        <v>0</v>
      </c>
      <c r="K1020" s="219" t="s">
        <v>199</v>
      </c>
      <c r="L1020" s="47"/>
      <c r="M1020" s="224" t="s">
        <v>21</v>
      </c>
      <c r="N1020" s="225" t="s">
        <v>44</v>
      </c>
      <c r="O1020" s="87"/>
      <c r="P1020" s="226">
        <f>O1020*H1020</f>
        <v>0</v>
      </c>
      <c r="Q1020" s="226">
        <v>0</v>
      </c>
      <c r="R1020" s="226">
        <f>Q1020*H1020</f>
        <v>0</v>
      </c>
      <c r="S1020" s="226">
        <v>0</v>
      </c>
      <c r="T1020" s="227">
        <f>S1020*H1020</f>
        <v>0</v>
      </c>
      <c r="U1020" s="41"/>
      <c r="V1020" s="41"/>
      <c r="W1020" s="41"/>
      <c r="X1020" s="41"/>
      <c r="Y1020" s="41"/>
      <c r="Z1020" s="41"/>
      <c r="AA1020" s="41"/>
      <c r="AB1020" s="41"/>
      <c r="AC1020" s="41"/>
      <c r="AD1020" s="41"/>
      <c r="AE1020" s="41"/>
      <c r="AR1020" s="228" t="s">
        <v>352</v>
      </c>
      <c r="AT1020" s="228" t="s">
        <v>195</v>
      </c>
      <c r="AU1020" s="228" t="s">
        <v>81</v>
      </c>
      <c r="AY1020" s="20" t="s">
        <v>193</v>
      </c>
      <c r="BE1020" s="229">
        <f>IF(N1020="základní",J1020,0)</f>
        <v>0</v>
      </c>
      <c r="BF1020" s="229">
        <f>IF(N1020="snížená",J1020,0)</f>
        <v>0</v>
      </c>
      <c r="BG1020" s="229">
        <f>IF(N1020="zákl. přenesená",J1020,0)</f>
        <v>0</v>
      </c>
      <c r="BH1020" s="229">
        <f>IF(N1020="sníž. přenesená",J1020,0)</f>
        <v>0</v>
      </c>
      <c r="BI1020" s="229">
        <f>IF(N1020="nulová",J1020,0)</f>
        <v>0</v>
      </c>
      <c r="BJ1020" s="20" t="s">
        <v>77</v>
      </c>
      <c r="BK1020" s="229">
        <f>ROUND(I1020*H1020,2)</f>
        <v>0</v>
      </c>
      <c r="BL1020" s="20" t="s">
        <v>352</v>
      </c>
      <c r="BM1020" s="228" t="s">
        <v>1769</v>
      </c>
    </row>
    <row r="1021" s="2" customFormat="1">
      <c r="A1021" s="41"/>
      <c r="B1021" s="42"/>
      <c r="C1021" s="43"/>
      <c r="D1021" s="230" t="s">
        <v>202</v>
      </c>
      <c r="E1021" s="43"/>
      <c r="F1021" s="231" t="s">
        <v>1770</v>
      </c>
      <c r="G1021" s="43"/>
      <c r="H1021" s="43"/>
      <c r="I1021" s="232"/>
      <c r="J1021" s="43"/>
      <c r="K1021" s="43"/>
      <c r="L1021" s="47"/>
      <c r="M1021" s="233"/>
      <c r="N1021" s="234"/>
      <c r="O1021" s="87"/>
      <c r="P1021" s="87"/>
      <c r="Q1021" s="87"/>
      <c r="R1021" s="87"/>
      <c r="S1021" s="87"/>
      <c r="T1021" s="88"/>
      <c r="U1021" s="41"/>
      <c r="V1021" s="41"/>
      <c r="W1021" s="41"/>
      <c r="X1021" s="41"/>
      <c r="Y1021" s="41"/>
      <c r="Z1021" s="41"/>
      <c r="AA1021" s="41"/>
      <c r="AB1021" s="41"/>
      <c r="AC1021" s="41"/>
      <c r="AD1021" s="41"/>
      <c r="AE1021" s="41"/>
      <c r="AT1021" s="20" t="s">
        <v>202</v>
      </c>
      <c r="AU1021" s="20" t="s">
        <v>81</v>
      </c>
    </row>
    <row r="1022" s="13" customFormat="1">
      <c r="A1022" s="13"/>
      <c r="B1022" s="235"/>
      <c r="C1022" s="236"/>
      <c r="D1022" s="237" t="s">
        <v>204</v>
      </c>
      <c r="E1022" s="238" t="s">
        <v>21</v>
      </c>
      <c r="F1022" s="239" t="s">
        <v>1399</v>
      </c>
      <c r="G1022" s="236"/>
      <c r="H1022" s="238" t="s">
        <v>21</v>
      </c>
      <c r="I1022" s="240"/>
      <c r="J1022" s="236"/>
      <c r="K1022" s="236"/>
      <c r="L1022" s="241"/>
      <c r="M1022" s="242"/>
      <c r="N1022" s="243"/>
      <c r="O1022" s="243"/>
      <c r="P1022" s="243"/>
      <c r="Q1022" s="243"/>
      <c r="R1022" s="243"/>
      <c r="S1022" s="243"/>
      <c r="T1022" s="244"/>
      <c r="U1022" s="13"/>
      <c r="V1022" s="13"/>
      <c r="W1022" s="13"/>
      <c r="X1022" s="13"/>
      <c r="Y1022" s="13"/>
      <c r="Z1022" s="13"/>
      <c r="AA1022" s="13"/>
      <c r="AB1022" s="13"/>
      <c r="AC1022" s="13"/>
      <c r="AD1022" s="13"/>
      <c r="AE1022" s="13"/>
      <c r="AT1022" s="245" t="s">
        <v>204</v>
      </c>
      <c r="AU1022" s="245" t="s">
        <v>81</v>
      </c>
      <c r="AV1022" s="13" t="s">
        <v>77</v>
      </c>
      <c r="AW1022" s="13" t="s">
        <v>34</v>
      </c>
      <c r="AX1022" s="13" t="s">
        <v>73</v>
      </c>
      <c r="AY1022" s="245" t="s">
        <v>193</v>
      </c>
    </row>
    <row r="1023" s="14" customFormat="1">
      <c r="A1023" s="14"/>
      <c r="B1023" s="246"/>
      <c r="C1023" s="247"/>
      <c r="D1023" s="237" t="s">
        <v>204</v>
      </c>
      <c r="E1023" s="248" t="s">
        <v>21</v>
      </c>
      <c r="F1023" s="249" t="s">
        <v>77</v>
      </c>
      <c r="G1023" s="247"/>
      <c r="H1023" s="250">
        <v>1</v>
      </c>
      <c r="I1023" s="251"/>
      <c r="J1023" s="247"/>
      <c r="K1023" s="247"/>
      <c r="L1023" s="252"/>
      <c r="M1023" s="253"/>
      <c r="N1023" s="254"/>
      <c r="O1023" s="254"/>
      <c r="P1023" s="254"/>
      <c r="Q1023" s="254"/>
      <c r="R1023" s="254"/>
      <c r="S1023" s="254"/>
      <c r="T1023" s="255"/>
      <c r="U1023" s="14"/>
      <c r="V1023" s="14"/>
      <c r="W1023" s="14"/>
      <c r="X1023" s="14"/>
      <c r="Y1023" s="14"/>
      <c r="Z1023" s="14"/>
      <c r="AA1023" s="14"/>
      <c r="AB1023" s="14"/>
      <c r="AC1023" s="14"/>
      <c r="AD1023" s="14"/>
      <c r="AE1023" s="14"/>
      <c r="AT1023" s="256" t="s">
        <v>204</v>
      </c>
      <c r="AU1023" s="256" t="s">
        <v>81</v>
      </c>
      <c r="AV1023" s="14" t="s">
        <v>81</v>
      </c>
      <c r="AW1023" s="14" t="s">
        <v>34</v>
      </c>
      <c r="AX1023" s="14" t="s">
        <v>73</v>
      </c>
      <c r="AY1023" s="256" t="s">
        <v>193</v>
      </c>
    </row>
    <row r="1024" s="13" customFormat="1">
      <c r="A1024" s="13"/>
      <c r="B1024" s="235"/>
      <c r="C1024" s="236"/>
      <c r="D1024" s="237" t="s">
        <v>204</v>
      </c>
      <c r="E1024" s="238" t="s">
        <v>21</v>
      </c>
      <c r="F1024" s="239" t="s">
        <v>1400</v>
      </c>
      <c r="G1024" s="236"/>
      <c r="H1024" s="238" t="s">
        <v>21</v>
      </c>
      <c r="I1024" s="240"/>
      <c r="J1024" s="236"/>
      <c r="K1024" s="236"/>
      <c r="L1024" s="241"/>
      <c r="M1024" s="242"/>
      <c r="N1024" s="243"/>
      <c r="O1024" s="243"/>
      <c r="P1024" s="243"/>
      <c r="Q1024" s="243"/>
      <c r="R1024" s="243"/>
      <c r="S1024" s="243"/>
      <c r="T1024" s="244"/>
      <c r="U1024" s="13"/>
      <c r="V1024" s="13"/>
      <c r="W1024" s="13"/>
      <c r="X1024" s="13"/>
      <c r="Y1024" s="13"/>
      <c r="Z1024" s="13"/>
      <c r="AA1024" s="13"/>
      <c r="AB1024" s="13"/>
      <c r="AC1024" s="13"/>
      <c r="AD1024" s="13"/>
      <c r="AE1024" s="13"/>
      <c r="AT1024" s="245" t="s">
        <v>204</v>
      </c>
      <c r="AU1024" s="245" t="s">
        <v>81</v>
      </c>
      <c r="AV1024" s="13" t="s">
        <v>77</v>
      </c>
      <c r="AW1024" s="13" t="s">
        <v>34</v>
      </c>
      <c r="AX1024" s="13" t="s">
        <v>73</v>
      </c>
      <c r="AY1024" s="245" t="s">
        <v>193</v>
      </c>
    </row>
    <row r="1025" s="14" customFormat="1">
      <c r="A1025" s="14"/>
      <c r="B1025" s="246"/>
      <c r="C1025" s="247"/>
      <c r="D1025" s="237" t="s">
        <v>204</v>
      </c>
      <c r="E1025" s="248" t="s">
        <v>21</v>
      </c>
      <c r="F1025" s="249" t="s">
        <v>77</v>
      </c>
      <c r="G1025" s="247"/>
      <c r="H1025" s="250">
        <v>1</v>
      </c>
      <c r="I1025" s="251"/>
      <c r="J1025" s="247"/>
      <c r="K1025" s="247"/>
      <c r="L1025" s="252"/>
      <c r="M1025" s="253"/>
      <c r="N1025" s="254"/>
      <c r="O1025" s="254"/>
      <c r="P1025" s="254"/>
      <c r="Q1025" s="254"/>
      <c r="R1025" s="254"/>
      <c r="S1025" s="254"/>
      <c r="T1025" s="255"/>
      <c r="U1025" s="14"/>
      <c r="V1025" s="14"/>
      <c r="W1025" s="14"/>
      <c r="X1025" s="14"/>
      <c r="Y1025" s="14"/>
      <c r="Z1025" s="14"/>
      <c r="AA1025" s="14"/>
      <c r="AB1025" s="14"/>
      <c r="AC1025" s="14"/>
      <c r="AD1025" s="14"/>
      <c r="AE1025" s="14"/>
      <c r="AT1025" s="256" t="s">
        <v>204</v>
      </c>
      <c r="AU1025" s="256" t="s">
        <v>81</v>
      </c>
      <c r="AV1025" s="14" t="s">
        <v>81</v>
      </c>
      <c r="AW1025" s="14" t="s">
        <v>34</v>
      </c>
      <c r="AX1025" s="14" t="s">
        <v>73</v>
      </c>
      <c r="AY1025" s="256" t="s">
        <v>193</v>
      </c>
    </row>
    <row r="1026" s="13" customFormat="1">
      <c r="A1026" s="13"/>
      <c r="B1026" s="235"/>
      <c r="C1026" s="236"/>
      <c r="D1026" s="237" t="s">
        <v>204</v>
      </c>
      <c r="E1026" s="238" t="s">
        <v>21</v>
      </c>
      <c r="F1026" s="239" t="s">
        <v>1418</v>
      </c>
      <c r="G1026" s="236"/>
      <c r="H1026" s="238" t="s">
        <v>21</v>
      </c>
      <c r="I1026" s="240"/>
      <c r="J1026" s="236"/>
      <c r="K1026" s="236"/>
      <c r="L1026" s="241"/>
      <c r="M1026" s="242"/>
      <c r="N1026" s="243"/>
      <c r="O1026" s="243"/>
      <c r="P1026" s="243"/>
      <c r="Q1026" s="243"/>
      <c r="R1026" s="243"/>
      <c r="S1026" s="243"/>
      <c r="T1026" s="244"/>
      <c r="U1026" s="13"/>
      <c r="V1026" s="13"/>
      <c r="W1026" s="13"/>
      <c r="X1026" s="13"/>
      <c r="Y1026" s="13"/>
      <c r="Z1026" s="13"/>
      <c r="AA1026" s="13"/>
      <c r="AB1026" s="13"/>
      <c r="AC1026" s="13"/>
      <c r="AD1026" s="13"/>
      <c r="AE1026" s="13"/>
      <c r="AT1026" s="245" t="s">
        <v>204</v>
      </c>
      <c r="AU1026" s="245" t="s">
        <v>81</v>
      </c>
      <c r="AV1026" s="13" t="s">
        <v>77</v>
      </c>
      <c r="AW1026" s="13" t="s">
        <v>34</v>
      </c>
      <c r="AX1026" s="13" t="s">
        <v>73</v>
      </c>
      <c r="AY1026" s="245" t="s">
        <v>193</v>
      </c>
    </row>
    <row r="1027" s="14" customFormat="1">
      <c r="A1027" s="14"/>
      <c r="B1027" s="246"/>
      <c r="C1027" s="247"/>
      <c r="D1027" s="237" t="s">
        <v>204</v>
      </c>
      <c r="E1027" s="248" t="s">
        <v>21</v>
      </c>
      <c r="F1027" s="249" t="s">
        <v>77</v>
      </c>
      <c r="G1027" s="247"/>
      <c r="H1027" s="250">
        <v>1</v>
      </c>
      <c r="I1027" s="251"/>
      <c r="J1027" s="247"/>
      <c r="K1027" s="247"/>
      <c r="L1027" s="252"/>
      <c r="M1027" s="253"/>
      <c r="N1027" s="254"/>
      <c r="O1027" s="254"/>
      <c r="P1027" s="254"/>
      <c r="Q1027" s="254"/>
      <c r="R1027" s="254"/>
      <c r="S1027" s="254"/>
      <c r="T1027" s="255"/>
      <c r="U1027" s="14"/>
      <c r="V1027" s="14"/>
      <c r="W1027" s="14"/>
      <c r="X1027" s="14"/>
      <c r="Y1027" s="14"/>
      <c r="Z1027" s="14"/>
      <c r="AA1027" s="14"/>
      <c r="AB1027" s="14"/>
      <c r="AC1027" s="14"/>
      <c r="AD1027" s="14"/>
      <c r="AE1027" s="14"/>
      <c r="AT1027" s="256" t="s">
        <v>204</v>
      </c>
      <c r="AU1027" s="256" t="s">
        <v>81</v>
      </c>
      <c r="AV1027" s="14" t="s">
        <v>81</v>
      </c>
      <c r="AW1027" s="14" t="s">
        <v>34</v>
      </c>
      <c r="AX1027" s="14" t="s">
        <v>73</v>
      </c>
      <c r="AY1027" s="256" t="s">
        <v>193</v>
      </c>
    </row>
    <row r="1028" s="15" customFormat="1">
      <c r="A1028" s="15"/>
      <c r="B1028" s="257"/>
      <c r="C1028" s="258"/>
      <c r="D1028" s="237" t="s">
        <v>204</v>
      </c>
      <c r="E1028" s="259" t="s">
        <v>21</v>
      </c>
      <c r="F1028" s="260" t="s">
        <v>208</v>
      </c>
      <c r="G1028" s="258"/>
      <c r="H1028" s="261">
        <v>3</v>
      </c>
      <c r="I1028" s="262"/>
      <c r="J1028" s="258"/>
      <c r="K1028" s="258"/>
      <c r="L1028" s="263"/>
      <c r="M1028" s="264"/>
      <c r="N1028" s="265"/>
      <c r="O1028" s="265"/>
      <c r="P1028" s="265"/>
      <c r="Q1028" s="265"/>
      <c r="R1028" s="265"/>
      <c r="S1028" s="265"/>
      <c r="T1028" s="266"/>
      <c r="U1028" s="15"/>
      <c r="V1028" s="15"/>
      <c r="W1028" s="15"/>
      <c r="X1028" s="15"/>
      <c r="Y1028" s="15"/>
      <c r="Z1028" s="15"/>
      <c r="AA1028" s="15"/>
      <c r="AB1028" s="15"/>
      <c r="AC1028" s="15"/>
      <c r="AD1028" s="15"/>
      <c r="AE1028" s="15"/>
      <c r="AT1028" s="267" t="s">
        <v>204</v>
      </c>
      <c r="AU1028" s="267" t="s">
        <v>81</v>
      </c>
      <c r="AV1028" s="15" t="s">
        <v>200</v>
      </c>
      <c r="AW1028" s="15" t="s">
        <v>34</v>
      </c>
      <c r="AX1028" s="15" t="s">
        <v>77</v>
      </c>
      <c r="AY1028" s="267" t="s">
        <v>193</v>
      </c>
    </row>
    <row r="1029" s="2" customFormat="1" ht="16.5" customHeight="1">
      <c r="A1029" s="41"/>
      <c r="B1029" s="42"/>
      <c r="C1029" s="282" t="s">
        <v>1771</v>
      </c>
      <c r="D1029" s="282" t="s">
        <v>811</v>
      </c>
      <c r="E1029" s="283" t="s">
        <v>1772</v>
      </c>
      <c r="F1029" s="284" t="s">
        <v>1773</v>
      </c>
      <c r="G1029" s="285" t="s">
        <v>588</v>
      </c>
      <c r="H1029" s="286">
        <v>3</v>
      </c>
      <c r="I1029" s="287"/>
      <c r="J1029" s="288">
        <f>ROUND(I1029*H1029,2)</f>
        <v>0</v>
      </c>
      <c r="K1029" s="284" t="s">
        <v>21</v>
      </c>
      <c r="L1029" s="289"/>
      <c r="M1029" s="290" t="s">
        <v>21</v>
      </c>
      <c r="N1029" s="291" t="s">
        <v>44</v>
      </c>
      <c r="O1029" s="87"/>
      <c r="P1029" s="226">
        <f>O1029*H1029</f>
        <v>0</v>
      </c>
      <c r="Q1029" s="226">
        <v>0.00080000000000000004</v>
      </c>
      <c r="R1029" s="226">
        <f>Q1029*H1029</f>
        <v>0.0024000000000000002</v>
      </c>
      <c r="S1029" s="226">
        <v>0</v>
      </c>
      <c r="T1029" s="227">
        <f>S1029*H1029</f>
        <v>0</v>
      </c>
      <c r="U1029" s="41"/>
      <c r="V1029" s="41"/>
      <c r="W1029" s="41"/>
      <c r="X1029" s="41"/>
      <c r="Y1029" s="41"/>
      <c r="Z1029" s="41"/>
      <c r="AA1029" s="41"/>
      <c r="AB1029" s="41"/>
      <c r="AC1029" s="41"/>
      <c r="AD1029" s="41"/>
      <c r="AE1029" s="41"/>
      <c r="AR1029" s="228" t="s">
        <v>472</v>
      </c>
      <c r="AT1029" s="228" t="s">
        <v>811</v>
      </c>
      <c r="AU1029" s="228" t="s">
        <v>81</v>
      </c>
      <c r="AY1029" s="20" t="s">
        <v>193</v>
      </c>
      <c r="BE1029" s="229">
        <f>IF(N1029="základní",J1029,0)</f>
        <v>0</v>
      </c>
      <c r="BF1029" s="229">
        <f>IF(N1029="snížená",J1029,0)</f>
        <v>0</v>
      </c>
      <c r="BG1029" s="229">
        <f>IF(N1029="zákl. přenesená",J1029,0)</f>
        <v>0</v>
      </c>
      <c r="BH1029" s="229">
        <f>IF(N1029="sníž. přenesená",J1029,0)</f>
        <v>0</v>
      </c>
      <c r="BI1029" s="229">
        <f>IF(N1029="nulová",J1029,0)</f>
        <v>0</v>
      </c>
      <c r="BJ1029" s="20" t="s">
        <v>77</v>
      </c>
      <c r="BK1029" s="229">
        <f>ROUND(I1029*H1029,2)</f>
        <v>0</v>
      </c>
      <c r="BL1029" s="20" t="s">
        <v>352</v>
      </c>
      <c r="BM1029" s="228" t="s">
        <v>1774</v>
      </c>
    </row>
    <row r="1030" s="12" customFormat="1" ht="22.8" customHeight="1">
      <c r="A1030" s="12"/>
      <c r="B1030" s="201"/>
      <c r="C1030" s="202"/>
      <c r="D1030" s="203" t="s">
        <v>72</v>
      </c>
      <c r="E1030" s="215" t="s">
        <v>1775</v>
      </c>
      <c r="F1030" s="215" t="s">
        <v>1776</v>
      </c>
      <c r="G1030" s="202"/>
      <c r="H1030" s="202"/>
      <c r="I1030" s="205"/>
      <c r="J1030" s="216">
        <f>BK1030</f>
        <v>0</v>
      </c>
      <c r="K1030" s="202"/>
      <c r="L1030" s="207"/>
      <c r="M1030" s="208"/>
      <c r="N1030" s="209"/>
      <c r="O1030" s="209"/>
      <c r="P1030" s="210">
        <f>SUM(P1031:P1039)</f>
        <v>0</v>
      </c>
      <c r="Q1030" s="209"/>
      <c r="R1030" s="210">
        <f>SUM(R1031:R1039)</f>
        <v>0.30970463999999998</v>
      </c>
      <c r="S1030" s="209"/>
      <c r="T1030" s="211">
        <f>SUM(T1031:T1039)</f>
        <v>0</v>
      </c>
      <c r="U1030" s="12"/>
      <c r="V1030" s="12"/>
      <c r="W1030" s="12"/>
      <c r="X1030" s="12"/>
      <c r="Y1030" s="12"/>
      <c r="Z1030" s="12"/>
      <c r="AA1030" s="12"/>
      <c r="AB1030" s="12"/>
      <c r="AC1030" s="12"/>
      <c r="AD1030" s="12"/>
      <c r="AE1030" s="12"/>
      <c r="AR1030" s="212" t="s">
        <v>81</v>
      </c>
      <c r="AT1030" s="213" t="s">
        <v>72</v>
      </c>
      <c r="AU1030" s="213" t="s">
        <v>77</v>
      </c>
      <c r="AY1030" s="212" t="s">
        <v>193</v>
      </c>
      <c r="BK1030" s="214">
        <f>SUM(BK1031:BK1039)</f>
        <v>0</v>
      </c>
    </row>
    <row r="1031" s="2" customFormat="1" ht="24.15" customHeight="1">
      <c r="A1031" s="41"/>
      <c r="B1031" s="42"/>
      <c r="C1031" s="217" t="s">
        <v>1777</v>
      </c>
      <c r="D1031" s="217" t="s">
        <v>195</v>
      </c>
      <c r="E1031" s="218" t="s">
        <v>1778</v>
      </c>
      <c r="F1031" s="219" t="s">
        <v>1779</v>
      </c>
      <c r="G1031" s="220" t="s">
        <v>198</v>
      </c>
      <c r="H1031" s="221">
        <v>21.687999999999999</v>
      </c>
      <c r="I1031" s="222"/>
      <c r="J1031" s="223">
        <f>ROUND(I1031*H1031,2)</f>
        <v>0</v>
      </c>
      <c r="K1031" s="219" t="s">
        <v>199</v>
      </c>
      <c r="L1031" s="47"/>
      <c r="M1031" s="224" t="s">
        <v>21</v>
      </c>
      <c r="N1031" s="225" t="s">
        <v>44</v>
      </c>
      <c r="O1031" s="87"/>
      <c r="P1031" s="226">
        <f>O1031*H1031</f>
        <v>0</v>
      </c>
      <c r="Q1031" s="226">
        <v>0.014279999999999999</v>
      </c>
      <c r="R1031" s="226">
        <f>Q1031*H1031</f>
        <v>0.30970463999999998</v>
      </c>
      <c r="S1031" s="226">
        <v>0</v>
      </c>
      <c r="T1031" s="227">
        <f>S1031*H1031</f>
        <v>0</v>
      </c>
      <c r="U1031" s="41"/>
      <c r="V1031" s="41"/>
      <c r="W1031" s="41"/>
      <c r="X1031" s="41"/>
      <c r="Y1031" s="41"/>
      <c r="Z1031" s="41"/>
      <c r="AA1031" s="41"/>
      <c r="AB1031" s="41"/>
      <c r="AC1031" s="41"/>
      <c r="AD1031" s="41"/>
      <c r="AE1031" s="41"/>
      <c r="AR1031" s="228" t="s">
        <v>352</v>
      </c>
      <c r="AT1031" s="228" t="s">
        <v>195</v>
      </c>
      <c r="AU1031" s="228" t="s">
        <v>81</v>
      </c>
      <c r="AY1031" s="20" t="s">
        <v>193</v>
      </c>
      <c r="BE1031" s="229">
        <f>IF(N1031="základní",J1031,0)</f>
        <v>0</v>
      </c>
      <c r="BF1031" s="229">
        <f>IF(N1031="snížená",J1031,0)</f>
        <v>0</v>
      </c>
      <c r="BG1031" s="229">
        <f>IF(N1031="zákl. přenesená",J1031,0)</f>
        <v>0</v>
      </c>
      <c r="BH1031" s="229">
        <f>IF(N1031="sníž. přenesená",J1031,0)</f>
        <v>0</v>
      </c>
      <c r="BI1031" s="229">
        <f>IF(N1031="nulová",J1031,0)</f>
        <v>0</v>
      </c>
      <c r="BJ1031" s="20" t="s">
        <v>77</v>
      </c>
      <c r="BK1031" s="229">
        <f>ROUND(I1031*H1031,2)</f>
        <v>0</v>
      </c>
      <c r="BL1031" s="20" t="s">
        <v>352</v>
      </c>
      <c r="BM1031" s="228" t="s">
        <v>1780</v>
      </c>
    </row>
    <row r="1032" s="2" customFormat="1">
      <c r="A1032" s="41"/>
      <c r="B1032" s="42"/>
      <c r="C1032" s="43"/>
      <c r="D1032" s="230" t="s">
        <v>202</v>
      </c>
      <c r="E1032" s="43"/>
      <c r="F1032" s="231" t="s">
        <v>1781</v>
      </c>
      <c r="G1032" s="43"/>
      <c r="H1032" s="43"/>
      <c r="I1032" s="232"/>
      <c r="J1032" s="43"/>
      <c r="K1032" s="43"/>
      <c r="L1032" s="47"/>
      <c r="M1032" s="233"/>
      <c r="N1032" s="234"/>
      <c r="O1032" s="87"/>
      <c r="P1032" s="87"/>
      <c r="Q1032" s="87"/>
      <c r="R1032" s="87"/>
      <c r="S1032" s="87"/>
      <c r="T1032" s="88"/>
      <c r="U1032" s="41"/>
      <c r="V1032" s="41"/>
      <c r="W1032" s="41"/>
      <c r="X1032" s="41"/>
      <c r="Y1032" s="41"/>
      <c r="Z1032" s="41"/>
      <c r="AA1032" s="41"/>
      <c r="AB1032" s="41"/>
      <c r="AC1032" s="41"/>
      <c r="AD1032" s="41"/>
      <c r="AE1032" s="41"/>
      <c r="AT1032" s="20" t="s">
        <v>202</v>
      </c>
      <c r="AU1032" s="20" t="s">
        <v>81</v>
      </c>
    </row>
    <row r="1033" s="13" customFormat="1">
      <c r="A1033" s="13"/>
      <c r="B1033" s="235"/>
      <c r="C1033" s="236"/>
      <c r="D1033" s="237" t="s">
        <v>204</v>
      </c>
      <c r="E1033" s="238" t="s">
        <v>21</v>
      </c>
      <c r="F1033" s="239" t="s">
        <v>1323</v>
      </c>
      <c r="G1033" s="236"/>
      <c r="H1033" s="238" t="s">
        <v>21</v>
      </c>
      <c r="I1033" s="240"/>
      <c r="J1033" s="236"/>
      <c r="K1033" s="236"/>
      <c r="L1033" s="241"/>
      <c r="M1033" s="242"/>
      <c r="N1033" s="243"/>
      <c r="O1033" s="243"/>
      <c r="P1033" s="243"/>
      <c r="Q1033" s="243"/>
      <c r="R1033" s="243"/>
      <c r="S1033" s="243"/>
      <c r="T1033" s="244"/>
      <c r="U1033" s="13"/>
      <c r="V1033" s="13"/>
      <c r="W1033" s="13"/>
      <c r="X1033" s="13"/>
      <c r="Y1033" s="13"/>
      <c r="Z1033" s="13"/>
      <c r="AA1033" s="13"/>
      <c r="AB1033" s="13"/>
      <c r="AC1033" s="13"/>
      <c r="AD1033" s="13"/>
      <c r="AE1033" s="13"/>
      <c r="AT1033" s="245" t="s">
        <v>204</v>
      </c>
      <c r="AU1033" s="245" t="s">
        <v>81</v>
      </c>
      <c r="AV1033" s="13" t="s">
        <v>77</v>
      </c>
      <c r="AW1033" s="13" t="s">
        <v>34</v>
      </c>
      <c r="AX1033" s="13" t="s">
        <v>73</v>
      </c>
      <c r="AY1033" s="245" t="s">
        <v>193</v>
      </c>
    </row>
    <row r="1034" s="14" customFormat="1">
      <c r="A1034" s="14"/>
      <c r="B1034" s="246"/>
      <c r="C1034" s="247"/>
      <c r="D1034" s="237" t="s">
        <v>204</v>
      </c>
      <c r="E1034" s="248" t="s">
        <v>21</v>
      </c>
      <c r="F1034" s="249" t="s">
        <v>1782</v>
      </c>
      <c r="G1034" s="247"/>
      <c r="H1034" s="250">
        <v>10.696</v>
      </c>
      <c r="I1034" s="251"/>
      <c r="J1034" s="247"/>
      <c r="K1034" s="247"/>
      <c r="L1034" s="252"/>
      <c r="M1034" s="253"/>
      <c r="N1034" s="254"/>
      <c r="O1034" s="254"/>
      <c r="P1034" s="254"/>
      <c r="Q1034" s="254"/>
      <c r="R1034" s="254"/>
      <c r="S1034" s="254"/>
      <c r="T1034" s="255"/>
      <c r="U1034" s="14"/>
      <c r="V1034" s="14"/>
      <c r="W1034" s="14"/>
      <c r="X1034" s="14"/>
      <c r="Y1034" s="14"/>
      <c r="Z1034" s="14"/>
      <c r="AA1034" s="14"/>
      <c r="AB1034" s="14"/>
      <c r="AC1034" s="14"/>
      <c r="AD1034" s="14"/>
      <c r="AE1034" s="14"/>
      <c r="AT1034" s="256" t="s">
        <v>204</v>
      </c>
      <c r="AU1034" s="256" t="s">
        <v>81</v>
      </c>
      <c r="AV1034" s="14" t="s">
        <v>81</v>
      </c>
      <c r="AW1034" s="14" t="s">
        <v>34</v>
      </c>
      <c r="AX1034" s="14" t="s">
        <v>73</v>
      </c>
      <c r="AY1034" s="256" t="s">
        <v>193</v>
      </c>
    </row>
    <row r="1035" s="14" customFormat="1">
      <c r="A1035" s="14"/>
      <c r="B1035" s="246"/>
      <c r="C1035" s="247"/>
      <c r="D1035" s="237" t="s">
        <v>204</v>
      </c>
      <c r="E1035" s="248" t="s">
        <v>21</v>
      </c>
      <c r="F1035" s="249" t="s">
        <v>1783</v>
      </c>
      <c r="G1035" s="247"/>
      <c r="H1035" s="250">
        <v>6.8319999999999999</v>
      </c>
      <c r="I1035" s="251"/>
      <c r="J1035" s="247"/>
      <c r="K1035" s="247"/>
      <c r="L1035" s="252"/>
      <c r="M1035" s="253"/>
      <c r="N1035" s="254"/>
      <c r="O1035" s="254"/>
      <c r="P1035" s="254"/>
      <c r="Q1035" s="254"/>
      <c r="R1035" s="254"/>
      <c r="S1035" s="254"/>
      <c r="T1035" s="255"/>
      <c r="U1035" s="14"/>
      <c r="V1035" s="14"/>
      <c r="W1035" s="14"/>
      <c r="X1035" s="14"/>
      <c r="Y1035" s="14"/>
      <c r="Z1035" s="14"/>
      <c r="AA1035" s="14"/>
      <c r="AB1035" s="14"/>
      <c r="AC1035" s="14"/>
      <c r="AD1035" s="14"/>
      <c r="AE1035" s="14"/>
      <c r="AT1035" s="256" t="s">
        <v>204</v>
      </c>
      <c r="AU1035" s="256" t="s">
        <v>81</v>
      </c>
      <c r="AV1035" s="14" t="s">
        <v>81</v>
      </c>
      <c r="AW1035" s="14" t="s">
        <v>34</v>
      </c>
      <c r="AX1035" s="14" t="s">
        <v>73</v>
      </c>
      <c r="AY1035" s="256" t="s">
        <v>193</v>
      </c>
    </row>
    <row r="1036" s="14" customFormat="1">
      <c r="A1036" s="14"/>
      <c r="B1036" s="246"/>
      <c r="C1036" s="247"/>
      <c r="D1036" s="237" t="s">
        <v>204</v>
      </c>
      <c r="E1036" s="248" t="s">
        <v>21</v>
      </c>
      <c r="F1036" s="249" t="s">
        <v>1784</v>
      </c>
      <c r="G1036" s="247"/>
      <c r="H1036" s="250">
        <v>4.1600000000000001</v>
      </c>
      <c r="I1036" s="251"/>
      <c r="J1036" s="247"/>
      <c r="K1036" s="247"/>
      <c r="L1036" s="252"/>
      <c r="M1036" s="253"/>
      <c r="N1036" s="254"/>
      <c r="O1036" s="254"/>
      <c r="P1036" s="254"/>
      <c r="Q1036" s="254"/>
      <c r="R1036" s="254"/>
      <c r="S1036" s="254"/>
      <c r="T1036" s="255"/>
      <c r="U1036" s="14"/>
      <c r="V1036" s="14"/>
      <c r="W1036" s="14"/>
      <c r="X1036" s="14"/>
      <c r="Y1036" s="14"/>
      <c r="Z1036" s="14"/>
      <c r="AA1036" s="14"/>
      <c r="AB1036" s="14"/>
      <c r="AC1036" s="14"/>
      <c r="AD1036" s="14"/>
      <c r="AE1036" s="14"/>
      <c r="AT1036" s="256" t="s">
        <v>204</v>
      </c>
      <c r="AU1036" s="256" t="s">
        <v>81</v>
      </c>
      <c r="AV1036" s="14" t="s">
        <v>81</v>
      </c>
      <c r="AW1036" s="14" t="s">
        <v>34</v>
      </c>
      <c r="AX1036" s="14" t="s">
        <v>73</v>
      </c>
      <c r="AY1036" s="256" t="s">
        <v>193</v>
      </c>
    </row>
    <row r="1037" s="15" customFormat="1">
      <c r="A1037" s="15"/>
      <c r="B1037" s="257"/>
      <c r="C1037" s="258"/>
      <c r="D1037" s="237" t="s">
        <v>204</v>
      </c>
      <c r="E1037" s="259" t="s">
        <v>21</v>
      </c>
      <c r="F1037" s="260" t="s">
        <v>208</v>
      </c>
      <c r="G1037" s="258"/>
      <c r="H1037" s="261">
        <v>21.687999999999999</v>
      </c>
      <c r="I1037" s="262"/>
      <c r="J1037" s="258"/>
      <c r="K1037" s="258"/>
      <c r="L1037" s="263"/>
      <c r="M1037" s="264"/>
      <c r="N1037" s="265"/>
      <c r="O1037" s="265"/>
      <c r="P1037" s="265"/>
      <c r="Q1037" s="265"/>
      <c r="R1037" s="265"/>
      <c r="S1037" s="265"/>
      <c r="T1037" s="266"/>
      <c r="U1037" s="15"/>
      <c r="V1037" s="15"/>
      <c r="W1037" s="15"/>
      <c r="X1037" s="15"/>
      <c r="Y1037" s="15"/>
      <c r="Z1037" s="15"/>
      <c r="AA1037" s="15"/>
      <c r="AB1037" s="15"/>
      <c r="AC1037" s="15"/>
      <c r="AD1037" s="15"/>
      <c r="AE1037" s="15"/>
      <c r="AT1037" s="267" t="s">
        <v>204</v>
      </c>
      <c r="AU1037" s="267" t="s">
        <v>81</v>
      </c>
      <c r="AV1037" s="15" t="s">
        <v>200</v>
      </c>
      <c r="AW1037" s="15" t="s">
        <v>34</v>
      </c>
      <c r="AX1037" s="15" t="s">
        <v>77</v>
      </c>
      <c r="AY1037" s="267" t="s">
        <v>193</v>
      </c>
    </row>
    <row r="1038" s="2" customFormat="1" ht="24.15" customHeight="1">
      <c r="A1038" s="41"/>
      <c r="B1038" s="42"/>
      <c r="C1038" s="217" t="s">
        <v>1785</v>
      </c>
      <c r="D1038" s="217" t="s">
        <v>195</v>
      </c>
      <c r="E1038" s="218" t="s">
        <v>1786</v>
      </c>
      <c r="F1038" s="219" t="s">
        <v>1787</v>
      </c>
      <c r="G1038" s="220" t="s">
        <v>250</v>
      </c>
      <c r="H1038" s="221">
        <v>0.31</v>
      </c>
      <c r="I1038" s="222"/>
      <c r="J1038" s="223">
        <f>ROUND(I1038*H1038,2)</f>
        <v>0</v>
      </c>
      <c r="K1038" s="219" t="s">
        <v>199</v>
      </c>
      <c r="L1038" s="47"/>
      <c r="M1038" s="224" t="s">
        <v>21</v>
      </c>
      <c r="N1038" s="225" t="s">
        <v>44</v>
      </c>
      <c r="O1038" s="87"/>
      <c r="P1038" s="226">
        <f>O1038*H1038</f>
        <v>0</v>
      </c>
      <c r="Q1038" s="226">
        <v>0</v>
      </c>
      <c r="R1038" s="226">
        <f>Q1038*H1038</f>
        <v>0</v>
      </c>
      <c r="S1038" s="226">
        <v>0</v>
      </c>
      <c r="T1038" s="227">
        <f>S1038*H1038</f>
        <v>0</v>
      </c>
      <c r="U1038" s="41"/>
      <c r="V1038" s="41"/>
      <c r="W1038" s="41"/>
      <c r="X1038" s="41"/>
      <c r="Y1038" s="41"/>
      <c r="Z1038" s="41"/>
      <c r="AA1038" s="41"/>
      <c r="AB1038" s="41"/>
      <c r="AC1038" s="41"/>
      <c r="AD1038" s="41"/>
      <c r="AE1038" s="41"/>
      <c r="AR1038" s="228" t="s">
        <v>352</v>
      </c>
      <c r="AT1038" s="228" t="s">
        <v>195</v>
      </c>
      <c r="AU1038" s="228" t="s">
        <v>81</v>
      </c>
      <c r="AY1038" s="20" t="s">
        <v>193</v>
      </c>
      <c r="BE1038" s="229">
        <f>IF(N1038="základní",J1038,0)</f>
        <v>0</v>
      </c>
      <c r="BF1038" s="229">
        <f>IF(N1038="snížená",J1038,0)</f>
        <v>0</v>
      </c>
      <c r="BG1038" s="229">
        <f>IF(N1038="zákl. přenesená",J1038,0)</f>
        <v>0</v>
      </c>
      <c r="BH1038" s="229">
        <f>IF(N1038="sníž. přenesená",J1038,0)</f>
        <v>0</v>
      </c>
      <c r="BI1038" s="229">
        <f>IF(N1038="nulová",J1038,0)</f>
        <v>0</v>
      </c>
      <c r="BJ1038" s="20" t="s">
        <v>77</v>
      </c>
      <c r="BK1038" s="229">
        <f>ROUND(I1038*H1038,2)</f>
        <v>0</v>
      </c>
      <c r="BL1038" s="20" t="s">
        <v>352</v>
      </c>
      <c r="BM1038" s="228" t="s">
        <v>1788</v>
      </c>
    </row>
    <row r="1039" s="2" customFormat="1">
      <c r="A1039" s="41"/>
      <c r="B1039" s="42"/>
      <c r="C1039" s="43"/>
      <c r="D1039" s="230" t="s">
        <v>202</v>
      </c>
      <c r="E1039" s="43"/>
      <c r="F1039" s="231" t="s">
        <v>1789</v>
      </c>
      <c r="G1039" s="43"/>
      <c r="H1039" s="43"/>
      <c r="I1039" s="232"/>
      <c r="J1039" s="43"/>
      <c r="K1039" s="43"/>
      <c r="L1039" s="47"/>
      <c r="M1039" s="233"/>
      <c r="N1039" s="234"/>
      <c r="O1039" s="87"/>
      <c r="P1039" s="87"/>
      <c r="Q1039" s="87"/>
      <c r="R1039" s="87"/>
      <c r="S1039" s="87"/>
      <c r="T1039" s="88"/>
      <c r="U1039" s="41"/>
      <c r="V1039" s="41"/>
      <c r="W1039" s="41"/>
      <c r="X1039" s="41"/>
      <c r="Y1039" s="41"/>
      <c r="Z1039" s="41"/>
      <c r="AA1039" s="41"/>
      <c r="AB1039" s="41"/>
      <c r="AC1039" s="41"/>
      <c r="AD1039" s="41"/>
      <c r="AE1039" s="41"/>
      <c r="AT1039" s="20" t="s">
        <v>202</v>
      </c>
      <c r="AU1039" s="20" t="s">
        <v>81</v>
      </c>
    </row>
    <row r="1040" s="12" customFormat="1" ht="22.8" customHeight="1">
      <c r="A1040" s="12"/>
      <c r="B1040" s="201"/>
      <c r="C1040" s="202"/>
      <c r="D1040" s="203" t="s">
        <v>72</v>
      </c>
      <c r="E1040" s="215" t="s">
        <v>612</v>
      </c>
      <c r="F1040" s="215" t="s">
        <v>613</v>
      </c>
      <c r="G1040" s="202"/>
      <c r="H1040" s="202"/>
      <c r="I1040" s="205"/>
      <c r="J1040" s="216">
        <f>BK1040</f>
        <v>0</v>
      </c>
      <c r="K1040" s="202"/>
      <c r="L1040" s="207"/>
      <c r="M1040" s="208"/>
      <c r="N1040" s="209"/>
      <c r="O1040" s="209"/>
      <c r="P1040" s="210">
        <f>SUM(P1041:P1098)</f>
        <v>0</v>
      </c>
      <c r="Q1040" s="209"/>
      <c r="R1040" s="210">
        <f>SUM(R1041:R1098)</f>
        <v>2.45565905</v>
      </c>
      <c r="S1040" s="209"/>
      <c r="T1040" s="211">
        <f>SUM(T1041:T1098)</f>
        <v>0</v>
      </c>
      <c r="U1040" s="12"/>
      <c r="V1040" s="12"/>
      <c r="W1040" s="12"/>
      <c r="X1040" s="12"/>
      <c r="Y1040" s="12"/>
      <c r="Z1040" s="12"/>
      <c r="AA1040" s="12"/>
      <c r="AB1040" s="12"/>
      <c r="AC1040" s="12"/>
      <c r="AD1040" s="12"/>
      <c r="AE1040" s="12"/>
      <c r="AR1040" s="212" t="s">
        <v>81</v>
      </c>
      <c r="AT1040" s="213" t="s">
        <v>72</v>
      </c>
      <c r="AU1040" s="213" t="s">
        <v>77</v>
      </c>
      <c r="AY1040" s="212" t="s">
        <v>193</v>
      </c>
      <c r="BK1040" s="214">
        <f>SUM(BK1041:BK1098)</f>
        <v>0</v>
      </c>
    </row>
    <row r="1041" s="2" customFormat="1" ht="33" customHeight="1">
      <c r="A1041" s="41"/>
      <c r="B1041" s="42"/>
      <c r="C1041" s="217" t="s">
        <v>1790</v>
      </c>
      <c r="D1041" s="217" t="s">
        <v>195</v>
      </c>
      <c r="E1041" s="218" t="s">
        <v>1791</v>
      </c>
      <c r="F1041" s="219" t="s">
        <v>1792</v>
      </c>
      <c r="G1041" s="220" t="s">
        <v>198</v>
      </c>
      <c r="H1041" s="221">
        <v>32.619999999999997</v>
      </c>
      <c r="I1041" s="222"/>
      <c r="J1041" s="223">
        <f>ROUND(I1041*H1041,2)</f>
        <v>0</v>
      </c>
      <c r="K1041" s="219" t="s">
        <v>199</v>
      </c>
      <c r="L1041" s="47"/>
      <c r="M1041" s="224" t="s">
        <v>21</v>
      </c>
      <c r="N1041" s="225" t="s">
        <v>44</v>
      </c>
      <c r="O1041" s="87"/>
      <c r="P1041" s="226">
        <f>O1041*H1041</f>
        <v>0</v>
      </c>
      <c r="Q1041" s="226">
        <v>0.02614</v>
      </c>
      <c r="R1041" s="226">
        <f>Q1041*H1041</f>
        <v>0.85268679999999997</v>
      </c>
      <c r="S1041" s="226">
        <v>0</v>
      </c>
      <c r="T1041" s="227">
        <f>S1041*H1041</f>
        <v>0</v>
      </c>
      <c r="U1041" s="41"/>
      <c r="V1041" s="41"/>
      <c r="W1041" s="41"/>
      <c r="X1041" s="41"/>
      <c r="Y1041" s="41"/>
      <c r="Z1041" s="41"/>
      <c r="AA1041" s="41"/>
      <c r="AB1041" s="41"/>
      <c r="AC1041" s="41"/>
      <c r="AD1041" s="41"/>
      <c r="AE1041" s="41"/>
      <c r="AR1041" s="228" t="s">
        <v>352</v>
      </c>
      <c r="AT1041" s="228" t="s">
        <v>195</v>
      </c>
      <c r="AU1041" s="228" t="s">
        <v>81</v>
      </c>
      <c r="AY1041" s="20" t="s">
        <v>193</v>
      </c>
      <c r="BE1041" s="229">
        <f>IF(N1041="základní",J1041,0)</f>
        <v>0</v>
      </c>
      <c r="BF1041" s="229">
        <f>IF(N1041="snížená",J1041,0)</f>
        <v>0</v>
      </c>
      <c r="BG1041" s="229">
        <f>IF(N1041="zákl. přenesená",J1041,0)</f>
        <v>0</v>
      </c>
      <c r="BH1041" s="229">
        <f>IF(N1041="sníž. přenesená",J1041,0)</f>
        <v>0</v>
      </c>
      <c r="BI1041" s="229">
        <f>IF(N1041="nulová",J1041,0)</f>
        <v>0</v>
      </c>
      <c r="BJ1041" s="20" t="s">
        <v>77</v>
      </c>
      <c r="BK1041" s="229">
        <f>ROUND(I1041*H1041,2)</f>
        <v>0</v>
      </c>
      <c r="BL1041" s="20" t="s">
        <v>352</v>
      </c>
      <c r="BM1041" s="228" t="s">
        <v>1793</v>
      </c>
    </row>
    <row r="1042" s="2" customFormat="1">
      <c r="A1042" s="41"/>
      <c r="B1042" s="42"/>
      <c r="C1042" s="43"/>
      <c r="D1042" s="230" t="s">
        <v>202</v>
      </c>
      <c r="E1042" s="43"/>
      <c r="F1042" s="231" t="s">
        <v>1794</v>
      </c>
      <c r="G1042" s="43"/>
      <c r="H1042" s="43"/>
      <c r="I1042" s="232"/>
      <c r="J1042" s="43"/>
      <c r="K1042" s="43"/>
      <c r="L1042" s="47"/>
      <c r="M1042" s="233"/>
      <c r="N1042" s="234"/>
      <c r="O1042" s="87"/>
      <c r="P1042" s="87"/>
      <c r="Q1042" s="87"/>
      <c r="R1042" s="87"/>
      <c r="S1042" s="87"/>
      <c r="T1042" s="88"/>
      <c r="U1042" s="41"/>
      <c r="V1042" s="41"/>
      <c r="W1042" s="41"/>
      <c r="X1042" s="41"/>
      <c r="Y1042" s="41"/>
      <c r="Z1042" s="41"/>
      <c r="AA1042" s="41"/>
      <c r="AB1042" s="41"/>
      <c r="AC1042" s="41"/>
      <c r="AD1042" s="41"/>
      <c r="AE1042" s="41"/>
      <c r="AT1042" s="20" t="s">
        <v>202</v>
      </c>
      <c r="AU1042" s="20" t="s">
        <v>81</v>
      </c>
    </row>
    <row r="1043" s="14" customFormat="1">
      <c r="A1043" s="14"/>
      <c r="B1043" s="246"/>
      <c r="C1043" s="247"/>
      <c r="D1043" s="237" t="s">
        <v>204</v>
      </c>
      <c r="E1043" s="248" t="s">
        <v>21</v>
      </c>
      <c r="F1043" s="249" t="s">
        <v>1795</v>
      </c>
      <c r="G1043" s="247"/>
      <c r="H1043" s="250">
        <v>2.4500000000000002</v>
      </c>
      <c r="I1043" s="251"/>
      <c r="J1043" s="247"/>
      <c r="K1043" s="247"/>
      <c r="L1043" s="252"/>
      <c r="M1043" s="253"/>
      <c r="N1043" s="254"/>
      <c r="O1043" s="254"/>
      <c r="P1043" s="254"/>
      <c r="Q1043" s="254"/>
      <c r="R1043" s="254"/>
      <c r="S1043" s="254"/>
      <c r="T1043" s="255"/>
      <c r="U1043" s="14"/>
      <c r="V1043" s="14"/>
      <c r="W1043" s="14"/>
      <c r="X1043" s="14"/>
      <c r="Y1043" s="14"/>
      <c r="Z1043" s="14"/>
      <c r="AA1043" s="14"/>
      <c r="AB1043" s="14"/>
      <c r="AC1043" s="14"/>
      <c r="AD1043" s="14"/>
      <c r="AE1043" s="14"/>
      <c r="AT1043" s="256" t="s">
        <v>204</v>
      </c>
      <c r="AU1043" s="256" t="s">
        <v>81</v>
      </c>
      <c r="AV1043" s="14" t="s">
        <v>81</v>
      </c>
      <c r="AW1043" s="14" t="s">
        <v>34</v>
      </c>
      <c r="AX1043" s="14" t="s">
        <v>73</v>
      </c>
      <c r="AY1043" s="256" t="s">
        <v>193</v>
      </c>
    </row>
    <row r="1044" s="14" customFormat="1">
      <c r="A1044" s="14"/>
      <c r="B1044" s="246"/>
      <c r="C1044" s="247"/>
      <c r="D1044" s="237" t="s">
        <v>204</v>
      </c>
      <c r="E1044" s="248" t="s">
        <v>21</v>
      </c>
      <c r="F1044" s="249" t="s">
        <v>1796</v>
      </c>
      <c r="G1044" s="247"/>
      <c r="H1044" s="250">
        <v>19.25</v>
      </c>
      <c r="I1044" s="251"/>
      <c r="J1044" s="247"/>
      <c r="K1044" s="247"/>
      <c r="L1044" s="252"/>
      <c r="M1044" s="253"/>
      <c r="N1044" s="254"/>
      <c r="O1044" s="254"/>
      <c r="P1044" s="254"/>
      <c r="Q1044" s="254"/>
      <c r="R1044" s="254"/>
      <c r="S1044" s="254"/>
      <c r="T1044" s="255"/>
      <c r="U1044" s="14"/>
      <c r="V1044" s="14"/>
      <c r="W1044" s="14"/>
      <c r="X1044" s="14"/>
      <c r="Y1044" s="14"/>
      <c r="Z1044" s="14"/>
      <c r="AA1044" s="14"/>
      <c r="AB1044" s="14"/>
      <c r="AC1044" s="14"/>
      <c r="AD1044" s="14"/>
      <c r="AE1044" s="14"/>
      <c r="AT1044" s="256" t="s">
        <v>204</v>
      </c>
      <c r="AU1044" s="256" t="s">
        <v>81</v>
      </c>
      <c r="AV1044" s="14" t="s">
        <v>81</v>
      </c>
      <c r="AW1044" s="14" t="s">
        <v>34</v>
      </c>
      <c r="AX1044" s="14" t="s">
        <v>73</v>
      </c>
      <c r="AY1044" s="256" t="s">
        <v>193</v>
      </c>
    </row>
    <row r="1045" s="14" customFormat="1">
      <c r="A1045" s="14"/>
      <c r="B1045" s="246"/>
      <c r="C1045" s="247"/>
      <c r="D1045" s="237" t="s">
        <v>204</v>
      </c>
      <c r="E1045" s="248" t="s">
        <v>21</v>
      </c>
      <c r="F1045" s="249" t="s">
        <v>1797</v>
      </c>
      <c r="G1045" s="247"/>
      <c r="H1045" s="250">
        <v>10.92</v>
      </c>
      <c r="I1045" s="251"/>
      <c r="J1045" s="247"/>
      <c r="K1045" s="247"/>
      <c r="L1045" s="252"/>
      <c r="M1045" s="253"/>
      <c r="N1045" s="254"/>
      <c r="O1045" s="254"/>
      <c r="P1045" s="254"/>
      <c r="Q1045" s="254"/>
      <c r="R1045" s="254"/>
      <c r="S1045" s="254"/>
      <c r="T1045" s="255"/>
      <c r="U1045" s="14"/>
      <c r="V1045" s="14"/>
      <c r="W1045" s="14"/>
      <c r="X1045" s="14"/>
      <c r="Y1045" s="14"/>
      <c r="Z1045" s="14"/>
      <c r="AA1045" s="14"/>
      <c r="AB1045" s="14"/>
      <c r="AC1045" s="14"/>
      <c r="AD1045" s="14"/>
      <c r="AE1045" s="14"/>
      <c r="AT1045" s="256" t="s">
        <v>204</v>
      </c>
      <c r="AU1045" s="256" t="s">
        <v>81</v>
      </c>
      <c r="AV1045" s="14" t="s">
        <v>81</v>
      </c>
      <c r="AW1045" s="14" t="s">
        <v>34</v>
      </c>
      <c r="AX1045" s="14" t="s">
        <v>73</v>
      </c>
      <c r="AY1045" s="256" t="s">
        <v>193</v>
      </c>
    </row>
    <row r="1046" s="15" customFormat="1">
      <c r="A1046" s="15"/>
      <c r="B1046" s="257"/>
      <c r="C1046" s="258"/>
      <c r="D1046" s="237" t="s">
        <v>204</v>
      </c>
      <c r="E1046" s="259" t="s">
        <v>21</v>
      </c>
      <c r="F1046" s="260" t="s">
        <v>208</v>
      </c>
      <c r="G1046" s="258"/>
      <c r="H1046" s="261">
        <v>32.619999999999997</v>
      </c>
      <c r="I1046" s="262"/>
      <c r="J1046" s="258"/>
      <c r="K1046" s="258"/>
      <c r="L1046" s="263"/>
      <c r="M1046" s="264"/>
      <c r="N1046" s="265"/>
      <c r="O1046" s="265"/>
      <c r="P1046" s="265"/>
      <c r="Q1046" s="265"/>
      <c r="R1046" s="265"/>
      <c r="S1046" s="265"/>
      <c r="T1046" s="266"/>
      <c r="U1046" s="15"/>
      <c r="V1046" s="15"/>
      <c r="W1046" s="15"/>
      <c r="X1046" s="15"/>
      <c r="Y1046" s="15"/>
      <c r="Z1046" s="15"/>
      <c r="AA1046" s="15"/>
      <c r="AB1046" s="15"/>
      <c r="AC1046" s="15"/>
      <c r="AD1046" s="15"/>
      <c r="AE1046" s="15"/>
      <c r="AT1046" s="267" t="s">
        <v>204</v>
      </c>
      <c r="AU1046" s="267" t="s">
        <v>81</v>
      </c>
      <c r="AV1046" s="15" t="s">
        <v>200</v>
      </c>
      <c r="AW1046" s="15" t="s">
        <v>34</v>
      </c>
      <c r="AX1046" s="15" t="s">
        <v>77</v>
      </c>
      <c r="AY1046" s="267" t="s">
        <v>193</v>
      </c>
    </row>
    <row r="1047" s="2" customFormat="1" ht="37.8" customHeight="1">
      <c r="A1047" s="41"/>
      <c r="B1047" s="42"/>
      <c r="C1047" s="217" t="s">
        <v>1798</v>
      </c>
      <c r="D1047" s="217" t="s">
        <v>195</v>
      </c>
      <c r="E1047" s="218" t="s">
        <v>1799</v>
      </c>
      <c r="F1047" s="219" t="s">
        <v>1800</v>
      </c>
      <c r="G1047" s="220" t="s">
        <v>198</v>
      </c>
      <c r="H1047" s="221">
        <v>10.605</v>
      </c>
      <c r="I1047" s="222"/>
      <c r="J1047" s="223">
        <f>ROUND(I1047*H1047,2)</f>
        <v>0</v>
      </c>
      <c r="K1047" s="219" t="s">
        <v>21</v>
      </c>
      <c r="L1047" s="47"/>
      <c r="M1047" s="224" t="s">
        <v>21</v>
      </c>
      <c r="N1047" s="225" t="s">
        <v>44</v>
      </c>
      <c r="O1047" s="87"/>
      <c r="P1047" s="226">
        <f>O1047*H1047</f>
        <v>0</v>
      </c>
      <c r="Q1047" s="226">
        <v>0.03109</v>
      </c>
      <c r="R1047" s="226">
        <f>Q1047*H1047</f>
        <v>0.32970945000000002</v>
      </c>
      <c r="S1047" s="226">
        <v>0</v>
      </c>
      <c r="T1047" s="227">
        <f>S1047*H1047</f>
        <v>0</v>
      </c>
      <c r="U1047" s="41"/>
      <c r="V1047" s="41"/>
      <c r="W1047" s="41"/>
      <c r="X1047" s="41"/>
      <c r="Y1047" s="41"/>
      <c r="Z1047" s="41"/>
      <c r="AA1047" s="41"/>
      <c r="AB1047" s="41"/>
      <c r="AC1047" s="41"/>
      <c r="AD1047" s="41"/>
      <c r="AE1047" s="41"/>
      <c r="AR1047" s="228" t="s">
        <v>352</v>
      </c>
      <c r="AT1047" s="228" t="s">
        <v>195</v>
      </c>
      <c r="AU1047" s="228" t="s">
        <v>81</v>
      </c>
      <c r="AY1047" s="20" t="s">
        <v>193</v>
      </c>
      <c r="BE1047" s="229">
        <f>IF(N1047="základní",J1047,0)</f>
        <v>0</v>
      </c>
      <c r="BF1047" s="229">
        <f>IF(N1047="snížená",J1047,0)</f>
        <v>0</v>
      </c>
      <c r="BG1047" s="229">
        <f>IF(N1047="zákl. přenesená",J1047,0)</f>
        <v>0</v>
      </c>
      <c r="BH1047" s="229">
        <f>IF(N1047="sníž. přenesená",J1047,0)</f>
        <v>0</v>
      </c>
      <c r="BI1047" s="229">
        <f>IF(N1047="nulová",J1047,0)</f>
        <v>0</v>
      </c>
      <c r="BJ1047" s="20" t="s">
        <v>77</v>
      </c>
      <c r="BK1047" s="229">
        <f>ROUND(I1047*H1047,2)</f>
        <v>0</v>
      </c>
      <c r="BL1047" s="20" t="s">
        <v>352</v>
      </c>
      <c r="BM1047" s="228" t="s">
        <v>1801</v>
      </c>
    </row>
    <row r="1048" s="14" customFormat="1">
      <c r="A1048" s="14"/>
      <c r="B1048" s="246"/>
      <c r="C1048" s="247"/>
      <c r="D1048" s="237" t="s">
        <v>204</v>
      </c>
      <c r="E1048" s="248" t="s">
        <v>21</v>
      </c>
      <c r="F1048" s="249" t="s">
        <v>1802</v>
      </c>
      <c r="G1048" s="247"/>
      <c r="H1048" s="250">
        <v>10.605</v>
      </c>
      <c r="I1048" s="251"/>
      <c r="J1048" s="247"/>
      <c r="K1048" s="247"/>
      <c r="L1048" s="252"/>
      <c r="M1048" s="253"/>
      <c r="N1048" s="254"/>
      <c r="O1048" s="254"/>
      <c r="P1048" s="254"/>
      <c r="Q1048" s="254"/>
      <c r="R1048" s="254"/>
      <c r="S1048" s="254"/>
      <c r="T1048" s="255"/>
      <c r="U1048" s="14"/>
      <c r="V1048" s="14"/>
      <c r="W1048" s="14"/>
      <c r="X1048" s="14"/>
      <c r="Y1048" s="14"/>
      <c r="Z1048" s="14"/>
      <c r="AA1048" s="14"/>
      <c r="AB1048" s="14"/>
      <c r="AC1048" s="14"/>
      <c r="AD1048" s="14"/>
      <c r="AE1048" s="14"/>
      <c r="AT1048" s="256" t="s">
        <v>204</v>
      </c>
      <c r="AU1048" s="256" t="s">
        <v>81</v>
      </c>
      <c r="AV1048" s="14" t="s">
        <v>81</v>
      </c>
      <c r="AW1048" s="14" t="s">
        <v>34</v>
      </c>
      <c r="AX1048" s="14" t="s">
        <v>73</v>
      </c>
      <c r="AY1048" s="256" t="s">
        <v>193</v>
      </c>
    </row>
    <row r="1049" s="15" customFormat="1">
      <c r="A1049" s="15"/>
      <c r="B1049" s="257"/>
      <c r="C1049" s="258"/>
      <c r="D1049" s="237" t="s">
        <v>204</v>
      </c>
      <c r="E1049" s="259" t="s">
        <v>21</v>
      </c>
      <c r="F1049" s="260" t="s">
        <v>208</v>
      </c>
      <c r="G1049" s="258"/>
      <c r="H1049" s="261">
        <v>10.605</v>
      </c>
      <c r="I1049" s="262"/>
      <c r="J1049" s="258"/>
      <c r="K1049" s="258"/>
      <c r="L1049" s="263"/>
      <c r="M1049" s="264"/>
      <c r="N1049" s="265"/>
      <c r="O1049" s="265"/>
      <c r="P1049" s="265"/>
      <c r="Q1049" s="265"/>
      <c r="R1049" s="265"/>
      <c r="S1049" s="265"/>
      <c r="T1049" s="266"/>
      <c r="U1049" s="15"/>
      <c r="V1049" s="15"/>
      <c r="W1049" s="15"/>
      <c r="X1049" s="15"/>
      <c r="Y1049" s="15"/>
      <c r="Z1049" s="15"/>
      <c r="AA1049" s="15"/>
      <c r="AB1049" s="15"/>
      <c r="AC1049" s="15"/>
      <c r="AD1049" s="15"/>
      <c r="AE1049" s="15"/>
      <c r="AT1049" s="267" t="s">
        <v>204</v>
      </c>
      <c r="AU1049" s="267" t="s">
        <v>81</v>
      </c>
      <c r="AV1049" s="15" t="s">
        <v>200</v>
      </c>
      <c r="AW1049" s="15" t="s">
        <v>34</v>
      </c>
      <c r="AX1049" s="15" t="s">
        <v>77</v>
      </c>
      <c r="AY1049" s="267" t="s">
        <v>193</v>
      </c>
    </row>
    <row r="1050" s="2" customFormat="1" ht="24.15" customHeight="1">
      <c r="A1050" s="41"/>
      <c r="B1050" s="42"/>
      <c r="C1050" s="217" t="s">
        <v>1803</v>
      </c>
      <c r="D1050" s="217" t="s">
        <v>195</v>
      </c>
      <c r="E1050" s="218" t="s">
        <v>1804</v>
      </c>
      <c r="F1050" s="219" t="s">
        <v>1805</v>
      </c>
      <c r="G1050" s="220" t="s">
        <v>211</v>
      </c>
      <c r="H1050" s="221">
        <v>7</v>
      </c>
      <c r="I1050" s="222"/>
      <c r="J1050" s="223">
        <f>ROUND(I1050*H1050,2)</f>
        <v>0</v>
      </c>
      <c r="K1050" s="219" t="s">
        <v>199</v>
      </c>
      <c r="L1050" s="47"/>
      <c r="M1050" s="224" t="s">
        <v>21</v>
      </c>
      <c r="N1050" s="225" t="s">
        <v>44</v>
      </c>
      <c r="O1050" s="87"/>
      <c r="P1050" s="226">
        <f>O1050*H1050</f>
        <v>0</v>
      </c>
      <c r="Q1050" s="226">
        <v>0.0016199999999999999</v>
      </c>
      <c r="R1050" s="226">
        <f>Q1050*H1050</f>
        <v>0.011339999999999999</v>
      </c>
      <c r="S1050" s="226">
        <v>0</v>
      </c>
      <c r="T1050" s="227">
        <f>S1050*H1050</f>
        <v>0</v>
      </c>
      <c r="U1050" s="41"/>
      <c r="V1050" s="41"/>
      <c r="W1050" s="41"/>
      <c r="X1050" s="41"/>
      <c r="Y1050" s="41"/>
      <c r="Z1050" s="41"/>
      <c r="AA1050" s="41"/>
      <c r="AB1050" s="41"/>
      <c r="AC1050" s="41"/>
      <c r="AD1050" s="41"/>
      <c r="AE1050" s="41"/>
      <c r="AR1050" s="228" t="s">
        <v>352</v>
      </c>
      <c r="AT1050" s="228" t="s">
        <v>195</v>
      </c>
      <c r="AU1050" s="228" t="s">
        <v>81</v>
      </c>
      <c r="AY1050" s="20" t="s">
        <v>193</v>
      </c>
      <c r="BE1050" s="229">
        <f>IF(N1050="základní",J1050,0)</f>
        <v>0</v>
      </c>
      <c r="BF1050" s="229">
        <f>IF(N1050="snížená",J1050,0)</f>
        <v>0</v>
      </c>
      <c r="BG1050" s="229">
        <f>IF(N1050="zákl. přenesená",J1050,0)</f>
        <v>0</v>
      </c>
      <c r="BH1050" s="229">
        <f>IF(N1050="sníž. přenesená",J1050,0)</f>
        <v>0</v>
      </c>
      <c r="BI1050" s="229">
        <f>IF(N1050="nulová",J1050,0)</f>
        <v>0</v>
      </c>
      <c r="BJ1050" s="20" t="s">
        <v>77</v>
      </c>
      <c r="BK1050" s="229">
        <f>ROUND(I1050*H1050,2)</f>
        <v>0</v>
      </c>
      <c r="BL1050" s="20" t="s">
        <v>352</v>
      </c>
      <c r="BM1050" s="228" t="s">
        <v>1806</v>
      </c>
    </row>
    <row r="1051" s="2" customFormat="1">
      <c r="A1051" s="41"/>
      <c r="B1051" s="42"/>
      <c r="C1051" s="43"/>
      <c r="D1051" s="230" t="s">
        <v>202</v>
      </c>
      <c r="E1051" s="43"/>
      <c r="F1051" s="231" t="s">
        <v>1807</v>
      </c>
      <c r="G1051" s="43"/>
      <c r="H1051" s="43"/>
      <c r="I1051" s="232"/>
      <c r="J1051" s="43"/>
      <c r="K1051" s="43"/>
      <c r="L1051" s="47"/>
      <c r="M1051" s="233"/>
      <c r="N1051" s="234"/>
      <c r="O1051" s="87"/>
      <c r="P1051" s="87"/>
      <c r="Q1051" s="87"/>
      <c r="R1051" s="87"/>
      <c r="S1051" s="87"/>
      <c r="T1051" s="88"/>
      <c r="U1051" s="41"/>
      <c r="V1051" s="41"/>
      <c r="W1051" s="41"/>
      <c r="X1051" s="41"/>
      <c r="Y1051" s="41"/>
      <c r="Z1051" s="41"/>
      <c r="AA1051" s="41"/>
      <c r="AB1051" s="41"/>
      <c r="AC1051" s="41"/>
      <c r="AD1051" s="41"/>
      <c r="AE1051" s="41"/>
      <c r="AT1051" s="20" t="s">
        <v>202</v>
      </c>
      <c r="AU1051" s="20" t="s">
        <v>81</v>
      </c>
    </row>
    <row r="1052" s="14" customFormat="1">
      <c r="A1052" s="14"/>
      <c r="B1052" s="246"/>
      <c r="C1052" s="247"/>
      <c r="D1052" s="237" t="s">
        <v>204</v>
      </c>
      <c r="E1052" s="248" t="s">
        <v>21</v>
      </c>
      <c r="F1052" s="249" t="s">
        <v>1808</v>
      </c>
      <c r="G1052" s="247"/>
      <c r="H1052" s="250">
        <v>7</v>
      </c>
      <c r="I1052" s="251"/>
      <c r="J1052" s="247"/>
      <c r="K1052" s="247"/>
      <c r="L1052" s="252"/>
      <c r="M1052" s="253"/>
      <c r="N1052" s="254"/>
      <c r="O1052" s="254"/>
      <c r="P1052" s="254"/>
      <c r="Q1052" s="254"/>
      <c r="R1052" s="254"/>
      <c r="S1052" s="254"/>
      <c r="T1052" s="255"/>
      <c r="U1052" s="14"/>
      <c r="V1052" s="14"/>
      <c r="W1052" s="14"/>
      <c r="X1052" s="14"/>
      <c r="Y1052" s="14"/>
      <c r="Z1052" s="14"/>
      <c r="AA1052" s="14"/>
      <c r="AB1052" s="14"/>
      <c r="AC1052" s="14"/>
      <c r="AD1052" s="14"/>
      <c r="AE1052" s="14"/>
      <c r="AT1052" s="256" t="s">
        <v>204</v>
      </c>
      <c r="AU1052" s="256" t="s">
        <v>81</v>
      </c>
      <c r="AV1052" s="14" t="s">
        <v>81</v>
      </c>
      <c r="AW1052" s="14" t="s">
        <v>34</v>
      </c>
      <c r="AX1052" s="14" t="s">
        <v>73</v>
      </c>
      <c r="AY1052" s="256" t="s">
        <v>193</v>
      </c>
    </row>
    <row r="1053" s="15" customFormat="1">
      <c r="A1053" s="15"/>
      <c r="B1053" s="257"/>
      <c r="C1053" s="258"/>
      <c r="D1053" s="237" t="s">
        <v>204</v>
      </c>
      <c r="E1053" s="259" t="s">
        <v>21</v>
      </c>
      <c r="F1053" s="260" t="s">
        <v>208</v>
      </c>
      <c r="G1053" s="258"/>
      <c r="H1053" s="261">
        <v>7</v>
      </c>
      <c r="I1053" s="262"/>
      <c r="J1053" s="258"/>
      <c r="K1053" s="258"/>
      <c r="L1053" s="263"/>
      <c r="M1053" s="264"/>
      <c r="N1053" s="265"/>
      <c r="O1053" s="265"/>
      <c r="P1053" s="265"/>
      <c r="Q1053" s="265"/>
      <c r="R1053" s="265"/>
      <c r="S1053" s="265"/>
      <c r="T1053" s="266"/>
      <c r="U1053" s="15"/>
      <c r="V1053" s="15"/>
      <c r="W1053" s="15"/>
      <c r="X1053" s="15"/>
      <c r="Y1053" s="15"/>
      <c r="Z1053" s="15"/>
      <c r="AA1053" s="15"/>
      <c r="AB1053" s="15"/>
      <c r="AC1053" s="15"/>
      <c r="AD1053" s="15"/>
      <c r="AE1053" s="15"/>
      <c r="AT1053" s="267" t="s">
        <v>204</v>
      </c>
      <c r="AU1053" s="267" t="s">
        <v>81</v>
      </c>
      <c r="AV1053" s="15" t="s">
        <v>200</v>
      </c>
      <c r="AW1053" s="15" t="s">
        <v>34</v>
      </c>
      <c r="AX1053" s="15" t="s">
        <v>77</v>
      </c>
      <c r="AY1053" s="267" t="s">
        <v>193</v>
      </c>
    </row>
    <row r="1054" s="2" customFormat="1" ht="33" customHeight="1">
      <c r="A1054" s="41"/>
      <c r="B1054" s="42"/>
      <c r="C1054" s="217" t="s">
        <v>1809</v>
      </c>
      <c r="D1054" s="217" t="s">
        <v>195</v>
      </c>
      <c r="E1054" s="218" t="s">
        <v>1810</v>
      </c>
      <c r="F1054" s="219" t="s">
        <v>1811</v>
      </c>
      <c r="G1054" s="220" t="s">
        <v>198</v>
      </c>
      <c r="H1054" s="221">
        <v>24.745000000000001</v>
      </c>
      <c r="I1054" s="222"/>
      <c r="J1054" s="223">
        <f>ROUND(I1054*H1054,2)</f>
        <v>0</v>
      </c>
      <c r="K1054" s="219" t="s">
        <v>21</v>
      </c>
      <c r="L1054" s="47"/>
      <c r="M1054" s="224" t="s">
        <v>21</v>
      </c>
      <c r="N1054" s="225" t="s">
        <v>44</v>
      </c>
      <c r="O1054" s="87"/>
      <c r="P1054" s="226">
        <f>O1054*H1054</f>
        <v>0</v>
      </c>
      <c r="Q1054" s="226">
        <v>0.02682</v>
      </c>
      <c r="R1054" s="226">
        <f>Q1054*H1054</f>
        <v>0.6636609</v>
      </c>
      <c r="S1054" s="226">
        <v>0</v>
      </c>
      <c r="T1054" s="227">
        <f>S1054*H1054</f>
        <v>0</v>
      </c>
      <c r="U1054" s="41"/>
      <c r="V1054" s="41"/>
      <c r="W1054" s="41"/>
      <c r="X1054" s="41"/>
      <c r="Y1054" s="41"/>
      <c r="Z1054" s="41"/>
      <c r="AA1054" s="41"/>
      <c r="AB1054" s="41"/>
      <c r="AC1054" s="41"/>
      <c r="AD1054" s="41"/>
      <c r="AE1054" s="41"/>
      <c r="AR1054" s="228" t="s">
        <v>352</v>
      </c>
      <c r="AT1054" s="228" t="s">
        <v>195</v>
      </c>
      <c r="AU1054" s="228" t="s">
        <v>81</v>
      </c>
      <c r="AY1054" s="20" t="s">
        <v>193</v>
      </c>
      <c r="BE1054" s="229">
        <f>IF(N1054="základní",J1054,0)</f>
        <v>0</v>
      </c>
      <c r="BF1054" s="229">
        <f>IF(N1054="snížená",J1054,0)</f>
        <v>0</v>
      </c>
      <c r="BG1054" s="229">
        <f>IF(N1054="zákl. přenesená",J1054,0)</f>
        <v>0</v>
      </c>
      <c r="BH1054" s="229">
        <f>IF(N1054="sníž. přenesená",J1054,0)</f>
        <v>0</v>
      </c>
      <c r="BI1054" s="229">
        <f>IF(N1054="nulová",J1054,0)</f>
        <v>0</v>
      </c>
      <c r="BJ1054" s="20" t="s">
        <v>77</v>
      </c>
      <c r="BK1054" s="229">
        <f>ROUND(I1054*H1054,2)</f>
        <v>0</v>
      </c>
      <c r="BL1054" s="20" t="s">
        <v>352</v>
      </c>
      <c r="BM1054" s="228" t="s">
        <v>1812</v>
      </c>
    </row>
    <row r="1055" s="14" customFormat="1">
      <c r="A1055" s="14"/>
      <c r="B1055" s="246"/>
      <c r="C1055" s="247"/>
      <c r="D1055" s="237" t="s">
        <v>204</v>
      </c>
      <c r="E1055" s="248" t="s">
        <v>21</v>
      </c>
      <c r="F1055" s="249" t="s">
        <v>1813</v>
      </c>
      <c r="G1055" s="247"/>
      <c r="H1055" s="250">
        <v>24.745000000000001</v>
      </c>
      <c r="I1055" s="251"/>
      <c r="J1055" s="247"/>
      <c r="K1055" s="247"/>
      <c r="L1055" s="252"/>
      <c r="M1055" s="253"/>
      <c r="N1055" s="254"/>
      <c r="O1055" s="254"/>
      <c r="P1055" s="254"/>
      <c r="Q1055" s="254"/>
      <c r="R1055" s="254"/>
      <c r="S1055" s="254"/>
      <c r="T1055" s="255"/>
      <c r="U1055" s="14"/>
      <c r="V1055" s="14"/>
      <c r="W1055" s="14"/>
      <c r="X1055" s="14"/>
      <c r="Y1055" s="14"/>
      <c r="Z1055" s="14"/>
      <c r="AA1055" s="14"/>
      <c r="AB1055" s="14"/>
      <c r="AC1055" s="14"/>
      <c r="AD1055" s="14"/>
      <c r="AE1055" s="14"/>
      <c r="AT1055" s="256" t="s">
        <v>204</v>
      </c>
      <c r="AU1055" s="256" t="s">
        <v>81</v>
      </c>
      <c r="AV1055" s="14" t="s">
        <v>81</v>
      </c>
      <c r="AW1055" s="14" t="s">
        <v>34</v>
      </c>
      <c r="AX1055" s="14" t="s">
        <v>73</v>
      </c>
      <c r="AY1055" s="256" t="s">
        <v>193</v>
      </c>
    </row>
    <row r="1056" s="15" customFormat="1">
      <c r="A1056" s="15"/>
      <c r="B1056" s="257"/>
      <c r="C1056" s="258"/>
      <c r="D1056" s="237" t="s">
        <v>204</v>
      </c>
      <c r="E1056" s="259" t="s">
        <v>21</v>
      </c>
      <c r="F1056" s="260" t="s">
        <v>208</v>
      </c>
      <c r="G1056" s="258"/>
      <c r="H1056" s="261">
        <v>24.745000000000001</v>
      </c>
      <c r="I1056" s="262"/>
      <c r="J1056" s="258"/>
      <c r="K1056" s="258"/>
      <c r="L1056" s="263"/>
      <c r="M1056" s="264"/>
      <c r="N1056" s="265"/>
      <c r="O1056" s="265"/>
      <c r="P1056" s="265"/>
      <c r="Q1056" s="265"/>
      <c r="R1056" s="265"/>
      <c r="S1056" s="265"/>
      <c r="T1056" s="266"/>
      <c r="U1056" s="15"/>
      <c r="V1056" s="15"/>
      <c r="W1056" s="15"/>
      <c r="X1056" s="15"/>
      <c r="Y1056" s="15"/>
      <c r="Z1056" s="15"/>
      <c r="AA1056" s="15"/>
      <c r="AB1056" s="15"/>
      <c r="AC1056" s="15"/>
      <c r="AD1056" s="15"/>
      <c r="AE1056" s="15"/>
      <c r="AT1056" s="267" t="s">
        <v>204</v>
      </c>
      <c r="AU1056" s="267" t="s">
        <v>81</v>
      </c>
      <c r="AV1056" s="15" t="s">
        <v>200</v>
      </c>
      <c r="AW1056" s="15" t="s">
        <v>34</v>
      </c>
      <c r="AX1056" s="15" t="s">
        <v>77</v>
      </c>
      <c r="AY1056" s="267" t="s">
        <v>193</v>
      </c>
    </row>
    <row r="1057" s="2" customFormat="1" ht="33" customHeight="1">
      <c r="A1057" s="41"/>
      <c r="B1057" s="42"/>
      <c r="C1057" s="217" t="s">
        <v>1814</v>
      </c>
      <c r="D1057" s="217" t="s">
        <v>195</v>
      </c>
      <c r="E1057" s="218" t="s">
        <v>1815</v>
      </c>
      <c r="F1057" s="219" t="s">
        <v>1816</v>
      </c>
      <c r="G1057" s="220" t="s">
        <v>198</v>
      </c>
      <c r="H1057" s="221">
        <v>3.7799999999999998</v>
      </c>
      <c r="I1057" s="222"/>
      <c r="J1057" s="223">
        <f>ROUND(I1057*H1057,2)</f>
        <v>0</v>
      </c>
      <c r="K1057" s="219" t="s">
        <v>21</v>
      </c>
      <c r="L1057" s="47"/>
      <c r="M1057" s="224" t="s">
        <v>21</v>
      </c>
      <c r="N1057" s="225" t="s">
        <v>44</v>
      </c>
      <c r="O1057" s="87"/>
      <c r="P1057" s="226">
        <f>O1057*H1057</f>
        <v>0</v>
      </c>
      <c r="Q1057" s="226">
        <v>0.030870000000000002</v>
      </c>
      <c r="R1057" s="226">
        <f>Q1057*H1057</f>
        <v>0.1166886</v>
      </c>
      <c r="S1057" s="226">
        <v>0</v>
      </c>
      <c r="T1057" s="227">
        <f>S1057*H1057</f>
        <v>0</v>
      </c>
      <c r="U1057" s="41"/>
      <c r="V1057" s="41"/>
      <c r="W1057" s="41"/>
      <c r="X1057" s="41"/>
      <c r="Y1057" s="41"/>
      <c r="Z1057" s="41"/>
      <c r="AA1057" s="41"/>
      <c r="AB1057" s="41"/>
      <c r="AC1057" s="41"/>
      <c r="AD1057" s="41"/>
      <c r="AE1057" s="41"/>
      <c r="AR1057" s="228" t="s">
        <v>352</v>
      </c>
      <c r="AT1057" s="228" t="s">
        <v>195</v>
      </c>
      <c r="AU1057" s="228" t="s">
        <v>81</v>
      </c>
      <c r="AY1057" s="20" t="s">
        <v>193</v>
      </c>
      <c r="BE1057" s="229">
        <f>IF(N1057="základní",J1057,0)</f>
        <v>0</v>
      </c>
      <c r="BF1057" s="229">
        <f>IF(N1057="snížená",J1057,0)</f>
        <v>0</v>
      </c>
      <c r="BG1057" s="229">
        <f>IF(N1057="zákl. přenesená",J1057,0)</f>
        <v>0</v>
      </c>
      <c r="BH1057" s="229">
        <f>IF(N1057="sníž. přenesená",J1057,0)</f>
        <v>0</v>
      </c>
      <c r="BI1057" s="229">
        <f>IF(N1057="nulová",J1057,0)</f>
        <v>0</v>
      </c>
      <c r="BJ1057" s="20" t="s">
        <v>77</v>
      </c>
      <c r="BK1057" s="229">
        <f>ROUND(I1057*H1057,2)</f>
        <v>0</v>
      </c>
      <c r="BL1057" s="20" t="s">
        <v>352</v>
      </c>
      <c r="BM1057" s="228" t="s">
        <v>1817</v>
      </c>
    </row>
    <row r="1058" s="14" customFormat="1">
      <c r="A1058" s="14"/>
      <c r="B1058" s="246"/>
      <c r="C1058" s="247"/>
      <c r="D1058" s="237" t="s">
        <v>204</v>
      </c>
      <c r="E1058" s="248" t="s">
        <v>21</v>
      </c>
      <c r="F1058" s="249" t="s">
        <v>1818</v>
      </c>
      <c r="G1058" s="247"/>
      <c r="H1058" s="250">
        <v>3.7799999999999998</v>
      </c>
      <c r="I1058" s="251"/>
      <c r="J1058" s="247"/>
      <c r="K1058" s="247"/>
      <c r="L1058" s="252"/>
      <c r="M1058" s="253"/>
      <c r="N1058" s="254"/>
      <c r="O1058" s="254"/>
      <c r="P1058" s="254"/>
      <c r="Q1058" s="254"/>
      <c r="R1058" s="254"/>
      <c r="S1058" s="254"/>
      <c r="T1058" s="255"/>
      <c r="U1058" s="14"/>
      <c r="V1058" s="14"/>
      <c r="W1058" s="14"/>
      <c r="X1058" s="14"/>
      <c r="Y1058" s="14"/>
      <c r="Z1058" s="14"/>
      <c r="AA1058" s="14"/>
      <c r="AB1058" s="14"/>
      <c r="AC1058" s="14"/>
      <c r="AD1058" s="14"/>
      <c r="AE1058" s="14"/>
      <c r="AT1058" s="256" t="s">
        <v>204</v>
      </c>
      <c r="AU1058" s="256" t="s">
        <v>81</v>
      </c>
      <c r="AV1058" s="14" t="s">
        <v>81</v>
      </c>
      <c r="AW1058" s="14" t="s">
        <v>34</v>
      </c>
      <c r="AX1058" s="14" t="s">
        <v>73</v>
      </c>
      <c r="AY1058" s="256" t="s">
        <v>193</v>
      </c>
    </row>
    <row r="1059" s="15" customFormat="1">
      <c r="A1059" s="15"/>
      <c r="B1059" s="257"/>
      <c r="C1059" s="258"/>
      <c r="D1059" s="237" t="s">
        <v>204</v>
      </c>
      <c r="E1059" s="259" t="s">
        <v>21</v>
      </c>
      <c r="F1059" s="260" t="s">
        <v>208</v>
      </c>
      <c r="G1059" s="258"/>
      <c r="H1059" s="261">
        <v>3.7799999999999998</v>
      </c>
      <c r="I1059" s="262"/>
      <c r="J1059" s="258"/>
      <c r="K1059" s="258"/>
      <c r="L1059" s="263"/>
      <c r="M1059" s="264"/>
      <c r="N1059" s="265"/>
      <c r="O1059" s="265"/>
      <c r="P1059" s="265"/>
      <c r="Q1059" s="265"/>
      <c r="R1059" s="265"/>
      <c r="S1059" s="265"/>
      <c r="T1059" s="266"/>
      <c r="U1059" s="15"/>
      <c r="V1059" s="15"/>
      <c r="W1059" s="15"/>
      <c r="X1059" s="15"/>
      <c r="Y1059" s="15"/>
      <c r="Z1059" s="15"/>
      <c r="AA1059" s="15"/>
      <c r="AB1059" s="15"/>
      <c r="AC1059" s="15"/>
      <c r="AD1059" s="15"/>
      <c r="AE1059" s="15"/>
      <c r="AT1059" s="267" t="s">
        <v>204</v>
      </c>
      <c r="AU1059" s="267" t="s">
        <v>81</v>
      </c>
      <c r="AV1059" s="15" t="s">
        <v>200</v>
      </c>
      <c r="AW1059" s="15" t="s">
        <v>34</v>
      </c>
      <c r="AX1059" s="15" t="s">
        <v>77</v>
      </c>
      <c r="AY1059" s="267" t="s">
        <v>193</v>
      </c>
    </row>
    <row r="1060" s="2" customFormat="1" ht="33" customHeight="1">
      <c r="A1060" s="41"/>
      <c r="B1060" s="42"/>
      <c r="C1060" s="217" t="s">
        <v>1819</v>
      </c>
      <c r="D1060" s="217" t="s">
        <v>195</v>
      </c>
      <c r="E1060" s="218" t="s">
        <v>1820</v>
      </c>
      <c r="F1060" s="219" t="s">
        <v>1821</v>
      </c>
      <c r="G1060" s="220" t="s">
        <v>198</v>
      </c>
      <c r="H1060" s="221">
        <v>5.415</v>
      </c>
      <c r="I1060" s="222"/>
      <c r="J1060" s="223">
        <f>ROUND(I1060*H1060,2)</f>
        <v>0</v>
      </c>
      <c r="K1060" s="219" t="s">
        <v>199</v>
      </c>
      <c r="L1060" s="47"/>
      <c r="M1060" s="224" t="s">
        <v>21</v>
      </c>
      <c r="N1060" s="225" t="s">
        <v>44</v>
      </c>
      <c r="O1060" s="87"/>
      <c r="P1060" s="226">
        <f>O1060*H1060</f>
        <v>0</v>
      </c>
      <c r="Q1060" s="226">
        <v>0.013559999999999999</v>
      </c>
      <c r="R1060" s="226">
        <f>Q1060*H1060</f>
        <v>0.07342739999999999</v>
      </c>
      <c r="S1060" s="226">
        <v>0</v>
      </c>
      <c r="T1060" s="227">
        <f>S1060*H1060</f>
        <v>0</v>
      </c>
      <c r="U1060" s="41"/>
      <c r="V1060" s="41"/>
      <c r="W1060" s="41"/>
      <c r="X1060" s="41"/>
      <c r="Y1060" s="41"/>
      <c r="Z1060" s="41"/>
      <c r="AA1060" s="41"/>
      <c r="AB1060" s="41"/>
      <c r="AC1060" s="41"/>
      <c r="AD1060" s="41"/>
      <c r="AE1060" s="41"/>
      <c r="AR1060" s="228" t="s">
        <v>352</v>
      </c>
      <c r="AT1060" s="228" t="s">
        <v>195</v>
      </c>
      <c r="AU1060" s="228" t="s">
        <v>81</v>
      </c>
      <c r="AY1060" s="20" t="s">
        <v>193</v>
      </c>
      <c r="BE1060" s="229">
        <f>IF(N1060="základní",J1060,0)</f>
        <v>0</v>
      </c>
      <c r="BF1060" s="229">
        <f>IF(N1060="snížená",J1060,0)</f>
        <v>0</v>
      </c>
      <c r="BG1060" s="229">
        <f>IF(N1060="zákl. přenesená",J1060,0)</f>
        <v>0</v>
      </c>
      <c r="BH1060" s="229">
        <f>IF(N1060="sníž. přenesená",J1060,0)</f>
        <v>0</v>
      </c>
      <c r="BI1060" s="229">
        <f>IF(N1060="nulová",J1060,0)</f>
        <v>0</v>
      </c>
      <c r="BJ1060" s="20" t="s">
        <v>77</v>
      </c>
      <c r="BK1060" s="229">
        <f>ROUND(I1060*H1060,2)</f>
        <v>0</v>
      </c>
      <c r="BL1060" s="20" t="s">
        <v>352</v>
      </c>
      <c r="BM1060" s="228" t="s">
        <v>1822</v>
      </c>
    </row>
    <row r="1061" s="2" customFormat="1">
      <c r="A1061" s="41"/>
      <c r="B1061" s="42"/>
      <c r="C1061" s="43"/>
      <c r="D1061" s="230" t="s">
        <v>202</v>
      </c>
      <c r="E1061" s="43"/>
      <c r="F1061" s="231" t="s">
        <v>1823</v>
      </c>
      <c r="G1061" s="43"/>
      <c r="H1061" s="43"/>
      <c r="I1061" s="232"/>
      <c r="J1061" s="43"/>
      <c r="K1061" s="43"/>
      <c r="L1061" s="47"/>
      <c r="M1061" s="233"/>
      <c r="N1061" s="234"/>
      <c r="O1061" s="87"/>
      <c r="P1061" s="87"/>
      <c r="Q1061" s="87"/>
      <c r="R1061" s="87"/>
      <c r="S1061" s="87"/>
      <c r="T1061" s="88"/>
      <c r="U1061" s="41"/>
      <c r="V1061" s="41"/>
      <c r="W1061" s="41"/>
      <c r="X1061" s="41"/>
      <c r="Y1061" s="41"/>
      <c r="Z1061" s="41"/>
      <c r="AA1061" s="41"/>
      <c r="AB1061" s="41"/>
      <c r="AC1061" s="41"/>
      <c r="AD1061" s="41"/>
      <c r="AE1061" s="41"/>
      <c r="AT1061" s="20" t="s">
        <v>202</v>
      </c>
      <c r="AU1061" s="20" t="s">
        <v>81</v>
      </c>
    </row>
    <row r="1062" s="13" customFormat="1">
      <c r="A1062" s="13"/>
      <c r="B1062" s="235"/>
      <c r="C1062" s="236"/>
      <c r="D1062" s="237" t="s">
        <v>204</v>
      </c>
      <c r="E1062" s="238" t="s">
        <v>21</v>
      </c>
      <c r="F1062" s="239" t="s">
        <v>1824</v>
      </c>
      <c r="G1062" s="236"/>
      <c r="H1062" s="238" t="s">
        <v>21</v>
      </c>
      <c r="I1062" s="240"/>
      <c r="J1062" s="236"/>
      <c r="K1062" s="236"/>
      <c r="L1062" s="241"/>
      <c r="M1062" s="242"/>
      <c r="N1062" s="243"/>
      <c r="O1062" s="243"/>
      <c r="P1062" s="243"/>
      <c r="Q1062" s="243"/>
      <c r="R1062" s="243"/>
      <c r="S1062" s="243"/>
      <c r="T1062" s="244"/>
      <c r="U1062" s="13"/>
      <c r="V1062" s="13"/>
      <c r="W1062" s="13"/>
      <c r="X1062" s="13"/>
      <c r="Y1062" s="13"/>
      <c r="Z1062" s="13"/>
      <c r="AA1062" s="13"/>
      <c r="AB1062" s="13"/>
      <c r="AC1062" s="13"/>
      <c r="AD1062" s="13"/>
      <c r="AE1062" s="13"/>
      <c r="AT1062" s="245" t="s">
        <v>204</v>
      </c>
      <c r="AU1062" s="245" t="s">
        <v>81</v>
      </c>
      <c r="AV1062" s="13" t="s">
        <v>77</v>
      </c>
      <c r="AW1062" s="13" t="s">
        <v>34</v>
      </c>
      <c r="AX1062" s="13" t="s">
        <v>73</v>
      </c>
      <c r="AY1062" s="245" t="s">
        <v>193</v>
      </c>
    </row>
    <row r="1063" s="14" customFormat="1">
      <c r="A1063" s="14"/>
      <c r="B1063" s="246"/>
      <c r="C1063" s="247"/>
      <c r="D1063" s="237" t="s">
        <v>204</v>
      </c>
      <c r="E1063" s="248" t="s">
        <v>21</v>
      </c>
      <c r="F1063" s="249" t="s">
        <v>1825</v>
      </c>
      <c r="G1063" s="247"/>
      <c r="H1063" s="250">
        <v>1.2150000000000001</v>
      </c>
      <c r="I1063" s="251"/>
      <c r="J1063" s="247"/>
      <c r="K1063" s="247"/>
      <c r="L1063" s="252"/>
      <c r="M1063" s="253"/>
      <c r="N1063" s="254"/>
      <c r="O1063" s="254"/>
      <c r="P1063" s="254"/>
      <c r="Q1063" s="254"/>
      <c r="R1063" s="254"/>
      <c r="S1063" s="254"/>
      <c r="T1063" s="255"/>
      <c r="U1063" s="14"/>
      <c r="V1063" s="14"/>
      <c r="W1063" s="14"/>
      <c r="X1063" s="14"/>
      <c r="Y1063" s="14"/>
      <c r="Z1063" s="14"/>
      <c r="AA1063" s="14"/>
      <c r="AB1063" s="14"/>
      <c r="AC1063" s="14"/>
      <c r="AD1063" s="14"/>
      <c r="AE1063" s="14"/>
      <c r="AT1063" s="256" t="s">
        <v>204</v>
      </c>
      <c r="AU1063" s="256" t="s">
        <v>81</v>
      </c>
      <c r="AV1063" s="14" t="s">
        <v>81</v>
      </c>
      <c r="AW1063" s="14" t="s">
        <v>34</v>
      </c>
      <c r="AX1063" s="14" t="s">
        <v>73</v>
      </c>
      <c r="AY1063" s="256" t="s">
        <v>193</v>
      </c>
    </row>
    <row r="1064" s="13" customFormat="1">
      <c r="A1064" s="13"/>
      <c r="B1064" s="235"/>
      <c r="C1064" s="236"/>
      <c r="D1064" s="237" t="s">
        <v>204</v>
      </c>
      <c r="E1064" s="238" t="s">
        <v>21</v>
      </c>
      <c r="F1064" s="239" t="s">
        <v>1826</v>
      </c>
      <c r="G1064" s="236"/>
      <c r="H1064" s="238" t="s">
        <v>21</v>
      </c>
      <c r="I1064" s="240"/>
      <c r="J1064" s="236"/>
      <c r="K1064" s="236"/>
      <c r="L1064" s="241"/>
      <c r="M1064" s="242"/>
      <c r="N1064" s="243"/>
      <c r="O1064" s="243"/>
      <c r="P1064" s="243"/>
      <c r="Q1064" s="243"/>
      <c r="R1064" s="243"/>
      <c r="S1064" s="243"/>
      <c r="T1064" s="244"/>
      <c r="U1064" s="13"/>
      <c r="V1064" s="13"/>
      <c r="W1064" s="13"/>
      <c r="X1064" s="13"/>
      <c r="Y1064" s="13"/>
      <c r="Z1064" s="13"/>
      <c r="AA1064" s="13"/>
      <c r="AB1064" s="13"/>
      <c r="AC1064" s="13"/>
      <c r="AD1064" s="13"/>
      <c r="AE1064" s="13"/>
      <c r="AT1064" s="245" t="s">
        <v>204</v>
      </c>
      <c r="AU1064" s="245" t="s">
        <v>81</v>
      </c>
      <c r="AV1064" s="13" t="s">
        <v>77</v>
      </c>
      <c r="AW1064" s="13" t="s">
        <v>34</v>
      </c>
      <c r="AX1064" s="13" t="s">
        <v>73</v>
      </c>
      <c r="AY1064" s="245" t="s">
        <v>193</v>
      </c>
    </row>
    <row r="1065" s="14" customFormat="1">
      <c r="A1065" s="14"/>
      <c r="B1065" s="246"/>
      <c r="C1065" s="247"/>
      <c r="D1065" s="237" t="s">
        <v>204</v>
      </c>
      <c r="E1065" s="248" t="s">
        <v>21</v>
      </c>
      <c r="F1065" s="249" t="s">
        <v>1827</v>
      </c>
      <c r="G1065" s="247"/>
      <c r="H1065" s="250">
        <v>4.2000000000000002</v>
      </c>
      <c r="I1065" s="251"/>
      <c r="J1065" s="247"/>
      <c r="K1065" s="247"/>
      <c r="L1065" s="252"/>
      <c r="M1065" s="253"/>
      <c r="N1065" s="254"/>
      <c r="O1065" s="254"/>
      <c r="P1065" s="254"/>
      <c r="Q1065" s="254"/>
      <c r="R1065" s="254"/>
      <c r="S1065" s="254"/>
      <c r="T1065" s="255"/>
      <c r="U1065" s="14"/>
      <c r="V1065" s="14"/>
      <c r="W1065" s="14"/>
      <c r="X1065" s="14"/>
      <c r="Y1065" s="14"/>
      <c r="Z1065" s="14"/>
      <c r="AA1065" s="14"/>
      <c r="AB1065" s="14"/>
      <c r="AC1065" s="14"/>
      <c r="AD1065" s="14"/>
      <c r="AE1065" s="14"/>
      <c r="AT1065" s="256" t="s">
        <v>204</v>
      </c>
      <c r="AU1065" s="256" t="s">
        <v>81</v>
      </c>
      <c r="AV1065" s="14" t="s">
        <v>81</v>
      </c>
      <c r="AW1065" s="14" t="s">
        <v>34</v>
      </c>
      <c r="AX1065" s="14" t="s">
        <v>73</v>
      </c>
      <c r="AY1065" s="256" t="s">
        <v>193</v>
      </c>
    </row>
    <row r="1066" s="15" customFormat="1">
      <c r="A1066" s="15"/>
      <c r="B1066" s="257"/>
      <c r="C1066" s="258"/>
      <c r="D1066" s="237" t="s">
        <v>204</v>
      </c>
      <c r="E1066" s="259" t="s">
        <v>21</v>
      </c>
      <c r="F1066" s="260" t="s">
        <v>208</v>
      </c>
      <c r="G1066" s="258"/>
      <c r="H1066" s="261">
        <v>5.415</v>
      </c>
      <c r="I1066" s="262"/>
      <c r="J1066" s="258"/>
      <c r="K1066" s="258"/>
      <c r="L1066" s="263"/>
      <c r="M1066" s="264"/>
      <c r="N1066" s="265"/>
      <c r="O1066" s="265"/>
      <c r="P1066" s="265"/>
      <c r="Q1066" s="265"/>
      <c r="R1066" s="265"/>
      <c r="S1066" s="265"/>
      <c r="T1066" s="266"/>
      <c r="U1066" s="15"/>
      <c r="V1066" s="15"/>
      <c r="W1066" s="15"/>
      <c r="X1066" s="15"/>
      <c r="Y1066" s="15"/>
      <c r="Z1066" s="15"/>
      <c r="AA1066" s="15"/>
      <c r="AB1066" s="15"/>
      <c r="AC1066" s="15"/>
      <c r="AD1066" s="15"/>
      <c r="AE1066" s="15"/>
      <c r="AT1066" s="267" t="s">
        <v>204</v>
      </c>
      <c r="AU1066" s="267" t="s">
        <v>81</v>
      </c>
      <c r="AV1066" s="15" t="s">
        <v>200</v>
      </c>
      <c r="AW1066" s="15" t="s">
        <v>34</v>
      </c>
      <c r="AX1066" s="15" t="s">
        <v>77</v>
      </c>
      <c r="AY1066" s="267" t="s">
        <v>193</v>
      </c>
    </row>
    <row r="1067" s="2" customFormat="1" ht="24.15" customHeight="1">
      <c r="A1067" s="41"/>
      <c r="B1067" s="42"/>
      <c r="C1067" s="217" t="s">
        <v>1828</v>
      </c>
      <c r="D1067" s="217" t="s">
        <v>195</v>
      </c>
      <c r="E1067" s="218" t="s">
        <v>1829</v>
      </c>
      <c r="F1067" s="219" t="s">
        <v>1830</v>
      </c>
      <c r="G1067" s="220" t="s">
        <v>198</v>
      </c>
      <c r="H1067" s="221">
        <v>25.66</v>
      </c>
      <c r="I1067" s="222"/>
      <c r="J1067" s="223">
        <f>ROUND(I1067*H1067,2)</f>
        <v>0</v>
      </c>
      <c r="K1067" s="219" t="s">
        <v>199</v>
      </c>
      <c r="L1067" s="47"/>
      <c r="M1067" s="224" t="s">
        <v>21</v>
      </c>
      <c r="N1067" s="225" t="s">
        <v>44</v>
      </c>
      <c r="O1067" s="87"/>
      <c r="P1067" s="226">
        <f>O1067*H1067</f>
        <v>0</v>
      </c>
      <c r="Q1067" s="226">
        <v>0.012200000000000001</v>
      </c>
      <c r="R1067" s="226">
        <f>Q1067*H1067</f>
        <v>0.313052</v>
      </c>
      <c r="S1067" s="226">
        <v>0</v>
      </c>
      <c r="T1067" s="227">
        <f>S1067*H1067</f>
        <v>0</v>
      </c>
      <c r="U1067" s="41"/>
      <c r="V1067" s="41"/>
      <c r="W1067" s="41"/>
      <c r="X1067" s="41"/>
      <c r="Y1067" s="41"/>
      <c r="Z1067" s="41"/>
      <c r="AA1067" s="41"/>
      <c r="AB1067" s="41"/>
      <c r="AC1067" s="41"/>
      <c r="AD1067" s="41"/>
      <c r="AE1067" s="41"/>
      <c r="AR1067" s="228" t="s">
        <v>352</v>
      </c>
      <c r="AT1067" s="228" t="s">
        <v>195</v>
      </c>
      <c r="AU1067" s="228" t="s">
        <v>81</v>
      </c>
      <c r="AY1067" s="20" t="s">
        <v>193</v>
      </c>
      <c r="BE1067" s="229">
        <f>IF(N1067="základní",J1067,0)</f>
        <v>0</v>
      </c>
      <c r="BF1067" s="229">
        <f>IF(N1067="snížená",J1067,0)</f>
        <v>0</v>
      </c>
      <c r="BG1067" s="229">
        <f>IF(N1067="zákl. přenesená",J1067,0)</f>
        <v>0</v>
      </c>
      <c r="BH1067" s="229">
        <f>IF(N1067="sníž. přenesená",J1067,0)</f>
        <v>0</v>
      </c>
      <c r="BI1067" s="229">
        <f>IF(N1067="nulová",J1067,0)</f>
        <v>0</v>
      </c>
      <c r="BJ1067" s="20" t="s">
        <v>77</v>
      </c>
      <c r="BK1067" s="229">
        <f>ROUND(I1067*H1067,2)</f>
        <v>0</v>
      </c>
      <c r="BL1067" s="20" t="s">
        <v>352</v>
      </c>
      <c r="BM1067" s="228" t="s">
        <v>1831</v>
      </c>
    </row>
    <row r="1068" s="2" customFormat="1">
      <c r="A1068" s="41"/>
      <c r="B1068" s="42"/>
      <c r="C1068" s="43"/>
      <c r="D1068" s="230" t="s">
        <v>202</v>
      </c>
      <c r="E1068" s="43"/>
      <c r="F1068" s="231" t="s">
        <v>1832</v>
      </c>
      <c r="G1068" s="43"/>
      <c r="H1068" s="43"/>
      <c r="I1068" s="232"/>
      <c r="J1068" s="43"/>
      <c r="K1068" s="43"/>
      <c r="L1068" s="47"/>
      <c r="M1068" s="233"/>
      <c r="N1068" s="234"/>
      <c r="O1068" s="87"/>
      <c r="P1068" s="87"/>
      <c r="Q1068" s="87"/>
      <c r="R1068" s="87"/>
      <c r="S1068" s="87"/>
      <c r="T1068" s="88"/>
      <c r="U1068" s="41"/>
      <c r="V1068" s="41"/>
      <c r="W1068" s="41"/>
      <c r="X1068" s="41"/>
      <c r="Y1068" s="41"/>
      <c r="Z1068" s="41"/>
      <c r="AA1068" s="41"/>
      <c r="AB1068" s="41"/>
      <c r="AC1068" s="41"/>
      <c r="AD1068" s="41"/>
      <c r="AE1068" s="41"/>
      <c r="AT1068" s="20" t="s">
        <v>202</v>
      </c>
      <c r="AU1068" s="20" t="s">
        <v>81</v>
      </c>
    </row>
    <row r="1069" s="14" customFormat="1">
      <c r="A1069" s="14"/>
      <c r="B1069" s="246"/>
      <c r="C1069" s="247"/>
      <c r="D1069" s="237" t="s">
        <v>204</v>
      </c>
      <c r="E1069" s="248" t="s">
        <v>21</v>
      </c>
      <c r="F1069" s="249" t="s">
        <v>1833</v>
      </c>
      <c r="G1069" s="247"/>
      <c r="H1069" s="250">
        <v>12.359999999999999</v>
      </c>
      <c r="I1069" s="251"/>
      <c r="J1069" s="247"/>
      <c r="K1069" s="247"/>
      <c r="L1069" s="252"/>
      <c r="M1069" s="253"/>
      <c r="N1069" s="254"/>
      <c r="O1069" s="254"/>
      <c r="P1069" s="254"/>
      <c r="Q1069" s="254"/>
      <c r="R1069" s="254"/>
      <c r="S1069" s="254"/>
      <c r="T1069" s="255"/>
      <c r="U1069" s="14"/>
      <c r="V1069" s="14"/>
      <c r="W1069" s="14"/>
      <c r="X1069" s="14"/>
      <c r="Y1069" s="14"/>
      <c r="Z1069" s="14"/>
      <c r="AA1069" s="14"/>
      <c r="AB1069" s="14"/>
      <c r="AC1069" s="14"/>
      <c r="AD1069" s="14"/>
      <c r="AE1069" s="14"/>
      <c r="AT1069" s="256" t="s">
        <v>204</v>
      </c>
      <c r="AU1069" s="256" t="s">
        <v>81</v>
      </c>
      <c r="AV1069" s="14" t="s">
        <v>81</v>
      </c>
      <c r="AW1069" s="14" t="s">
        <v>34</v>
      </c>
      <c r="AX1069" s="14" t="s">
        <v>73</v>
      </c>
      <c r="AY1069" s="256" t="s">
        <v>193</v>
      </c>
    </row>
    <row r="1070" s="14" customFormat="1">
      <c r="A1070" s="14"/>
      <c r="B1070" s="246"/>
      <c r="C1070" s="247"/>
      <c r="D1070" s="237" t="s">
        <v>204</v>
      </c>
      <c r="E1070" s="248" t="s">
        <v>21</v>
      </c>
      <c r="F1070" s="249" t="s">
        <v>1834</v>
      </c>
      <c r="G1070" s="247"/>
      <c r="H1070" s="250">
        <v>11.9</v>
      </c>
      <c r="I1070" s="251"/>
      <c r="J1070" s="247"/>
      <c r="K1070" s="247"/>
      <c r="L1070" s="252"/>
      <c r="M1070" s="253"/>
      <c r="N1070" s="254"/>
      <c r="O1070" s="254"/>
      <c r="P1070" s="254"/>
      <c r="Q1070" s="254"/>
      <c r="R1070" s="254"/>
      <c r="S1070" s="254"/>
      <c r="T1070" s="255"/>
      <c r="U1070" s="14"/>
      <c r="V1070" s="14"/>
      <c r="W1070" s="14"/>
      <c r="X1070" s="14"/>
      <c r="Y1070" s="14"/>
      <c r="Z1070" s="14"/>
      <c r="AA1070" s="14"/>
      <c r="AB1070" s="14"/>
      <c r="AC1070" s="14"/>
      <c r="AD1070" s="14"/>
      <c r="AE1070" s="14"/>
      <c r="AT1070" s="256" t="s">
        <v>204</v>
      </c>
      <c r="AU1070" s="256" t="s">
        <v>81</v>
      </c>
      <c r="AV1070" s="14" t="s">
        <v>81</v>
      </c>
      <c r="AW1070" s="14" t="s">
        <v>34</v>
      </c>
      <c r="AX1070" s="14" t="s">
        <v>73</v>
      </c>
      <c r="AY1070" s="256" t="s">
        <v>193</v>
      </c>
    </row>
    <row r="1071" s="14" customFormat="1">
      <c r="A1071" s="14"/>
      <c r="B1071" s="246"/>
      <c r="C1071" s="247"/>
      <c r="D1071" s="237" t="s">
        <v>204</v>
      </c>
      <c r="E1071" s="248" t="s">
        <v>21</v>
      </c>
      <c r="F1071" s="249" t="s">
        <v>1453</v>
      </c>
      <c r="G1071" s="247"/>
      <c r="H1071" s="250">
        <v>1.3999999999999999</v>
      </c>
      <c r="I1071" s="251"/>
      <c r="J1071" s="247"/>
      <c r="K1071" s="247"/>
      <c r="L1071" s="252"/>
      <c r="M1071" s="253"/>
      <c r="N1071" s="254"/>
      <c r="O1071" s="254"/>
      <c r="P1071" s="254"/>
      <c r="Q1071" s="254"/>
      <c r="R1071" s="254"/>
      <c r="S1071" s="254"/>
      <c r="T1071" s="255"/>
      <c r="U1071" s="14"/>
      <c r="V1071" s="14"/>
      <c r="W1071" s="14"/>
      <c r="X1071" s="14"/>
      <c r="Y1071" s="14"/>
      <c r="Z1071" s="14"/>
      <c r="AA1071" s="14"/>
      <c r="AB1071" s="14"/>
      <c r="AC1071" s="14"/>
      <c r="AD1071" s="14"/>
      <c r="AE1071" s="14"/>
      <c r="AT1071" s="256" t="s">
        <v>204</v>
      </c>
      <c r="AU1071" s="256" t="s">
        <v>81</v>
      </c>
      <c r="AV1071" s="14" t="s">
        <v>81</v>
      </c>
      <c r="AW1071" s="14" t="s">
        <v>34</v>
      </c>
      <c r="AX1071" s="14" t="s">
        <v>73</v>
      </c>
      <c r="AY1071" s="256" t="s">
        <v>193</v>
      </c>
    </row>
    <row r="1072" s="16" customFormat="1">
      <c r="A1072" s="16"/>
      <c r="B1072" s="268"/>
      <c r="C1072" s="269"/>
      <c r="D1072" s="237" t="s">
        <v>204</v>
      </c>
      <c r="E1072" s="270" t="s">
        <v>733</v>
      </c>
      <c r="F1072" s="271" t="s">
        <v>491</v>
      </c>
      <c r="G1072" s="269"/>
      <c r="H1072" s="272">
        <v>25.66</v>
      </c>
      <c r="I1072" s="273"/>
      <c r="J1072" s="269"/>
      <c r="K1072" s="269"/>
      <c r="L1072" s="274"/>
      <c r="M1072" s="275"/>
      <c r="N1072" s="276"/>
      <c r="O1072" s="276"/>
      <c r="P1072" s="276"/>
      <c r="Q1072" s="276"/>
      <c r="R1072" s="276"/>
      <c r="S1072" s="276"/>
      <c r="T1072" s="277"/>
      <c r="U1072" s="16"/>
      <c r="V1072" s="16"/>
      <c r="W1072" s="16"/>
      <c r="X1072" s="16"/>
      <c r="Y1072" s="16"/>
      <c r="Z1072" s="16"/>
      <c r="AA1072" s="16"/>
      <c r="AB1072" s="16"/>
      <c r="AC1072" s="16"/>
      <c r="AD1072" s="16"/>
      <c r="AE1072" s="16"/>
      <c r="AT1072" s="278" t="s">
        <v>204</v>
      </c>
      <c r="AU1072" s="278" t="s">
        <v>81</v>
      </c>
      <c r="AV1072" s="16" t="s">
        <v>109</v>
      </c>
      <c r="AW1072" s="16" t="s">
        <v>34</v>
      </c>
      <c r="AX1072" s="16" t="s">
        <v>73</v>
      </c>
      <c r="AY1072" s="278" t="s">
        <v>193</v>
      </c>
    </row>
    <row r="1073" s="15" customFormat="1">
      <c r="A1073" s="15"/>
      <c r="B1073" s="257"/>
      <c r="C1073" s="258"/>
      <c r="D1073" s="237" t="s">
        <v>204</v>
      </c>
      <c r="E1073" s="259" t="s">
        <v>21</v>
      </c>
      <c r="F1073" s="260" t="s">
        <v>208</v>
      </c>
      <c r="G1073" s="258"/>
      <c r="H1073" s="261">
        <v>25.66</v>
      </c>
      <c r="I1073" s="262"/>
      <c r="J1073" s="258"/>
      <c r="K1073" s="258"/>
      <c r="L1073" s="263"/>
      <c r="M1073" s="264"/>
      <c r="N1073" s="265"/>
      <c r="O1073" s="265"/>
      <c r="P1073" s="265"/>
      <c r="Q1073" s="265"/>
      <c r="R1073" s="265"/>
      <c r="S1073" s="265"/>
      <c r="T1073" s="266"/>
      <c r="U1073" s="15"/>
      <c r="V1073" s="15"/>
      <c r="W1073" s="15"/>
      <c r="X1073" s="15"/>
      <c r="Y1073" s="15"/>
      <c r="Z1073" s="15"/>
      <c r="AA1073" s="15"/>
      <c r="AB1073" s="15"/>
      <c r="AC1073" s="15"/>
      <c r="AD1073" s="15"/>
      <c r="AE1073" s="15"/>
      <c r="AT1073" s="267" t="s">
        <v>204</v>
      </c>
      <c r="AU1073" s="267" t="s">
        <v>81</v>
      </c>
      <c r="AV1073" s="15" t="s">
        <v>200</v>
      </c>
      <c r="AW1073" s="15" t="s">
        <v>34</v>
      </c>
      <c r="AX1073" s="15" t="s">
        <v>77</v>
      </c>
      <c r="AY1073" s="267" t="s">
        <v>193</v>
      </c>
    </row>
    <row r="1074" s="2" customFormat="1" ht="24.15" customHeight="1">
      <c r="A1074" s="41"/>
      <c r="B1074" s="42"/>
      <c r="C1074" s="217" t="s">
        <v>1835</v>
      </c>
      <c r="D1074" s="217" t="s">
        <v>195</v>
      </c>
      <c r="E1074" s="218" t="s">
        <v>1836</v>
      </c>
      <c r="F1074" s="219" t="s">
        <v>1837</v>
      </c>
      <c r="G1074" s="220" t="s">
        <v>198</v>
      </c>
      <c r="H1074" s="221">
        <v>3.1000000000000001</v>
      </c>
      <c r="I1074" s="222"/>
      <c r="J1074" s="223">
        <f>ROUND(I1074*H1074,2)</f>
        <v>0</v>
      </c>
      <c r="K1074" s="219" t="s">
        <v>199</v>
      </c>
      <c r="L1074" s="47"/>
      <c r="M1074" s="224" t="s">
        <v>21</v>
      </c>
      <c r="N1074" s="225" t="s">
        <v>44</v>
      </c>
      <c r="O1074" s="87"/>
      <c r="P1074" s="226">
        <f>O1074*H1074</f>
        <v>0</v>
      </c>
      <c r="Q1074" s="226">
        <v>0.0126</v>
      </c>
      <c r="R1074" s="226">
        <f>Q1074*H1074</f>
        <v>0.039060000000000004</v>
      </c>
      <c r="S1074" s="226">
        <v>0</v>
      </c>
      <c r="T1074" s="227">
        <f>S1074*H1074</f>
        <v>0</v>
      </c>
      <c r="U1074" s="41"/>
      <c r="V1074" s="41"/>
      <c r="W1074" s="41"/>
      <c r="X1074" s="41"/>
      <c r="Y1074" s="41"/>
      <c r="Z1074" s="41"/>
      <c r="AA1074" s="41"/>
      <c r="AB1074" s="41"/>
      <c r="AC1074" s="41"/>
      <c r="AD1074" s="41"/>
      <c r="AE1074" s="41"/>
      <c r="AR1074" s="228" t="s">
        <v>352</v>
      </c>
      <c r="AT1074" s="228" t="s">
        <v>195</v>
      </c>
      <c r="AU1074" s="228" t="s">
        <v>81</v>
      </c>
      <c r="AY1074" s="20" t="s">
        <v>193</v>
      </c>
      <c r="BE1074" s="229">
        <f>IF(N1074="základní",J1074,0)</f>
        <v>0</v>
      </c>
      <c r="BF1074" s="229">
        <f>IF(N1074="snížená",J1074,0)</f>
        <v>0</v>
      </c>
      <c r="BG1074" s="229">
        <f>IF(N1074="zákl. přenesená",J1074,0)</f>
        <v>0</v>
      </c>
      <c r="BH1074" s="229">
        <f>IF(N1074="sníž. přenesená",J1074,0)</f>
        <v>0</v>
      </c>
      <c r="BI1074" s="229">
        <f>IF(N1074="nulová",J1074,0)</f>
        <v>0</v>
      </c>
      <c r="BJ1074" s="20" t="s">
        <v>77</v>
      </c>
      <c r="BK1074" s="229">
        <f>ROUND(I1074*H1074,2)</f>
        <v>0</v>
      </c>
      <c r="BL1074" s="20" t="s">
        <v>352</v>
      </c>
      <c r="BM1074" s="228" t="s">
        <v>1838</v>
      </c>
    </row>
    <row r="1075" s="2" customFormat="1">
      <c r="A1075" s="41"/>
      <c r="B1075" s="42"/>
      <c r="C1075" s="43"/>
      <c r="D1075" s="230" t="s">
        <v>202</v>
      </c>
      <c r="E1075" s="43"/>
      <c r="F1075" s="231" t="s">
        <v>1839</v>
      </c>
      <c r="G1075" s="43"/>
      <c r="H1075" s="43"/>
      <c r="I1075" s="232"/>
      <c r="J1075" s="43"/>
      <c r="K1075" s="43"/>
      <c r="L1075" s="47"/>
      <c r="M1075" s="233"/>
      <c r="N1075" s="234"/>
      <c r="O1075" s="87"/>
      <c r="P1075" s="87"/>
      <c r="Q1075" s="87"/>
      <c r="R1075" s="87"/>
      <c r="S1075" s="87"/>
      <c r="T1075" s="88"/>
      <c r="U1075" s="41"/>
      <c r="V1075" s="41"/>
      <c r="W1075" s="41"/>
      <c r="X1075" s="41"/>
      <c r="Y1075" s="41"/>
      <c r="Z1075" s="41"/>
      <c r="AA1075" s="41"/>
      <c r="AB1075" s="41"/>
      <c r="AC1075" s="41"/>
      <c r="AD1075" s="41"/>
      <c r="AE1075" s="41"/>
      <c r="AT1075" s="20" t="s">
        <v>202</v>
      </c>
      <c r="AU1075" s="20" t="s">
        <v>81</v>
      </c>
    </row>
    <row r="1076" s="14" customFormat="1">
      <c r="A1076" s="14"/>
      <c r="B1076" s="246"/>
      <c r="C1076" s="247"/>
      <c r="D1076" s="237" t="s">
        <v>204</v>
      </c>
      <c r="E1076" s="248" t="s">
        <v>21</v>
      </c>
      <c r="F1076" s="249" t="s">
        <v>1840</v>
      </c>
      <c r="G1076" s="247"/>
      <c r="H1076" s="250">
        <v>3.1000000000000001</v>
      </c>
      <c r="I1076" s="251"/>
      <c r="J1076" s="247"/>
      <c r="K1076" s="247"/>
      <c r="L1076" s="252"/>
      <c r="M1076" s="253"/>
      <c r="N1076" s="254"/>
      <c r="O1076" s="254"/>
      <c r="P1076" s="254"/>
      <c r="Q1076" s="254"/>
      <c r="R1076" s="254"/>
      <c r="S1076" s="254"/>
      <c r="T1076" s="255"/>
      <c r="U1076" s="14"/>
      <c r="V1076" s="14"/>
      <c r="W1076" s="14"/>
      <c r="X1076" s="14"/>
      <c r="Y1076" s="14"/>
      <c r="Z1076" s="14"/>
      <c r="AA1076" s="14"/>
      <c r="AB1076" s="14"/>
      <c r="AC1076" s="14"/>
      <c r="AD1076" s="14"/>
      <c r="AE1076" s="14"/>
      <c r="AT1076" s="256" t="s">
        <v>204</v>
      </c>
      <c r="AU1076" s="256" t="s">
        <v>81</v>
      </c>
      <c r="AV1076" s="14" t="s">
        <v>81</v>
      </c>
      <c r="AW1076" s="14" t="s">
        <v>34</v>
      </c>
      <c r="AX1076" s="14" t="s">
        <v>73</v>
      </c>
      <c r="AY1076" s="256" t="s">
        <v>193</v>
      </c>
    </row>
    <row r="1077" s="16" customFormat="1">
      <c r="A1077" s="16"/>
      <c r="B1077" s="268"/>
      <c r="C1077" s="269"/>
      <c r="D1077" s="237" t="s">
        <v>204</v>
      </c>
      <c r="E1077" s="270" t="s">
        <v>735</v>
      </c>
      <c r="F1077" s="271" t="s">
        <v>491</v>
      </c>
      <c r="G1077" s="269"/>
      <c r="H1077" s="272">
        <v>3.1000000000000001</v>
      </c>
      <c r="I1077" s="273"/>
      <c r="J1077" s="269"/>
      <c r="K1077" s="269"/>
      <c r="L1077" s="274"/>
      <c r="M1077" s="275"/>
      <c r="N1077" s="276"/>
      <c r="O1077" s="276"/>
      <c r="P1077" s="276"/>
      <c r="Q1077" s="276"/>
      <c r="R1077" s="276"/>
      <c r="S1077" s="276"/>
      <c r="T1077" s="277"/>
      <c r="U1077" s="16"/>
      <c r="V1077" s="16"/>
      <c r="W1077" s="16"/>
      <c r="X1077" s="16"/>
      <c r="Y1077" s="16"/>
      <c r="Z1077" s="16"/>
      <c r="AA1077" s="16"/>
      <c r="AB1077" s="16"/>
      <c r="AC1077" s="16"/>
      <c r="AD1077" s="16"/>
      <c r="AE1077" s="16"/>
      <c r="AT1077" s="278" t="s">
        <v>204</v>
      </c>
      <c r="AU1077" s="278" t="s">
        <v>81</v>
      </c>
      <c r="AV1077" s="16" t="s">
        <v>109</v>
      </c>
      <c r="AW1077" s="16" t="s">
        <v>34</v>
      </c>
      <c r="AX1077" s="16" t="s">
        <v>73</v>
      </c>
      <c r="AY1077" s="278" t="s">
        <v>193</v>
      </c>
    </row>
    <row r="1078" s="15" customFormat="1">
      <c r="A1078" s="15"/>
      <c r="B1078" s="257"/>
      <c r="C1078" s="258"/>
      <c r="D1078" s="237" t="s">
        <v>204</v>
      </c>
      <c r="E1078" s="259" t="s">
        <v>21</v>
      </c>
      <c r="F1078" s="260" t="s">
        <v>208</v>
      </c>
      <c r="G1078" s="258"/>
      <c r="H1078" s="261">
        <v>3.1000000000000001</v>
      </c>
      <c r="I1078" s="262"/>
      <c r="J1078" s="258"/>
      <c r="K1078" s="258"/>
      <c r="L1078" s="263"/>
      <c r="M1078" s="264"/>
      <c r="N1078" s="265"/>
      <c r="O1078" s="265"/>
      <c r="P1078" s="265"/>
      <c r="Q1078" s="265"/>
      <c r="R1078" s="265"/>
      <c r="S1078" s="265"/>
      <c r="T1078" s="266"/>
      <c r="U1078" s="15"/>
      <c r="V1078" s="15"/>
      <c r="W1078" s="15"/>
      <c r="X1078" s="15"/>
      <c r="Y1078" s="15"/>
      <c r="Z1078" s="15"/>
      <c r="AA1078" s="15"/>
      <c r="AB1078" s="15"/>
      <c r="AC1078" s="15"/>
      <c r="AD1078" s="15"/>
      <c r="AE1078" s="15"/>
      <c r="AT1078" s="267" t="s">
        <v>204</v>
      </c>
      <c r="AU1078" s="267" t="s">
        <v>81</v>
      </c>
      <c r="AV1078" s="15" t="s">
        <v>200</v>
      </c>
      <c r="AW1078" s="15" t="s">
        <v>34</v>
      </c>
      <c r="AX1078" s="15" t="s">
        <v>77</v>
      </c>
      <c r="AY1078" s="267" t="s">
        <v>193</v>
      </c>
    </row>
    <row r="1079" s="2" customFormat="1" ht="24.15" customHeight="1">
      <c r="A1079" s="41"/>
      <c r="B1079" s="42"/>
      <c r="C1079" s="217" t="s">
        <v>1841</v>
      </c>
      <c r="D1079" s="217" t="s">
        <v>195</v>
      </c>
      <c r="E1079" s="218" t="s">
        <v>1842</v>
      </c>
      <c r="F1079" s="219" t="s">
        <v>1843</v>
      </c>
      <c r="G1079" s="220" t="s">
        <v>198</v>
      </c>
      <c r="H1079" s="221">
        <v>31.093</v>
      </c>
      <c r="I1079" s="222"/>
      <c r="J1079" s="223">
        <f>ROUND(I1079*H1079,2)</f>
        <v>0</v>
      </c>
      <c r="K1079" s="219" t="s">
        <v>199</v>
      </c>
      <c r="L1079" s="47"/>
      <c r="M1079" s="224" t="s">
        <v>21</v>
      </c>
      <c r="N1079" s="225" t="s">
        <v>44</v>
      </c>
      <c r="O1079" s="87"/>
      <c r="P1079" s="226">
        <f>O1079*H1079</f>
        <v>0</v>
      </c>
      <c r="Q1079" s="226">
        <v>0.00010000000000000001</v>
      </c>
      <c r="R1079" s="226">
        <f>Q1079*H1079</f>
        <v>0.0031093000000000002</v>
      </c>
      <c r="S1079" s="226">
        <v>0</v>
      </c>
      <c r="T1079" s="227">
        <f>S1079*H1079</f>
        <v>0</v>
      </c>
      <c r="U1079" s="41"/>
      <c r="V1079" s="41"/>
      <c r="W1079" s="41"/>
      <c r="X1079" s="41"/>
      <c r="Y1079" s="41"/>
      <c r="Z1079" s="41"/>
      <c r="AA1079" s="41"/>
      <c r="AB1079" s="41"/>
      <c r="AC1079" s="41"/>
      <c r="AD1079" s="41"/>
      <c r="AE1079" s="41"/>
      <c r="AR1079" s="228" t="s">
        <v>352</v>
      </c>
      <c r="AT1079" s="228" t="s">
        <v>195</v>
      </c>
      <c r="AU1079" s="228" t="s">
        <v>81</v>
      </c>
      <c r="AY1079" s="20" t="s">
        <v>193</v>
      </c>
      <c r="BE1079" s="229">
        <f>IF(N1079="základní",J1079,0)</f>
        <v>0</v>
      </c>
      <c r="BF1079" s="229">
        <f>IF(N1079="snížená",J1079,0)</f>
        <v>0</v>
      </c>
      <c r="BG1079" s="229">
        <f>IF(N1079="zákl. přenesená",J1079,0)</f>
        <v>0</v>
      </c>
      <c r="BH1079" s="229">
        <f>IF(N1079="sníž. přenesená",J1079,0)</f>
        <v>0</v>
      </c>
      <c r="BI1079" s="229">
        <f>IF(N1079="nulová",J1079,0)</f>
        <v>0</v>
      </c>
      <c r="BJ1079" s="20" t="s">
        <v>77</v>
      </c>
      <c r="BK1079" s="229">
        <f>ROUND(I1079*H1079,2)</f>
        <v>0</v>
      </c>
      <c r="BL1079" s="20" t="s">
        <v>352</v>
      </c>
      <c r="BM1079" s="228" t="s">
        <v>1844</v>
      </c>
    </row>
    <row r="1080" s="2" customFormat="1">
      <c r="A1080" s="41"/>
      <c r="B1080" s="42"/>
      <c r="C1080" s="43"/>
      <c r="D1080" s="230" t="s">
        <v>202</v>
      </c>
      <c r="E1080" s="43"/>
      <c r="F1080" s="231" t="s">
        <v>1845</v>
      </c>
      <c r="G1080" s="43"/>
      <c r="H1080" s="43"/>
      <c r="I1080" s="232"/>
      <c r="J1080" s="43"/>
      <c r="K1080" s="43"/>
      <c r="L1080" s="47"/>
      <c r="M1080" s="233"/>
      <c r="N1080" s="234"/>
      <c r="O1080" s="87"/>
      <c r="P1080" s="87"/>
      <c r="Q1080" s="87"/>
      <c r="R1080" s="87"/>
      <c r="S1080" s="87"/>
      <c r="T1080" s="88"/>
      <c r="U1080" s="41"/>
      <c r="V1080" s="41"/>
      <c r="W1080" s="41"/>
      <c r="X1080" s="41"/>
      <c r="Y1080" s="41"/>
      <c r="Z1080" s="41"/>
      <c r="AA1080" s="41"/>
      <c r="AB1080" s="41"/>
      <c r="AC1080" s="41"/>
      <c r="AD1080" s="41"/>
      <c r="AE1080" s="41"/>
      <c r="AT1080" s="20" t="s">
        <v>202</v>
      </c>
      <c r="AU1080" s="20" t="s">
        <v>81</v>
      </c>
    </row>
    <row r="1081" s="14" customFormat="1">
      <c r="A1081" s="14"/>
      <c r="B1081" s="246"/>
      <c r="C1081" s="247"/>
      <c r="D1081" s="237" t="s">
        <v>204</v>
      </c>
      <c r="E1081" s="248" t="s">
        <v>21</v>
      </c>
      <c r="F1081" s="249" t="s">
        <v>733</v>
      </c>
      <c r="G1081" s="247"/>
      <c r="H1081" s="250">
        <v>25.66</v>
      </c>
      <c r="I1081" s="251"/>
      <c r="J1081" s="247"/>
      <c r="K1081" s="247"/>
      <c r="L1081" s="252"/>
      <c r="M1081" s="253"/>
      <c r="N1081" s="254"/>
      <c r="O1081" s="254"/>
      <c r="P1081" s="254"/>
      <c r="Q1081" s="254"/>
      <c r="R1081" s="254"/>
      <c r="S1081" s="254"/>
      <c r="T1081" s="255"/>
      <c r="U1081" s="14"/>
      <c r="V1081" s="14"/>
      <c r="W1081" s="14"/>
      <c r="X1081" s="14"/>
      <c r="Y1081" s="14"/>
      <c r="Z1081" s="14"/>
      <c r="AA1081" s="14"/>
      <c r="AB1081" s="14"/>
      <c r="AC1081" s="14"/>
      <c r="AD1081" s="14"/>
      <c r="AE1081" s="14"/>
      <c r="AT1081" s="256" t="s">
        <v>204</v>
      </c>
      <c r="AU1081" s="256" t="s">
        <v>81</v>
      </c>
      <c r="AV1081" s="14" t="s">
        <v>81</v>
      </c>
      <c r="AW1081" s="14" t="s">
        <v>34</v>
      </c>
      <c r="AX1081" s="14" t="s">
        <v>73</v>
      </c>
      <c r="AY1081" s="256" t="s">
        <v>193</v>
      </c>
    </row>
    <row r="1082" s="14" customFormat="1">
      <c r="A1082" s="14"/>
      <c r="B1082" s="246"/>
      <c r="C1082" s="247"/>
      <c r="D1082" s="237" t="s">
        <v>204</v>
      </c>
      <c r="E1082" s="248" t="s">
        <v>21</v>
      </c>
      <c r="F1082" s="249" t="s">
        <v>735</v>
      </c>
      <c r="G1082" s="247"/>
      <c r="H1082" s="250">
        <v>3.1000000000000001</v>
      </c>
      <c r="I1082" s="251"/>
      <c r="J1082" s="247"/>
      <c r="K1082" s="247"/>
      <c r="L1082" s="252"/>
      <c r="M1082" s="253"/>
      <c r="N1082" s="254"/>
      <c r="O1082" s="254"/>
      <c r="P1082" s="254"/>
      <c r="Q1082" s="254"/>
      <c r="R1082" s="254"/>
      <c r="S1082" s="254"/>
      <c r="T1082" s="255"/>
      <c r="U1082" s="14"/>
      <c r="V1082" s="14"/>
      <c r="W1082" s="14"/>
      <c r="X1082" s="14"/>
      <c r="Y1082" s="14"/>
      <c r="Z1082" s="14"/>
      <c r="AA1082" s="14"/>
      <c r="AB1082" s="14"/>
      <c r="AC1082" s="14"/>
      <c r="AD1082" s="14"/>
      <c r="AE1082" s="14"/>
      <c r="AT1082" s="256" t="s">
        <v>204</v>
      </c>
      <c r="AU1082" s="256" t="s">
        <v>81</v>
      </c>
      <c r="AV1082" s="14" t="s">
        <v>81</v>
      </c>
      <c r="AW1082" s="14" t="s">
        <v>34</v>
      </c>
      <c r="AX1082" s="14" t="s">
        <v>73</v>
      </c>
      <c r="AY1082" s="256" t="s">
        <v>193</v>
      </c>
    </row>
    <row r="1083" s="13" customFormat="1">
      <c r="A1083" s="13"/>
      <c r="B1083" s="235"/>
      <c r="C1083" s="236"/>
      <c r="D1083" s="237" t="s">
        <v>204</v>
      </c>
      <c r="E1083" s="238" t="s">
        <v>21</v>
      </c>
      <c r="F1083" s="239" t="s">
        <v>1846</v>
      </c>
      <c r="G1083" s="236"/>
      <c r="H1083" s="238" t="s">
        <v>21</v>
      </c>
      <c r="I1083" s="240"/>
      <c r="J1083" s="236"/>
      <c r="K1083" s="236"/>
      <c r="L1083" s="241"/>
      <c r="M1083" s="242"/>
      <c r="N1083" s="243"/>
      <c r="O1083" s="243"/>
      <c r="P1083" s="243"/>
      <c r="Q1083" s="243"/>
      <c r="R1083" s="243"/>
      <c r="S1083" s="243"/>
      <c r="T1083" s="244"/>
      <c r="U1083" s="13"/>
      <c r="V1083" s="13"/>
      <c r="W1083" s="13"/>
      <c r="X1083" s="13"/>
      <c r="Y1083" s="13"/>
      <c r="Z1083" s="13"/>
      <c r="AA1083" s="13"/>
      <c r="AB1083" s="13"/>
      <c r="AC1083" s="13"/>
      <c r="AD1083" s="13"/>
      <c r="AE1083" s="13"/>
      <c r="AT1083" s="245" t="s">
        <v>204</v>
      </c>
      <c r="AU1083" s="245" t="s">
        <v>81</v>
      </c>
      <c r="AV1083" s="13" t="s">
        <v>77</v>
      </c>
      <c r="AW1083" s="13" t="s">
        <v>34</v>
      </c>
      <c r="AX1083" s="13" t="s">
        <v>73</v>
      </c>
      <c r="AY1083" s="245" t="s">
        <v>193</v>
      </c>
    </row>
    <row r="1084" s="14" customFormat="1">
      <c r="A1084" s="14"/>
      <c r="B1084" s="246"/>
      <c r="C1084" s="247"/>
      <c r="D1084" s="237" t="s">
        <v>204</v>
      </c>
      <c r="E1084" s="248" t="s">
        <v>21</v>
      </c>
      <c r="F1084" s="249" t="s">
        <v>1847</v>
      </c>
      <c r="G1084" s="247"/>
      <c r="H1084" s="250">
        <v>2.3330000000000002</v>
      </c>
      <c r="I1084" s="251"/>
      <c r="J1084" s="247"/>
      <c r="K1084" s="247"/>
      <c r="L1084" s="252"/>
      <c r="M1084" s="253"/>
      <c r="N1084" s="254"/>
      <c r="O1084" s="254"/>
      <c r="P1084" s="254"/>
      <c r="Q1084" s="254"/>
      <c r="R1084" s="254"/>
      <c r="S1084" s="254"/>
      <c r="T1084" s="255"/>
      <c r="U1084" s="14"/>
      <c r="V1084" s="14"/>
      <c r="W1084" s="14"/>
      <c r="X1084" s="14"/>
      <c r="Y1084" s="14"/>
      <c r="Z1084" s="14"/>
      <c r="AA1084" s="14"/>
      <c r="AB1084" s="14"/>
      <c r="AC1084" s="14"/>
      <c r="AD1084" s="14"/>
      <c r="AE1084" s="14"/>
      <c r="AT1084" s="256" t="s">
        <v>204</v>
      </c>
      <c r="AU1084" s="256" t="s">
        <v>81</v>
      </c>
      <c r="AV1084" s="14" t="s">
        <v>81</v>
      </c>
      <c r="AW1084" s="14" t="s">
        <v>34</v>
      </c>
      <c r="AX1084" s="14" t="s">
        <v>73</v>
      </c>
      <c r="AY1084" s="256" t="s">
        <v>193</v>
      </c>
    </row>
    <row r="1085" s="15" customFormat="1">
      <c r="A1085" s="15"/>
      <c r="B1085" s="257"/>
      <c r="C1085" s="258"/>
      <c r="D1085" s="237" t="s">
        <v>204</v>
      </c>
      <c r="E1085" s="259" t="s">
        <v>21</v>
      </c>
      <c r="F1085" s="260" t="s">
        <v>208</v>
      </c>
      <c r="G1085" s="258"/>
      <c r="H1085" s="261">
        <v>31.093</v>
      </c>
      <c r="I1085" s="262"/>
      <c r="J1085" s="258"/>
      <c r="K1085" s="258"/>
      <c r="L1085" s="263"/>
      <c r="M1085" s="264"/>
      <c r="N1085" s="265"/>
      <c r="O1085" s="265"/>
      <c r="P1085" s="265"/>
      <c r="Q1085" s="265"/>
      <c r="R1085" s="265"/>
      <c r="S1085" s="265"/>
      <c r="T1085" s="266"/>
      <c r="U1085" s="15"/>
      <c r="V1085" s="15"/>
      <c r="W1085" s="15"/>
      <c r="X1085" s="15"/>
      <c r="Y1085" s="15"/>
      <c r="Z1085" s="15"/>
      <c r="AA1085" s="15"/>
      <c r="AB1085" s="15"/>
      <c r="AC1085" s="15"/>
      <c r="AD1085" s="15"/>
      <c r="AE1085" s="15"/>
      <c r="AT1085" s="267" t="s">
        <v>204</v>
      </c>
      <c r="AU1085" s="267" t="s">
        <v>81</v>
      </c>
      <c r="AV1085" s="15" t="s">
        <v>200</v>
      </c>
      <c r="AW1085" s="15" t="s">
        <v>34</v>
      </c>
      <c r="AX1085" s="15" t="s">
        <v>77</v>
      </c>
      <c r="AY1085" s="267" t="s">
        <v>193</v>
      </c>
    </row>
    <row r="1086" s="2" customFormat="1" ht="24.15" customHeight="1">
      <c r="A1086" s="41"/>
      <c r="B1086" s="42"/>
      <c r="C1086" s="217" t="s">
        <v>1848</v>
      </c>
      <c r="D1086" s="217" t="s">
        <v>195</v>
      </c>
      <c r="E1086" s="218" t="s">
        <v>1849</v>
      </c>
      <c r="F1086" s="219" t="s">
        <v>1850</v>
      </c>
      <c r="G1086" s="220" t="s">
        <v>211</v>
      </c>
      <c r="H1086" s="221">
        <v>3.1099999999999999</v>
      </c>
      <c r="I1086" s="222"/>
      <c r="J1086" s="223">
        <f>ROUND(I1086*H1086,2)</f>
        <v>0</v>
      </c>
      <c r="K1086" s="219" t="s">
        <v>199</v>
      </c>
      <c r="L1086" s="47"/>
      <c r="M1086" s="224" t="s">
        <v>21</v>
      </c>
      <c r="N1086" s="225" t="s">
        <v>44</v>
      </c>
      <c r="O1086" s="87"/>
      <c r="P1086" s="226">
        <f>O1086*H1086</f>
        <v>0</v>
      </c>
      <c r="Q1086" s="226">
        <v>0.01486</v>
      </c>
      <c r="R1086" s="226">
        <f>Q1086*H1086</f>
        <v>0.046214599999999995</v>
      </c>
      <c r="S1086" s="226">
        <v>0</v>
      </c>
      <c r="T1086" s="227">
        <f>S1086*H1086</f>
        <v>0</v>
      </c>
      <c r="U1086" s="41"/>
      <c r="V1086" s="41"/>
      <c r="W1086" s="41"/>
      <c r="X1086" s="41"/>
      <c r="Y1086" s="41"/>
      <c r="Z1086" s="41"/>
      <c r="AA1086" s="41"/>
      <c r="AB1086" s="41"/>
      <c r="AC1086" s="41"/>
      <c r="AD1086" s="41"/>
      <c r="AE1086" s="41"/>
      <c r="AR1086" s="228" t="s">
        <v>352</v>
      </c>
      <c r="AT1086" s="228" t="s">
        <v>195</v>
      </c>
      <c r="AU1086" s="228" t="s">
        <v>81</v>
      </c>
      <c r="AY1086" s="20" t="s">
        <v>193</v>
      </c>
      <c r="BE1086" s="229">
        <f>IF(N1086="základní",J1086,0)</f>
        <v>0</v>
      </c>
      <c r="BF1086" s="229">
        <f>IF(N1086="snížená",J1086,0)</f>
        <v>0</v>
      </c>
      <c r="BG1086" s="229">
        <f>IF(N1086="zákl. přenesená",J1086,0)</f>
        <v>0</v>
      </c>
      <c r="BH1086" s="229">
        <f>IF(N1086="sníž. přenesená",J1086,0)</f>
        <v>0</v>
      </c>
      <c r="BI1086" s="229">
        <f>IF(N1086="nulová",J1086,0)</f>
        <v>0</v>
      </c>
      <c r="BJ1086" s="20" t="s">
        <v>77</v>
      </c>
      <c r="BK1086" s="229">
        <f>ROUND(I1086*H1086,2)</f>
        <v>0</v>
      </c>
      <c r="BL1086" s="20" t="s">
        <v>352</v>
      </c>
      <c r="BM1086" s="228" t="s">
        <v>1851</v>
      </c>
    </row>
    <row r="1087" s="2" customFormat="1">
      <c r="A1087" s="41"/>
      <c r="B1087" s="42"/>
      <c r="C1087" s="43"/>
      <c r="D1087" s="230" t="s">
        <v>202</v>
      </c>
      <c r="E1087" s="43"/>
      <c r="F1087" s="231" t="s">
        <v>1852</v>
      </c>
      <c r="G1087" s="43"/>
      <c r="H1087" s="43"/>
      <c r="I1087" s="232"/>
      <c r="J1087" s="43"/>
      <c r="K1087" s="43"/>
      <c r="L1087" s="47"/>
      <c r="M1087" s="233"/>
      <c r="N1087" s="234"/>
      <c r="O1087" s="87"/>
      <c r="P1087" s="87"/>
      <c r="Q1087" s="87"/>
      <c r="R1087" s="87"/>
      <c r="S1087" s="87"/>
      <c r="T1087" s="88"/>
      <c r="U1087" s="41"/>
      <c r="V1087" s="41"/>
      <c r="W1087" s="41"/>
      <c r="X1087" s="41"/>
      <c r="Y1087" s="41"/>
      <c r="Z1087" s="41"/>
      <c r="AA1087" s="41"/>
      <c r="AB1087" s="41"/>
      <c r="AC1087" s="41"/>
      <c r="AD1087" s="41"/>
      <c r="AE1087" s="41"/>
      <c r="AT1087" s="20" t="s">
        <v>202</v>
      </c>
      <c r="AU1087" s="20" t="s">
        <v>81</v>
      </c>
    </row>
    <row r="1088" s="13" customFormat="1">
      <c r="A1088" s="13"/>
      <c r="B1088" s="235"/>
      <c r="C1088" s="236"/>
      <c r="D1088" s="237" t="s">
        <v>204</v>
      </c>
      <c r="E1088" s="238" t="s">
        <v>21</v>
      </c>
      <c r="F1088" s="239" t="s">
        <v>1846</v>
      </c>
      <c r="G1088" s="236"/>
      <c r="H1088" s="238" t="s">
        <v>21</v>
      </c>
      <c r="I1088" s="240"/>
      <c r="J1088" s="236"/>
      <c r="K1088" s="236"/>
      <c r="L1088" s="241"/>
      <c r="M1088" s="242"/>
      <c r="N1088" s="243"/>
      <c r="O1088" s="243"/>
      <c r="P1088" s="243"/>
      <c r="Q1088" s="243"/>
      <c r="R1088" s="243"/>
      <c r="S1088" s="243"/>
      <c r="T1088" s="244"/>
      <c r="U1088" s="13"/>
      <c r="V1088" s="13"/>
      <c r="W1088" s="13"/>
      <c r="X1088" s="13"/>
      <c r="Y1088" s="13"/>
      <c r="Z1088" s="13"/>
      <c r="AA1088" s="13"/>
      <c r="AB1088" s="13"/>
      <c r="AC1088" s="13"/>
      <c r="AD1088" s="13"/>
      <c r="AE1088" s="13"/>
      <c r="AT1088" s="245" t="s">
        <v>204</v>
      </c>
      <c r="AU1088" s="245" t="s">
        <v>81</v>
      </c>
      <c r="AV1088" s="13" t="s">
        <v>77</v>
      </c>
      <c r="AW1088" s="13" t="s">
        <v>34</v>
      </c>
      <c r="AX1088" s="13" t="s">
        <v>73</v>
      </c>
      <c r="AY1088" s="245" t="s">
        <v>193</v>
      </c>
    </row>
    <row r="1089" s="14" customFormat="1">
      <c r="A1089" s="14"/>
      <c r="B1089" s="246"/>
      <c r="C1089" s="247"/>
      <c r="D1089" s="237" t="s">
        <v>204</v>
      </c>
      <c r="E1089" s="248" t="s">
        <v>21</v>
      </c>
      <c r="F1089" s="249" t="s">
        <v>1853</v>
      </c>
      <c r="G1089" s="247"/>
      <c r="H1089" s="250">
        <v>3.1099999999999999</v>
      </c>
      <c r="I1089" s="251"/>
      <c r="J1089" s="247"/>
      <c r="K1089" s="247"/>
      <c r="L1089" s="252"/>
      <c r="M1089" s="253"/>
      <c r="N1089" s="254"/>
      <c r="O1089" s="254"/>
      <c r="P1089" s="254"/>
      <c r="Q1089" s="254"/>
      <c r="R1089" s="254"/>
      <c r="S1089" s="254"/>
      <c r="T1089" s="255"/>
      <c r="U1089" s="14"/>
      <c r="V1089" s="14"/>
      <c r="W1089" s="14"/>
      <c r="X1089" s="14"/>
      <c r="Y1089" s="14"/>
      <c r="Z1089" s="14"/>
      <c r="AA1089" s="14"/>
      <c r="AB1089" s="14"/>
      <c r="AC1089" s="14"/>
      <c r="AD1089" s="14"/>
      <c r="AE1089" s="14"/>
      <c r="AT1089" s="256" t="s">
        <v>204</v>
      </c>
      <c r="AU1089" s="256" t="s">
        <v>81</v>
      </c>
      <c r="AV1089" s="14" t="s">
        <v>81</v>
      </c>
      <c r="AW1089" s="14" t="s">
        <v>34</v>
      </c>
      <c r="AX1089" s="14" t="s">
        <v>73</v>
      </c>
      <c r="AY1089" s="256" t="s">
        <v>193</v>
      </c>
    </row>
    <row r="1090" s="15" customFormat="1">
      <c r="A1090" s="15"/>
      <c r="B1090" s="257"/>
      <c r="C1090" s="258"/>
      <c r="D1090" s="237" t="s">
        <v>204</v>
      </c>
      <c r="E1090" s="259" t="s">
        <v>21</v>
      </c>
      <c r="F1090" s="260" t="s">
        <v>208</v>
      </c>
      <c r="G1090" s="258"/>
      <c r="H1090" s="261">
        <v>3.1099999999999999</v>
      </c>
      <c r="I1090" s="262"/>
      <c r="J1090" s="258"/>
      <c r="K1090" s="258"/>
      <c r="L1090" s="263"/>
      <c r="M1090" s="264"/>
      <c r="N1090" s="265"/>
      <c r="O1090" s="265"/>
      <c r="P1090" s="265"/>
      <c r="Q1090" s="265"/>
      <c r="R1090" s="265"/>
      <c r="S1090" s="265"/>
      <c r="T1090" s="266"/>
      <c r="U1090" s="15"/>
      <c r="V1090" s="15"/>
      <c r="W1090" s="15"/>
      <c r="X1090" s="15"/>
      <c r="Y1090" s="15"/>
      <c r="Z1090" s="15"/>
      <c r="AA1090" s="15"/>
      <c r="AB1090" s="15"/>
      <c r="AC1090" s="15"/>
      <c r="AD1090" s="15"/>
      <c r="AE1090" s="15"/>
      <c r="AT1090" s="267" t="s">
        <v>204</v>
      </c>
      <c r="AU1090" s="267" t="s">
        <v>81</v>
      </c>
      <c r="AV1090" s="15" t="s">
        <v>200</v>
      </c>
      <c r="AW1090" s="15" t="s">
        <v>34</v>
      </c>
      <c r="AX1090" s="15" t="s">
        <v>77</v>
      </c>
      <c r="AY1090" s="267" t="s">
        <v>193</v>
      </c>
    </row>
    <row r="1091" s="2" customFormat="1" ht="16.5" customHeight="1">
      <c r="A1091" s="41"/>
      <c r="B1091" s="42"/>
      <c r="C1091" s="217" t="s">
        <v>1854</v>
      </c>
      <c r="D1091" s="217" t="s">
        <v>195</v>
      </c>
      <c r="E1091" s="218" t="s">
        <v>1855</v>
      </c>
      <c r="F1091" s="219" t="s">
        <v>1856</v>
      </c>
      <c r="G1091" s="220" t="s">
        <v>588</v>
      </c>
      <c r="H1091" s="221">
        <v>1</v>
      </c>
      <c r="I1091" s="222"/>
      <c r="J1091" s="223">
        <f>ROUND(I1091*H1091,2)</f>
        <v>0</v>
      </c>
      <c r="K1091" s="219" t="s">
        <v>199</v>
      </c>
      <c r="L1091" s="47"/>
      <c r="M1091" s="224" t="s">
        <v>21</v>
      </c>
      <c r="N1091" s="225" t="s">
        <v>44</v>
      </c>
      <c r="O1091" s="87"/>
      <c r="P1091" s="226">
        <f>O1091*H1091</f>
        <v>0</v>
      </c>
      <c r="Q1091" s="226">
        <v>1.0000000000000001E-05</v>
      </c>
      <c r="R1091" s="226">
        <f>Q1091*H1091</f>
        <v>1.0000000000000001E-05</v>
      </c>
      <c r="S1091" s="226">
        <v>0</v>
      </c>
      <c r="T1091" s="227">
        <f>S1091*H1091</f>
        <v>0</v>
      </c>
      <c r="U1091" s="41"/>
      <c r="V1091" s="41"/>
      <c r="W1091" s="41"/>
      <c r="X1091" s="41"/>
      <c r="Y1091" s="41"/>
      <c r="Z1091" s="41"/>
      <c r="AA1091" s="41"/>
      <c r="AB1091" s="41"/>
      <c r="AC1091" s="41"/>
      <c r="AD1091" s="41"/>
      <c r="AE1091" s="41"/>
      <c r="AR1091" s="228" t="s">
        <v>352</v>
      </c>
      <c r="AT1091" s="228" t="s">
        <v>195</v>
      </c>
      <c r="AU1091" s="228" t="s">
        <v>81</v>
      </c>
      <c r="AY1091" s="20" t="s">
        <v>193</v>
      </c>
      <c r="BE1091" s="229">
        <f>IF(N1091="základní",J1091,0)</f>
        <v>0</v>
      </c>
      <c r="BF1091" s="229">
        <f>IF(N1091="snížená",J1091,0)</f>
        <v>0</v>
      </c>
      <c r="BG1091" s="229">
        <f>IF(N1091="zákl. přenesená",J1091,0)</f>
        <v>0</v>
      </c>
      <c r="BH1091" s="229">
        <f>IF(N1091="sníž. přenesená",J1091,0)</f>
        <v>0</v>
      </c>
      <c r="BI1091" s="229">
        <f>IF(N1091="nulová",J1091,0)</f>
        <v>0</v>
      </c>
      <c r="BJ1091" s="20" t="s">
        <v>77</v>
      </c>
      <c r="BK1091" s="229">
        <f>ROUND(I1091*H1091,2)</f>
        <v>0</v>
      </c>
      <c r="BL1091" s="20" t="s">
        <v>352</v>
      </c>
      <c r="BM1091" s="228" t="s">
        <v>1857</v>
      </c>
    </row>
    <row r="1092" s="2" customFormat="1">
      <c r="A1092" s="41"/>
      <c r="B1092" s="42"/>
      <c r="C1092" s="43"/>
      <c r="D1092" s="230" t="s">
        <v>202</v>
      </c>
      <c r="E1092" s="43"/>
      <c r="F1092" s="231" t="s">
        <v>1858</v>
      </c>
      <c r="G1092" s="43"/>
      <c r="H1092" s="43"/>
      <c r="I1092" s="232"/>
      <c r="J1092" s="43"/>
      <c r="K1092" s="43"/>
      <c r="L1092" s="47"/>
      <c r="M1092" s="233"/>
      <c r="N1092" s="234"/>
      <c r="O1092" s="87"/>
      <c r="P1092" s="87"/>
      <c r="Q1092" s="87"/>
      <c r="R1092" s="87"/>
      <c r="S1092" s="87"/>
      <c r="T1092" s="88"/>
      <c r="U1092" s="41"/>
      <c r="V1092" s="41"/>
      <c r="W1092" s="41"/>
      <c r="X1092" s="41"/>
      <c r="Y1092" s="41"/>
      <c r="Z1092" s="41"/>
      <c r="AA1092" s="41"/>
      <c r="AB1092" s="41"/>
      <c r="AC1092" s="41"/>
      <c r="AD1092" s="41"/>
      <c r="AE1092" s="41"/>
      <c r="AT1092" s="20" t="s">
        <v>202</v>
      </c>
      <c r="AU1092" s="20" t="s">
        <v>81</v>
      </c>
    </row>
    <row r="1093" s="13" customFormat="1">
      <c r="A1093" s="13"/>
      <c r="B1093" s="235"/>
      <c r="C1093" s="236"/>
      <c r="D1093" s="237" t="s">
        <v>204</v>
      </c>
      <c r="E1093" s="238" t="s">
        <v>21</v>
      </c>
      <c r="F1093" s="239" t="s">
        <v>1859</v>
      </c>
      <c r="G1093" s="236"/>
      <c r="H1093" s="238" t="s">
        <v>21</v>
      </c>
      <c r="I1093" s="240"/>
      <c r="J1093" s="236"/>
      <c r="K1093" s="236"/>
      <c r="L1093" s="241"/>
      <c r="M1093" s="242"/>
      <c r="N1093" s="243"/>
      <c r="O1093" s="243"/>
      <c r="P1093" s="243"/>
      <c r="Q1093" s="243"/>
      <c r="R1093" s="243"/>
      <c r="S1093" s="243"/>
      <c r="T1093" s="244"/>
      <c r="U1093" s="13"/>
      <c r="V1093" s="13"/>
      <c r="W1093" s="13"/>
      <c r="X1093" s="13"/>
      <c r="Y1093" s="13"/>
      <c r="Z1093" s="13"/>
      <c r="AA1093" s="13"/>
      <c r="AB1093" s="13"/>
      <c r="AC1093" s="13"/>
      <c r="AD1093" s="13"/>
      <c r="AE1093" s="13"/>
      <c r="AT1093" s="245" t="s">
        <v>204</v>
      </c>
      <c r="AU1093" s="245" t="s">
        <v>81</v>
      </c>
      <c r="AV1093" s="13" t="s">
        <v>77</v>
      </c>
      <c r="AW1093" s="13" t="s">
        <v>34</v>
      </c>
      <c r="AX1093" s="13" t="s">
        <v>73</v>
      </c>
      <c r="AY1093" s="245" t="s">
        <v>193</v>
      </c>
    </row>
    <row r="1094" s="14" customFormat="1">
      <c r="A1094" s="14"/>
      <c r="B1094" s="246"/>
      <c r="C1094" s="247"/>
      <c r="D1094" s="237" t="s">
        <v>204</v>
      </c>
      <c r="E1094" s="248" t="s">
        <v>21</v>
      </c>
      <c r="F1094" s="249" t="s">
        <v>77</v>
      </c>
      <c r="G1094" s="247"/>
      <c r="H1094" s="250">
        <v>1</v>
      </c>
      <c r="I1094" s="251"/>
      <c r="J1094" s="247"/>
      <c r="K1094" s="247"/>
      <c r="L1094" s="252"/>
      <c r="M1094" s="253"/>
      <c r="N1094" s="254"/>
      <c r="O1094" s="254"/>
      <c r="P1094" s="254"/>
      <c r="Q1094" s="254"/>
      <c r="R1094" s="254"/>
      <c r="S1094" s="254"/>
      <c r="T1094" s="255"/>
      <c r="U1094" s="14"/>
      <c r="V1094" s="14"/>
      <c r="W1094" s="14"/>
      <c r="X1094" s="14"/>
      <c r="Y1094" s="14"/>
      <c r="Z1094" s="14"/>
      <c r="AA1094" s="14"/>
      <c r="AB1094" s="14"/>
      <c r="AC1094" s="14"/>
      <c r="AD1094" s="14"/>
      <c r="AE1094" s="14"/>
      <c r="AT1094" s="256" t="s">
        <v>204</v>
      </c>
      <c r="AU1094" s="256" t="s">
        <v>81</v>
      </c>
      <c r="AV1094" s="14" t="s">
        <v>81</v>
      </c>
      <c r="AW1094" s="14" t="s">
        <v>34</v>
      </c>
      <c r="AX1094" s="14" t="s">
        <v>73</v>
      </c>
      <c r="AY1094" s="256" t="s">
        <v>193</v>
      </c>
    </row>
    <row r="1095" s="15" customFormat="1">
      <c r="A1095" s="15"/>
      <c r="B1095" s="257"/>
      <c r="C1095" s="258"/>
      <c r="D1095" s="237" t="s">
        <v>204</v>
      </c>
      <c r="E1095" s="259" t="s">
        <v>21</v>
      </c>
      <c r="F1095" s="260" t="s">
        <v>208</v>
      </c>
      <c r="G1095" s="258"/>
      <c r="H1095" s="261">
        <v>1</v>
      </c>
      <c r="I1095" s="262"/>
      <c r="J1095" s="258"/>
      <c r="K1095" s="258"/>
      <c r="L1095" s="263"/>
      <c r="M1095" s="264"/>
      <c r="N1095" s="265"/>
      <c r="O1095" s="265"/>
      <c r="P1095" s="265"/>
      <c r="Q1095" s="265"/>
      <c r="R1095" s="265"/>
      <c r="S1095" s="265"/>
      <c r="T1095" s="266"/>
      <c r="U1095" s="15"/>
      <c r="V1095" s="15"/>
      <c r="W1095" s="15"/>
      <c r="X1095" s="15"/>
      <c r="Y1095" s="15"/>
      <c r="Z1095" s="15"/>
      <c r="AA1095" s="15"/>
      <c r="AB1095" s="15"/>
      <c r="AC1095" s="15"/>
      <c r="AD1095" s="15"/>
      <c r="AE1095" s="15"/>
      <c r="AT1095" s="267" t="s">
        <v>204</v>
      </c>
      <c r="AU1095" s="267" t="s">
        <v>81</v>
      </c>
      <c r="AV1095" s="15" t="s">
        <v>200</v>
      </c>
      <c r="AW1095" s="15" t="s">
        <v>34</v>
      </c>
      <c r="AX1095" s="15" t="s">
        <v>77</v>
      </c>
      <c r="AY1095" s="267" t="s">
        <v>193</v>
      </c>
    </row>
    <row r="1096" s="2" customFormat="1" ht="16.5" customHeight="1">
      <c r="A1096" s="41"/>
      <c r="B1096" s="42"/>
      <c r="C1096" s="282" t="s">
        <v>1860</v>
      </c>
      <c r="D1096" s="282" t="s">
        <v>811</v>
      </c>
      <c r="E1096" s="283" t="s">
        <v>1861</v>
      </c>
      <c r="F1096" s="284" t="s">
        <v>1862</v>
      </c>
      <c r="G1096" s="285" t="s">
        <v>588</v>
      </c>
      <c r="H1096" s="286">
        <v>1</v>
      </c>
      <c r="I1096" s="287"/>
      <c r="J1096" s="288">
        <f>ROUND(I1096*H1096,2)</f>
        <v>0</v>
      </c>
      <c r="K1096" s="284" t="s">
        <v>199</v>
      </c>
      <c r="L1096" s="289"/>
      <c r="M1096" s="290" t="s">
        <v>21</v>
      </c>
      <c r="N1096" s="291" t="s">
        <v>44</v>
      </c>
      <c r="O1096" s="87"/>
      <c r="P1096" s="226">
        <f>O1096*H1096</f>
        <v>0</v>
      </c>
      <c r="Q1096" s="226">
        <v>0.0067000000000000002</v>
      </c>
      <c r="R1096" s="226">
        <f>Q1096*H1096</f>
        <v>0.0067000000000000002</v>
      </c>
      <c r="S1096" s="226">
        <v>0</v>
      </c>
      <c r="T1096" s="227">
        <f>S1096*H1096</f>
        <v>0</v>
      </c>
      <c r="U1096" s="41"/>
      <c r="V1096" s="41"/>
      <c r="W1096" s="41"/>
      <c r="X1096" s="41"/>
      <c r="Y1096" s="41"/>
      <c r="Z1096" s="41"/>
      <c r="AA1096" s="41"/>
      <c r="AB1096" s="41"/>
      <c r="AC1096" s="41"/>
      <c r="AD1096" s="41"/>
      <c r="AE1096" s="41"/>
      <c r="AR1096" s="228" t="s">
        <v>472</v>
      </c>
      <c r="AT1096" s="228" t="s">
        <v>811</v>
      </c>
      <c r="AU1096" s="228" t="s">
        <v>81</v>
      </c>
      <c r="AY1096" s="20" t="s">
        <v>193</v>
      </c>
      <c r="BE1096" s="229">
        <f>IF(N1096="základní",J1096,0)</f>
        <v>0</v>
      </c>
      <c r="BF1096" s="229">
        <f>IF(N1096="snížená",J1096,0)</f>
        <v>0</v>
      </c>
      <c r="BG1096" s="229">
        <f>IF(N1096="zákl. přenesená",J1096,0)</f>
        <v>0</v>
      </c>
      <c r="BH1096" s="229">
        <f>IF(N1096="sníž. přenesená",J1096,0)</f>
        <v>0</v>
      </c>
      <c r="BI1096" s="229">
        <f>IF(N1096="nulová",J1096,0)</f>
        <v>0</v>
      </c>
      <c r="BJ1096" s="20" t="s">
        <v>77</v>
      </c>
      <c r="BK1096" s="229">
        <f>ROUND(I1096*H1096,2)</f>
        <v>0</v>
      </c>
      <c r="BL1096" s="20" t="s">
        <v>352</v>
      </c>
      <c r="BM1096" s="228" t="s">
        <v>1863</v>
      </c>
    </row>
    <row r="1097" s="2" customFormat="1" ht="37.8" customHeight="1">
      <c r="A1097" s="41"/>
      <c r="B1097" s="42"/>
      <c r="C1097" s="217" t="s">
        <v>1864</v>
      </c>
      <c r="D1097" s="217" t="s">
        <v>195</v>
      </c>
      <c r="E1097" s="218" t="s">
        <v>1865</v>
      </c>
      <c r="F1097" s="219" t="s">
        <v>1866</v>
      </c>
      <c r="G1097" s="220" t="s">
        <v>250</v>
      </c>
      <c r="H1097" s="221">
        <v>2.456</v>
      </c>
      <c r="I1097" s="222"/>
      <c r="J1097" s="223">
        <f>ROUND(I1097*H1097,2)</f>
        <v>0</v>
      </c>
      <c r="K1097" s="219" t="s">
        <v>199</v>
      </c>
      <c r="L1097" s="47"/>
      <c r="M1097" s="224" t="s">
        <v>21</v>
      </c>
      <c r="N1097" s="225" t="s">
        <v>44</v>
      </c>
      <c r="O1097" s="87"/>
      <c r="P1097" s="226">
        <f>O1097*H1097</f>
        <v>0</v>
      </c>
      <c r="Q1097" s="226">
        <v>0</v>
      </c>
      <c r="R1097" s="226">
        <f>Q1097*H1097</f>
        <v>0</v>
      </c>
      <c r="S1097" s="226">
        <v>0</v>
      </c>
      <c r="T1097" s="227">
        <f>S1097*H1097</f>
        <v>0</v>
      </c>
      <c r="U1097" s="41"/>
      <c r="V1097" s="41"/>
      <c r="W1097" s="41"/>
      <c r="X1097" s="41"/>
      <c r="Y1097" s="41"/>
      <c r="Z1097" s="41"/>
      <c r="AA1097" s="41"/>
      <c r="AB1097" s="41"/>
      <c r="AC1097" s="41"/>
      <c r="AD1097" s="41"/>
      <c r="AE1097" s="41"/>
      <c r="AR1097" s="228" t="s">
        <v>352</v>
      </c>
      <c r="AT1097" s="228" t="s">
        <v>195</v>
      </c>
      <c r="AU1097" s="228" t="s">
        <v>81</v>
      </c>
      <c r="AY1097" s="20" t="s">
        <v>193</v>
      </c>
      <c r="BE1097" s="229">
        <f>IF(N1097="základní",J1097,0)</f>
        <v>0</v>
      </c>
      <c r="BF1097" s="229">
        <f>IF(N1097="snížená",J1097,0)</f>
        <v>0</v>
      </c>
      <c r="BG1097" s="229">
        <f>IF(N1097="zákl. přenesená",J1097,0)</f>
        <v>0</v>
      </c>
      <c r="BH1097" s="229">
        <f>IF(N1097="sníž. přenesená",J1097,0)</f>
        <v>0</v>
      </c>
      <c r="BI1097" s="229">
        <f>IF(N1097="nulová",J1097,0)</f>
        <v>0</v>
      </c>
      <c r="BJ1097" s="20" t="s">
        <v>77</v>
      </c>
      <c r="BK1097" s="229">
        <f>ROUND(I1097*H1097,2)</f>
        <v>0</v>
      </c>
      <c r="BL1097" s="20" t="s">
        <v>352</v>
      </c>
      <c r="BM1097" s="228" t="s">
        <v>1867</v>
      </c>
    </row>
    <row r="1098" s="2" customFormat="1">
      <c r="A1098" s="41"/>
      <c r="B1098" s="42"/>
      <c r="C1098" s="43"/>
      <c r="D1098" s="230" t="s">
        <v>202</v>
      </c>
      <c r="E1098" s="43"/>
      <c r="F1098" s="231" t="s">
        <v>1868</v>
      </c>
      <c r="G1098" s="43"/>
      <c r="H1098" s="43"/>
      <c r="I1098" s="232"/>
      <c r="J1098" s="43"/>
      <c r="K1098" s="43"/>
      <c r="L1098" s="47"/>
      <c r="M1098" s="233"/>
      <c r="N1098" s="234"/>
      <c r="O1098" s="87"/>
      <c r="P1098" s="87"/>
      <c r="Q1098" s="87"/>
      <c r="R1098" s="87"/>
      <c r="S1098" s="87"/>
      <c r="T1098" s="88"/>
      <c r="U1098" s="41"/>
      <c r="V1098" s="41"/>
      <c r="W1098" s="41"/>
      <c r="X1098" s="41"/>
      <c r="Y1098" s="41"/>
      <c r="Z1098" s="41"/>
      <c r="AA1098" s="41"/>
      <c r="AB1098" s="41"/>
      <c r="AC1098" s="41"/>
      <c r="AD1098" s="41"/>
      <c r="AE1098" s="41"/>
      <c r="AT1098" s="20" t="s">
        <v>202</v>
      </c>
      <c r="AU1098" s="20" t="s">
        <v>81</v>
      </c>
    </row>
    <row r="1099" s="12" customFormat="1" ht="22.8" customHeight="1">
      <c r="A1099" s="12"/>
      <c r="B1099" s="201"/>
      <c r="C1099" s="202"/>
      <c r="D1099" s="203" t="s">
        <v>72</v>
      </c>
      <c r="E1099" s="215" t="s">
        <v>621</v>
      </c>
      <c r="F1099" s="215" t="s">
        <v>622</v>
      </c>
      <c r="G1099" s="202"/>
      <c r="H1099" s="202"/>
      <c r="I1099" s="205"/>
      <c r="J1099" s="216">
        <f>BK1099</f>
        <v>0</v>
      </c>
      <c r="K1099" s="202"/>
      <c r="L1099" s="207"/>
      <c r="M1099" s="208"/>
      <c r="N1099" s="209"/>
      <c r="O1099" s="209"/>
      <c r="P1099" s="210">
        <f>SUM(P1100:P1141)</f>
        <v>0</v>
      </c>
      <c r="Q1099" s="209"/>
      <c r="R1099" s="210">
        <f>SUM(R1100:R1141)</f>
        <v>0.2519555</v>
      </c>
      <c r="S1099" s="209"/>
      <c r="T1099" s="211">
        <f>SUM(T1100:T1141)</f>
        <v>0</v>
      </c>
      <c r="U1099" s="12"/>
      <c r="V1099" s="12"/>
      <c r="W1099" s="12"/>
      <c r="X1099" s="12"/>
      <c r="Y1099" s="12"/>
      <c r="Z1099" s="12"/>
      <c r="AA1099" s="12"/>
      <c r="AB1099" s="12"/>
      <c r="AC1099" s="12"/>
      <c r="AD1099" s="12"/>
      <c r="AE1099" s="12"/>
      <c r="AR1099" s="212" t="s">
        <v>81</v>
      </c>
      <c r="AT1099" s="213" t="s">
        <v>72</v>
      </c>
      <c r="AU1099" s="213" t="s">
        <v>77</v>
      </c>
      <c r="AY1099" s="212" t="s">
        <v>193</v>
      </c>
      <c r="BK1099" s="214">
        <f>SUM(BK1100:BK1141)</f>
        <v>0</v>
      </c>
    </row>
    <row r="1100" s="2" customFormat="1" ht="16.5" customHeight="1">
      <c r="A1100" s="41"/>
      <c r="B1100" s="42"/>
      <c r="C1100" s="217" t="s">
        <v>1869</v>
      </c>
      <c r="D1100" s="217" t="s">
        <v>195</v>
      </c>
      <c r="E1100" s="218" t="s">
        <v>1870</v>
      </c>
      <c r="F1100" s="219" t="s">
        <v>1871</v>
      </c>
      <c r="G1100" s="220" t="s">
        <v>211</v>
      </c>
      <c r="H1100" s="221">
        <v>1.05</v>
      </c>
      <c r="I1100" s="222"/>
      <c r="J1100" s="223">
        <f>ROUND(I1100*H1100,2)</f>
        <v>0</v>
      </c>
      <c r="K1100" s="219" t="s">
        <v>21</v>
      </c>
      <c r="L1100" s="47"/>
      <c r="M1100" s="224" t="s">
        <v>21</v>
      </c>
      <c r="N1100" s="225" t="s">
        <v>44</v>
      </c>
      <c r="O1100" s="87"/>
      <c r="P1100" s="226">
        <f>O1100*H1100</f>
        <v>0</v>
      </c>
      <c r="Q1100" s="226">
        <v>0.00064999999999999997</v>
      </c>
      <c r="R1100" s="226">
        <f>Q1100*H1100</f>
        <v>0.00068249999999999995</v>
      </c>
      <c r="S1100" s="226">
        <v>0</v>
      </c>
      <c r="T1100" s="227">
        <f>S1100*H1100</f>
        <v>0</v>
      </c>
      <c r="U1100" s="41"/>
      <c r="V1100" s="41"/>
      <c r="W1100" s="41"/>
      <c r="X1100" s="41"/>
      <c r="Y1100" s="41"/>
      <c r="Z1100" s="41"/>
      <c r="AA1100" s="41"/>
      <c r="AB1100" s="41"/>
      <c r="AC1100" s="41"/>
      <c r="AD1100" s="41"/>
      <c r="AE1100" s="41"/>
      <c r="AR1100" s="228" t="s">
        <v>352</v>
      </c>
      <c r="AT1100" s="228" t="s">
        <v>195</v>
      </c>
      <c r="AU1100" s="228" t="s">
        <v>81</v>
      </c>
      <c r="AY1100" s="20" t="s">
        <v>193</v>
      </c>
      <c r="BE1100" s="229">
        <f>IF(N1100="základní",J1100,0)</f>
        <v>0</v>
      </c>
      <c r="BF1100" s="229">
        <f>IF(N1100="snížená",J1100,0)</f>
        <v>0</v>
      </c>
      <c r="BG1100" s="229">
        <f>IF(N1100="zákl. přenesená",J1100,0)</f>
        <v>0</v>
      </c>
      <c r="BH1100" s="229">
        <f>IF(N1100="sníž. přenesená",J1100,0)</f>
        <v>0</v>
      </c>
      <c r="BI1100" s="229">
        <f>IF(N1100="nulová",J1100,0)</f>
        <v>0</v>
      </c>
      <c r="BJ1100" s="20" t="s">
        <v>77</v>
      </c>
      <c r="BK1100" s="229">
        <f>ROUND(I1100*H1100,2)</f>
        <v>0</v>
      </c>
      <c r="BL1100" s="20" t="s">
        <v>352</v>
      </c>
      <c r="BM1100" s="228" t="s">
        <v>1872</v>
      </c>
    </row>
    <row r="1101" s="2" customFormat="1">
      <c r="A1101" s="41"/>
      <c r="B1101" s="42"/>
      <c r="C1101" s="43"/>
      <c r="D1101" s="237" t="s">
        <v>836</v>
      </c>
      <c r="E1101" s="43"/>
      <c r="F1101" s="292" t="s">
        <v>1873</v>
      </c>
      <c r="G1101" s="43"/>
      <c r="H1101" s="43"/>
      <c r="I1101" s="232"/>
      <c r="J1101" s="43"/>
      <c r="K1101" s="43"/>
      <c r="L1101" s="47"/>
      <c r="M1101" s="233"/>
      <c r="N1101" s="234"/>
      <c r="O1101" s="87"/>
      <c r="P1101" s="87"/>
      <c r="Q1101" s="87"/>
      <c r="R1101" s="87"/>
      <c r="S1101" s="87"/>
      <c r="T1101" s="88"/>
      <c r="U1101" s="41"/>
      <c r="V1101" s="41"/>
      <c r="W1101" s="41"/>
      <c r="X1101" s="41"/>
      <c r="Y1101" s="41"/>
      <c r="Z1101" s="41"/>
      <c r="AA1101" s="41"/>
      <c r="AB1101" s="41"/>
      <c r="AC1101" s="41"/>
      <c r="AD1101" s="41"/>
      <c r="AE1101" s="41"/>
      <c r="AT1101" s="20" t="s">
        <v>836</v>
      </c>
      <c r="AU1101" s="20" t="s">
        <v>81</v>
      </c>
    </row>
    <row r="1102" s="13" customFormat="1">
      <c r="A1102" s="13"/>
      <c r="B1102" s="235"/>
      <c r="C1102" s="236"/>
      <c r="D1102" s="237" t="s">
        <v>204</v>
      </c>
      <c r="E1102" s="238" t="s">
        <v>21</v>
      </c>
      <c r="F1102" s="239" t="s">
        <v>1874</v>
      </c>
      <c r="G1102" s="236"/>
      <c r="H1102" s="238" t="s">
        <v>21</v>
      </c>
      <c r="I1102" s="240"/>
      <c r="J1102" s="236"/>
      <c r="K1102" s="236"/>
      <c r="L1102" s="241"/>
      <c r="M1102" s="242"/>
      <c r="N1102" s="243"/>
      <c r="O1102" s="243"/>
      <c r="P1102" s="243"/>
      <c r="Q1102" s="243"/>
      <c r="R1102" s="243"/>
      <c r="S1102" s="243"/>
      <c r="T1102" s="244"/>
      <c r="U1102" s="13"/>
      <c r="V1102" s="13"/>
      <c r="W1102" s="13"/>
      <c r="X1102" s="13"/>
      <c r="Y1102" s="13"/>
      <c r="Z1102" s="13"/>
      <c r="AA1102" s="13"/>
      <c r="AB1102" s="13"/>
      <c r="AC1102" s="13"/>
      <c r="AD1102" s="13"/>
      <c r="AE1102" s="13"/>
      <c r="AT1102" s="245" t="s">
        <v>204</v>
      </c>
      <c r="AU1102" s="245" t="s">
        <v>81</v>
      </c>
      <c r="AV1102" s="13" t="s">
        <v>77</v>
      </c>
      <c r="AW1102" s="13" t="s">
        <v>34</v>
      </c>
      <c r="AX1102" s="13" t="s">
        <v>73</v>
      </c>
      <c r="AY1102" s="245" t="s">
        <v>193</v>
      </c>
    </row>
    <row r="1103" s="14" customFormat="1">
      <c r="A1103" s="14"/>
      <c r="B1103" s="246"/>
      <c r="C1103" s="247"/>
      <c r="D1103" s="237" t="s">
        <v>204</v>
      </c>
      <c r="E1103" s="248" t="s">
        <v>21</v>
      </c>
      <c r="F1103" s="249" t="s">
        <v>1875</v>
      </c>
      <c r="G1103" s="247"/>
      <c r="H1103" s="250">
        <v>1.05</v>
      </c>
      <c r="I1103" s="251"/>
      <c r="J1103" s="247"/>
      <c r="K1103" s="247"/>
      <c r="L1103" s="252"/>
      <c r="M1103" s="253"/>
      <c r="N1103" s="254"/>
      <c r="O1103" s="254"/>
      <c r="P1103" s="254"/>
      <c r="Q1103" s="254"/>
      <c r="R1103" s="254"/>
      <c r="S1103" s="254"/>
      <c r="T1103" s="255"/>
      <c r="U1103" s="14"/>
      <c r="V1103" s="14"/>
      <c r="W1103" s="14"/>
      <c r="X1103" s="14"/>
      <c r="Y1103" s="14"/>
      <c r="Z1103" s="14"/>
      <c r="AA1103" s="14"/>
      <c r="AB1103" s="14"/>
      <c r="AC1103" s="14"/>
      <c r="AD1103" s="14"/>
      <c r="AE1103" s="14"/>
      <c r="AT1103" s="256" t="s">
        <v>204</v>
      </c>
      <c r="AU1103" s="256" t="s">
        <v>81</v>
      </c>
      <c r="AV1103" s="14" t="s">
        <v>81</v>
      </c>
      <c r="AW1103" s="14" t="s">
        <v>34</v>
      </c>
      <c r="AX1103" s="14" t="s">
        <v>73</v>
      </c>
      <c r="AY1103" s="256" t="s">
        <v>193</v>
      </c>
    </row>
    <row r="1104" s="15" customFormat="1">
      <c r="A1104" s="15"/>
      <c r="B1104" s="257"/>
      <c r="C1104" s="258"/>
      <c r="D1104" s="237" t="s">
        <v>204</v>
      </c>
      <c r="E1104" s="259" t="s">
        <v>21</v>
      </c>
      <c r="F1104" s="260" t="s">
        <v>208</v>
      </c>
      <c r="G1104" s="258"/>
      <c r="H1104" s="261">
        <v>1.05</v>
      </c>
      <c r="I1104" s="262"/>
      <c r="J1104" s="258"/>
      <c r="K1104" s="258"/>
      <c r="L1104" s="263"/>
      <c r="M1104" s="264"/>
      <c r="N1104" s="265"/>
      <c r="O1104" s="265"/>
      <c r="P1104" s="265"/>
      <c r="Q1104" s="265"/>
      <c r="R1104" s="265"/>
      <c r="S1104" s="265"/>
      <c r="T1104" s="266"/>
      <c r="U1104" s="15"/>
      <c r="V1104" s="15"/>
      <c r="W1104" s="15"/>
      <c r="X1104" s="15"/>
      <c r="Y1104" s="15"/>
      <c r="Z1104" s="15"/>
      <c r="AA1104" s="15"/>
      <c r="AB1104" s="15"/>
      <c r="AC1104" s="15"/>
      <c r="AD1104" s="15"/>
      <c r="AE1104" s="15"/>
      <c r="AT1104" s="267" t="s">
        <v>204</v>
      </c>
      <c r="AU1104" s="267" t="s">
        <v>81</v>
      </c>
      <c r="AV1104" s="15" t="s">
        <v>200</v>
      </c>
      <c r="AW1104" s="15" t="s">
        <v>34</v>
      </c>
      <c r="AX1104" s="15" t="s">
        <v>77</v>
      </c>
      <c r="AY1104" s="267" t="s">
        <v>193</v>
      </c>
    </row>
    <row r="1105" s="2" customFormat="1" ht="16.5" customHeight="1">
      <c r="A1105" s="41"/>
      <c r="B1105" s="42"/>
      <c r="C1105" s="217" t="s">
        <v>1876</v>
      </c>
      <c r="D1105" s="217" t="s">
        <v>195</v>
      </c>
      <c r="E1105" s="218" t="s">
        <v>1877</v>
      </c>
      <c r="F1105" s="219" t="s">
        <v>1878</v>
      </c>
      <c r="G1105" s="220" t="s">
        <v>211</v>
      </c>
      <c r="H1105" s="221">
        <v>13</v>
      </c>
      <c r="I1105" s="222"/>
      <c r="J1105" s="223">
        <f>ROUND(I1105*H1105,2)</f>
        <v>0</v>
      </c>
      <c r="K1105" s="219" t="s">
        <v>21</v>
      </c>
      <c r="L1105" s="47"/>
      <c r="M1105" s="224" t="s">
        <v>21</v>
      </c>
      <c r="N1105" s="225" t="s">
        <v>44</v>
      </c>
      <c r="O1105" s="87"/>
      <c r="P1105" s="226">
        <f>O1105*H1105</f>
        <v>0</v>
      </c>
      <c r="Q1105" s="226">
        <v>0.00083000000000000001</v>
      </c>
      <c r="R1105" s="226">
        <f>Q1105*H1105</f>
        <v>0.010790000000000001</v>
      </c>
      <c r="S1105" s="226">
        <v>0</v>
      </c>
      <c r="T1105" s="227">
        <f>S1105*H1105</f>
        <v>0</v>
      </c>
      <c r="U1105" s="41"/>
      <c r="V1105" s="41"/>
      <c r="W1105" s="41"/>
      <c r="X1105" s="41"/>
      <c r="Y1105" s="41"/>
      <c r="Z1105" s="41"/>
      <c r="AA1105" s="41"/>
      <c r="AB1105" s="41"/>
      <c r="AC1105" s="41"/>
      <c r="AD1105" s="41"/>
      <c r="AE1105" s="41"/>
      <c r="AR1105" s="228" t="s">
        <v>352</v>
      </c>
      <c r="AT1105" s="228" t="s">
        <v>195</v>
      </c>
      <c r="AU1105" s="228" t="s">
        <v>81</v>
      </c>
      <c r="AY1105" s="20" t="s">
        <v>193</v>
      </c>
      <c r="BE1105" s="229">
        <f>IF(N1105="základní",J1105,0)</f>
        <v>0</v>
      </c>
      <c r="BF1105" s="229">
        <f>IF(N1105="snížená",J1105,0)</f>
        <v>0</v>
      </c>
      <c r="BG1105" s="229">
        <f>IF(N1105="zákl. přenesená",J1105,0)</f>
        <v>0</v>
      </c>
      <c r="BH1105" s="229">
        <f>IF(N1105="sníž. přenesená",J1105,0)</f>
        <v>0</v>
      </c>
      <c r="BI1105" s="229">
        <f>IF(N1105="nulová",J1105,0)</f>
        <v>0</v>
      </c>
      <c r="BJ1105" s="20" t="s">
        <v>77</v>
      </c>
      <c r="BK1105" s="229">
        <f>ROUND(I1105*H1105,2)</f>
        <v>0</v>
      </c>
      <c r="BL1105" s="20" t="s">
        <v>352</v>
      </c>
      <c r="BM1105" s="228" t="s">
        <v>1879</v>
      </c>
    </row>
    <row r="1106" s="2" customFormat="1">
      <c r="A1106" s="41"/>
      <c r="B1106" s="42"/>
      <c r="C1106" s="43"/>
      <c r="D1106" s="237" t="s">
        <v>836</v>
      </c>
      <c r="E1106" s="43"/>
      <c r="F1106" s="292" t="s">
        <v>1873</v>
      </c>
      <c r="G1106" s="43"/>
      <c r="H1106" s="43"/>
      <c r="I1106" s="232"/>
      <c r="J1106" s="43"/>
      <c r="K1106" s="43"/>
      <c r="L1106" s="47"/>
      <c r="M1106" s="233"/>
      <c r="N1106" s="234"/>
      <c r="O1106" s="87"/>
      <c r="P1106" s="87"/>
      <c r="Q1106" s="87"/>
      <c r="R1106" s="87"/>
      <c r="S1106" s="87"/>
      <c r="T1106" s="88"/>
      <c r="U1106" s="41"/>
      <c r="V1106" s="41"/>
      <c r="W1106" s="41"/>
      <c r="X1106" s="41"/>
      <c r="Y1106" s="41"/>
      <c r="Z1106" s="41"/>
      <c r="AA1106" s="41"/>
      <c r="AB1106" s="41"/>
      <c r="AC1106" s="41"/>
      <c r="AD1106" s="41"/>
      <c r="AE1106" s="41"/>
      <c r="AT1106" s="20" t="s">
        <v>836</v>
      </c>
      <c r="AU1106" s="20" t="s">
        <v>81</v>
      </c>
    </row>
    <row r="1107" s="13" customFormat="1">
      <c r="A1107" s="13"/>
      <c r="B1107" s="235"/>
      <c r="C1107" s="236"/>
      <c r="D1107" s="237" t="s">
        <v>204</v>
      </c>
      <c r="E1107" s="238" t="s">
        <v>21</v>
      </c>
      <c r="F1107" s="239" t="s">
        <v>1880</v>
      </c>
      <c r="G1107" s="236"/>
      <c r="H1107" s="238" t="s">
        <v>21</v>
      </c>
      <c r="I1107" s="240"/>
      <c r="J1107" s="236"/>
      <c r="K1107" s="236"/>
      <c r="L1107" s="241"/>
      <c r="M1107" s="242"/>
      <c r="N1107" s="243"/>
      <c r="O1107" s="243"/>
      <c r="P1107" s="243"/>
      <c r="Q1107" s="243"/>
      <c r="R1107" s="243"/>
      <c r="S1107" s="243"/>
      <c r="T1107" s="244"/>
      <c r="U1107" s="13"/>
      <c r="V1107" s="13"/>
      <c r="W1107" s="13"/>
      <c r="X1107" s="13"/>
      <c r="Y1107" s="13"/>
      <c r="Z1107" s="13"/>
      <c r="AA1107" s="13"/>
      <c r="AB1107" s="13"/>
      <c r="AC1107" s="13"/>
      <c r="AD1107" s="13"/>
      <c r="AE1107" s="13"/>
      <c r="AT1107" s="245" t="s">
        <v>204</v>
      </c>
      <c r="AU1107" s="245" t="s">
        <v>81</v>
      </c>
      <c r="AV1107" s="13" t="s">
        <v>77</v>
      </c>
      <c r="AW1107" s="13" t="s">
        <v>34</v>
      </c>
      <c r="AX1107" s="13" t="s">
        <v>73</v>
      </c>
      <c r="AY1107" s="245" t="s">
        <v>193</v>
      </c>
    </row>
    <row r="1108" s="14" customFormat="1">
      <c r="A1108" s="14"/>
      <c r="B1108" s="246"/>
      <c r="C1108" s="247"/>
      <c r="D1108" s="237" t="s">
        <v>204</v>
      </c>
      <c r="E1108" s="248" t="s">
        <v>21</v>
      </c>
      <c r="F1108" s="249" t="s">
        <v>1881</v>
      </c>
      <c r="G1108" s="247"/>
      <c r="H1108" s="250">
        <v>6.25</v>
      </c>
      <c r="I1108" s="251"/>
      <c r="J1108" s="247"/>
      <c r="K1108" s="247"/>
      <c r="L1108" s="252"/>
      <c r="M1108" s="253"/>
      <c r="N1108" s="254"/>
      <c r="O1108" s="254"/>
      <c r="P1108" s="254"/>
      <c r="Q1108" s="254"/>
      <c r="R1108" s="254"/>
      <c r="S1108" s="254"/>
      <c r="T1108" s="255"/>
      <c r="U1108" s="14"/>
      <c r="V1108" s="14"/>
      <c r="W1108" s="14"/>
      <c r="X1108" s="14"/>
      <c r="Y1108" s="14"/>
      <c r="Z1108" s="14"/>
      <c r="AA1108" s="14"/>
      <c r="AB1108" s="14"/>
      <c r="AC1108" s="14"/>
      <c r="AD1108" s="14"/>
      <c r="AE1108" s="14"/>
      <c r="AT1108" s="256" t="s">
        <v>204</v>
      </c>
      <c r="AU1108" s="256" t="s">
        <v>81</v>
      </c>
      <c r="AV1108" s="14" t="s">
        <v>81</v>
      </c>
      <c r="AW1108" s="14" t="s">
        <v>34</v>
      </c>
      <c r="AX1108" s="14" t="s">
        <v>73</v>
      </c>
      <c r="AY1108" s="256" t="s">
        <v>193</v>
      </c>
    </row>
    <row r="1109" s="13" customFormat="1">
      <c r="A1109" s="13"/>
      <c r="B1109" s="235"/>
      <c r="C1109" s="236"/>
      <c r="D1109" s="237" t="s">
        <v>204</v>
      </c>
      <c r="E1109" s="238" t="s">
        <v>21</v>
      </c>
      <c r="F1109" s="239" t="s">
        <v>1882</v>
      </c>
      <c r="G1109" s="236"/>
      <c r="H1109" s="238" t="s">
        <v>21</v>
      </c>
      <c r="I1109" s="240"/>
      <c r="J1109" s="236"/>
      <c r="K1109" s="236"/>
      <c r="L1109" s="241"/>
      <c r="M1109" s="242"/>
      <c r="N1109" s="243"/>
      <c r="O1109" s="243"/>
      <c r="P1109" s="243"/>
      <c r="Q1109" s="243"/>
      <c r="R1109" s="243"/>
      <c r="S1109" s="243"/>
      <c r="T1109" s="244"/>
      <c r="U1109" s="13"/>
      <c r="V1109" s="13"/>
      <c r="W1109" s="13"/>
      <c r="X1109" s="13"/>
      <c r="Y1109" s="13"/>
      <c r="Z1109" s="13"/>
      <c r="AA1109" s="13"/>
      <c r="AB1109" s="13"/>
      <c r="AC1109" s="13"/>
      <c r="AD1109" s="13"/>
      <c r="AE1109" s="13"/>
      <c r="AT1109" s="245" t="s">
        <v>204</v>
      </c>
      <c r="AU1109" s="245" t="s">
        <v>81</v>
      </c>
      <c r="AV1109" s="13" t="s">
        <v>77</v>
      </c>
      <c r="AW1109" s="13" t="s">
        <v>34</v>
      </c>
      <c r="AX1109" s="13" t="s">
        <v>73</v>
      </c>
      <c r="AY1109" s="245" t="s">
        <v>193</v>
      </c>
    </row>
    <row r="1110" s="14" customFormat="1">
      <c r="A1110" s="14"/>
      <c r="B1110" s="246"/>
      <c r="C1110" s="247"/>
      <c r="D1110" s="237" t="s">
        <v>204</v>
      </c>
      <c r="E1110" s="248" t="s">
        <v>21</v>
      </c>
      <c r="F1110" s="249" t="s">
        <v>1883</v>
      </c>
      <c r="G1110" s="247"/>
      <c r="H1110" s="250">
        <v>6.75</v>
      </c>
      <c r="I1110" s="251"/>
      <c r="J1110" s="247"/>
      <c r="K1110" s="247"/>
      <c r="L1110" s="252"/>
      <c r="M1110" s="253"/>
      <c r="N1110" s="254"/>
      <c r="O1110" s="254"/>
      <c r="P1110" s="254"/>
      <c r="Q1110" s="254"/>
      <c r="R1110" s="254"/>
      <c r="S1110" s="254"/>
      <c r="T1110" s="255"/>
      <c r="U1110" s="14"/>
      <c r="V1110" s="14"/>
      <c r="W1110" s="14"/>
      <c r="X1110" s="14"/>
      <c r="Y1110" s="14"/>
      <c r="Z1110" s="14"/>
      <c r="AA1110" s="14"/>
      <c r="AB1110" s="14"/>
      <c r="AC1110" s="14"/>
      <c r="AD1110" s="14"/>
      <c r="AE1110" s="14"/>
      <c r="AT1110" s="256" t="s">
        <v>204</v>
      </c>
      <c r="AU1110" s="256" t="s">
        <v>81</v>
      </c>
      <c r="AV1110" s="14" t="s">
        <v>81</v>
      </c>
      <c r="AW1110" s="14" t="s">
        <v>34</v>
      </c>
      <c r="AX1110" s="14" t="s">
        <v>73</v>
      </c>
      <c r="AY1110" s="256" t="s">
        <v>193</v>
      </c>
    </row>
    <row r="1111" s="15" customFormat="1">
      <c r="A1111" s="15"/>
      <c r="B1111" s="257"/>
      <c r="C1111" s="258"/>
      <c r="D1111" s="237" t="s">
        <v>204</v>
      </c>
      <c r="E1111" s="259" t="s">
        <v>21</v>
      </c>
      <c r="F1111" s="260" t="s">
        <v>208</v>
      </c>
      <c r="G1111" s="258"/>
      <c r="H1111" s="261">
        <v>13</v>
      </c>
      <c r="I1111" s="262"/>
      <c r="J1111" s="258"/>
      <c r="K1111" s="258"/>
      <c r="L1111" s="263"/>
      <c r="M1111" s="264"/>
      <c r="N1111" s="265"/>
      <c r="O1111" s="265"/>
      <c r="P1111" s="265"/>
      <c r="Q1111" s="265"/>
      <c r="R1111" s="265"/>
      <c r="S1111" s="265"/>
      <c r="T1111" s="266"/>
      <c r="U1111" s="15"/>
      <c r="V1111" s="15"/>
      <c r="W1111" s="15"/>
      <c r="X1111" s="15"/>
      <c r="Y1111" s="15"/>
      <c r="Z1111" s="15"/>
      <c r="AA1111" s="15"/>
      <c r="AB1111" s="15"/>
      <c r="AC1111" s="15"/>
      <c r="AD1111" s="15"/>
      <c r="AE1111" s="15"/>
      <c r="AT1111" s="267" t="s">
        <v>204</v>
      </c>
      <c r="AU1111" s="267" t="s">
        <v>81</v>
      </c>
      <c r="AV1111" s="15" t="s">
        <v>200</v>
      </c>
      <c r="AW1111" s="15" t="s">
        <v>34</v>
      </c>
      <c r="AX1111" s="15" t="s">
        <v>77</v>
      </c>
      <c r="AY1111" s="267" t="s">
        <v>193</v>
      </c>
    </row>
    <row r="1112" s="2" customFormat="1" ht="16.5" customHeight="1">
      <c r="A1112" s="41"/>
      <c r="B1112" s="42"/>
      <c r="C1112" s="217" t="s">
        <v>1884</v>
      </c>
      <c r="D1112" s="217" t="s">
        <v>195</v>
      </c>
      <c r="E1112" s="218" t="s">
        <v>1885</v>
      </c>
      <c r="F1112" s="219" t="s">
        <v>1886</v>
      </c>
      <c r="G1112" s="220" t="s">
        <v>211</v>
      </c>
      <c r="H1112" s="221">
        <v>32</v>
      </c>
      <c r="I1112" s="222"/>
      <c r="J1112" s="223">
        <f>ROUND(I1112*H1112,2)</f>
        <v>0</v>
      </c>
      <c r="K1112" s="219" t="s">
        <v>21</v>
      </c>
      <c r="L1112" s="47"/>
      <c r="M1112" s="224" t="s">
        <v>21</v>
      </c>
      <c r="N1112" s="225" t="s">
        <v>44</v>
      </c>
      <c r="O1112" s="87"/>
      <c r="P1112" s="226">
        <f>O1112*H1112</f>
        <v>0</v>
      </c>
      <c r="Q1112" s="226">
        <v>0.00107</v>
      </c>
      <c r="R1112" s="226">
        <f>Q1112*H1112</f>
        <v>0.03424</v>
      </c>
      <c r="S1112" s="226">
        <v>0</v>
      </c>
      <c r="T1112" s="227">
        <f>S1112*H1112</f>
        <v>0</v>
      </c>
      <c r="U1112" s="41"/>
      <c r="V1112" s="41"/>
      <c r="W1112" s="41"/>
      <c r="X1112" s="41"/>
      <c r="Y1112" s="41"/>
      <c r="Z1112" s="41"/>
      <c r="AA1112" s="41"/>
      <c r="AB1112" s="41"/>
      <c r="AC1112" s="41"/>
      <c r="AD1112" s="41"/>
      <c r="AE1112" s="41"/>
      <c r="AR1112" s="228" t="s">
        <v>352</v>
      </c>
      <c r="AT1112" s="228" t="s">
        <v>195</v>
      </c>
      <c r="AU1112" s="228" t="s">
        <v>81</v>
      </c>
      <c r="AY1112" s="20" t="s">
        <v>193</v>
      </c>
      <c r="BE1112" s="229">
        <f>IF(N1112="základní",J1112,0)</f>
        <v>0</v>
      </c>
      <c r="BF1112" s="229">
        <f>IF(N1112="snížená",J1112,0)</f>
        <v>0</v>
      </c>
      <c r="BG1112" s="229">
        <f>IF(N1112="zákl. přenesená",J1112,0)</f>
        <v>0</v>
      </c>
      <c r="BH1112" s="229">
        <f>IF(N1112="sníž. přenesená",J1112,0)</f>
        <v>0</v>
      </c>
      <c r="BI1112" s="229">
        <f>IF(N1112="nulová",J1112,0)</f>
        <v>0</v>
      </c>
      <c r="BJ1112" s="20" t="s">
        <v>77</v>
      </c>
      <c r="BK1112" s="229">
        <f>ROUND(I1112*H1112,2)</f>
        <v>0</v>
      </c>
      <c r="BL1112" s="20" t="s">
        <v>352</v>
      </c>
      <c r="BM1112" s="228" t="s">
        <v>1887</v>
      </c>
    </row>
    <row r="1113" s="13" customFormat="1">
      <c r="A1113" s="13"/>
      <c r="B1113" s="235"/>
      <c r="C1113" s="236"/>
      <c r="D1113" s="237" t="s">
        <v>204</v>
      </c>
      <c r="E1113" s="238" t="s">
        <v>21</v>
      </c>
      <c r="F1113" s="239" t="s">
        <v>1888</v>
      </c>
      <c r="G1113" s="236"/>
      <c r="H1113" s="238" t="s">
        <v>21</v>
      </c>
      <c r="I1113" s="240"/>
      <c r="J1113" s="236"/>
      <c r="K1113" s="236"/>
      <c r="L1113" s="241"/>
      <c r="M1113" s="242"/>
      <c r="N1113" s="243"/>
      <c r="O1113" s="243"/>
      <c r="P1113" s="243"/>
      <c r="Q1113" s="243"/>
      <c r="R1113" s="243"/>
      <c r="S1113" s="243"/>
      <c r="T1113" s="244"/>
      <c r="U1113" s="13"/>
      <c r="V1113" s="13"/>
      <c r="W1113" s="13"/>
      <c r="X1113" s="13"/>
      <c r="Y1113" s="13"/>
      <c r="Z1113" s="13"/>
      <c r="AA1113" s="13"/>
      <c r="AB1113" s="13"/>
      <c r="AC1113" s="13"/>
      <c r="AD1113" s="13"/>
      <c r="AE1113" s="13"/>
      <c r="AT1113" s="245" t="s">
        <v>204</v>
      </c>
      <c r="AU1113" s="245" t="s">
        <v>81</v>
      </c>
      <c r="AV1113" s="13" t="s">
        <v>77</v>
      </c>
      <c r="AW1113" s="13" t="s">
        <v>34</v>
      </c>
      <c r="AX1113" s="13" t="s">
        <v>73</v>
      </c>
      <c r="AY1113" s="245" t="s">
        <v>193</v>
      </c>
    </row>
    <row r="1114" s="14" customFormat="1">
      <c r="A1114" s="14"/>
      <c r="B1114" s="246"/>
      <c r="C1114" s="247"/>
      <c r="D1114" s="237" t="s">
        <v>204</v>
      </c>
      <c r="E1114" s="248" t="s">
        <v>21</v>
      </c>
      <c r="F1114" s="249" t="s">
        <v>1889</v>
      </c>
      <c r="G1114" s="247"/>
      <c r="H1114" s="250">
        <v>32</v>
      </c>
      <c r="I1114" s="251"/>
      <c r="J1114" s="247"/>
      <c r="K1114" s="247"/>
      <c r="L1114" s="252"/>
      <c r="M1114" s="253"/>
      <c r="N1114" s="254"/>
      <c r="O1114" s="254"/>
      <c r="P1114" s="254"/>
      <c r="Q1114" s="254"/>
      <c r="R1114" s="254"/>
      <c r="S1114" s="254"/>
      <c r="T1114" s="255"/>
      <c r="U1114" s="14"/>
      <c r="V1114" s="14"/>
      <c r="W1114" s="14"/>
      <c r="X1114" s="14"/>
      <c r="Y1114" s="14"/>
      <c r="Z1114" s="14"/>
      <c r="AA1114" s="14"/>
      <c r="AB1114" s="14"/>
      <c r="AC1114" s="14"/>
      <c r="AD1114" s="14"/>
      <c r="AE1114" s="14"/>
      <c r="AT1114" s="256" t="s">
        <v>204</v>
      </c>
      <c r="AU1114" s="256" t="s">
        <v>81</v>
      </c>
      <c r="AV1114" s="14" t="s">
        <v>81</v>
      </c>
      <c r="AW1114" s="14" t="s">
        <v>34</v>
      </c>
      <c r="AX1114" s="14" t="s">
        <v>73</v>
      </c>
      <c r="AY1114" s="256" t="s">
        <v>193</v>
      </c>
    </row>
    <row r="1115" s="15" customFormat="1">
      <c r="A1115" s="15"/>
      <c r="B1115" s="257"/>
      <c r="C1115" s="258"/>
      <c r="D1115" s="237" t="s">
        <v>204</v>
      </c>
      <c r="E1115" s="259" t="s">
        <v>21</v>
      </c>
      <c r="F1115" s="260" t="s">
        <v>208</v>
      </c>
      <c r="G1115" s="258"/>
      <c r="H1115" s="261">
        <v>32</v>
      </c>
      <c r="I1115" s="262"/>
      <c r="J1115" s="258"/>
      <c r="K1115" s="258"/>
      <c r="L1115" s="263"/>
      <c r="M1115" s="264"/>
      <c r="N1115" s="265"/>
      <c r="O1115" s="265"/>
      <c r="P1115" s="265"/>
      <c r="Q1115" s="265"/>
      <c r="R1115" s="265"/>
      <c r="S1115" s="265"/>
      <c r="T1115" s="266"/>
      <c r="U1115" s="15"/>
      <c r="V1115" s="15"/>
      <c r="W1115" s="15"/>
      <c r="X1115" s="15"/>
      <c r="Y1115" s="15"/>
      <c r="Z1115" s="15"/>
      <c r="AA1115" s="15"/>
      <c r="AB1115" s="15"/>
      <c r="AC1115" s="15"/>
      <c r="AD1115" s="15"/>
      <c r="AE1115" s="15"/>
      <c r="AT1115" s="267" t="s">
        <v>204</v>
      </c>
      <c r="AU1115" s="267" t="s">
        <v>81</v>
      </c>
      <c r="AV1115" s="15" t="s">
        <v>200</v>
      </c>
      <c r="AW1115" s="15" t="s">
        <v>34</v>
      </c>
      <c r="AX1115" s="15" t="s">
        <v>77</v>
      </c>
      <c r="AY1115" s="267" t="s">
        <v>193</v>
      </c>
    </row>
    <row r="1116" s="2" customFormat="1" ht="21.75" customHeight="1">
      <c r="A1116" s="41"/>
      <c r="B1116" s="42"/>
      <c r="C1116" s="217" t="s">
        <v>1890</v>
      </c>
      <c r="D1116" s="217" t="s">
        <v>195</v>
      </c>
      <c r="E1116" s="218" t="s">
        <v>1891</v>
      </c>
      <c r="F1116" s="219" t="s">
        <v>1892</v>
      </c>
      <c r="G1116" s="220" t="s">
        <v>211</v>
      </c>
      <c r="H1116" s="221">
        <v>13.699999999999999</v>
      </c>
      <c r="I1116" s="222"/>
      <c r="J1116" s="223">
        <f>ROUND(I1116*H1116,2)</f>
        <v>0</v>
      </c>
      <c r="K1116" s="219" t="s">
        <v>21</v>
      </c>
      <c r="L1116" s="47"/>
      <c r="M1116" s="224" t="s">
        <v>21</v>
      </c>
      <c r="N1116" s="225" t="s">
        <v>44</v>
      </c>
      <c r="O1116" s="87"/>
      <c r="P1116" s="226">
        <f>O1116*H1116</f>
        <v>0</v>
      </c>
      <c r="Q1116" s="226">
        <v>0.00232</v>
      </c>
      <c r="R1116" s="226">
        <f>Q1116*H1116</f>
        <v>0.031784</v>
      </c>
      <c r="S1116" s="226">
        <v>0</v>
      </c>
      <c r="T1116" s="227">
        <f>S1116*H1116</f>
        <v>0</v>
      </c>
      <c r="U1116" s="41"/>
      <c r="V1116" s="41"/>
      <c r="W1116" s="41"/>
      <c r="X1116" s="41"/>
      <c r="Y1116" s="41"/>
      <c r="Z1116" s="41"/>
      <c r="AA1116" s="41"/>
      <c r="AB1116" s="41"/>
      <c r="AC1116" s="41"/>
      <c r="AD1116" s="41"/>
      <c r="AE1116" s="41"/>
      <c r="AR1116" s="228" t="s">
        <v>352</v>
      </c>
      <c r="AT1116" s="228" t="s">
        <v>195</v>
      </c>
      <c r="AU1116" s="228" t="s">
        <v>81</v>
      </c>
      <c r="AY1116" s="20" t="s">
        <v>193</v>
      </c>
      <c r="BE1116" s="229">
        <f>IF(N1116="základní",J1116,0)</f>
        <v>0</v>
      </c>
      <c r="BF1116" s="229">
        <f>IF(N1116="snížená",J1116,0)</f>
        <v>0</v>
      </c>
      <c r="BG1116" s="229">
        <f>IF(N1116="zákl. přenesená",J1116,0)</f>
        <v>0</v>
      </c>
      <c r="BH1116" s="229">
        <f>IF(N1116="sníž. přenesená",J1116,0)</f>
        <v>0</v>
      </c>
      <c r="BI1116" s="229">
        <f>IF(N1116="nulová",J1116,0)</f>
        <v>0</v>
      </c>
      <c r="BJ1116" s="20" t="s">
        <v>77</v>
      </c>
      <c r="BK1116" s="229">
        <f>ROUND(I1116*H1116,2)</f>
        <v>0</v>
      </c>
      <c r="BL1116" s="20" t="s">
        <v>352</v>
      </c>
      <c r="BM1116" s="228" t="s">
        <v>1893</v>
      </c>
    </row>
    <row r="1117" s="2" customFormat="1">
      <c r="A1117" s="41"/>
      <c r="B1117" s="42"/>
      <c r="C1117" s="43"/>
      <c r="D1117" s="237" t="s">
        <v>836</v>
      </c>
      <c r="E1117" s="43"/>
      <c r="F1117" s="292" t="s">
        <v>1894</v>
      </c>
      <c r="G1117" s="43"/>
      <c r="H1117" s="43"/>
      <c r="I1117" s="232"/>
      <c r="J1117" s="43"/>
      <c r="K1117" s="43"/>
      <c r="L1117" s="47"/>
      <c r="M1117" s="233"/>
      <c r="N1117" s="234"/>
      <c r="O1117" s="87"/>
      <c r="P1117" s="87"/>
      <c r="Q1117" s="87"/>
      <c r="R1117" s="87"/>
      <c r="S1117" s="87"/>
      <c r="T1117" s="88"/>
      <c r="U1117" s="41"/>
      <c r="V1117" s="41"/>
      <c r="W1117" s="41"/>
      <c r="X1117" s="41"/>
      <c r="Y1117" s="41"/>
      <c r="Z1117" s="41"/>
      <c r="AA1117" s="41"/>
      <c r="AB1117" s="41"/>
      <c r="AC1117" s="41"/>
      <c r="AD1117" s="41"/>
      <c r="AE1117" s="41"/>
      <c r="AT1117" s="20" t="s">
        <v>836</v>
      </c>
      <c r="AU1117" s="20" t="s">
        <v>81</v>
      </c>
    </row>
    <row r="1118" s="13" customFormat="1">
      <c r="A1118" s="13"/>
      <c r="B1118" s="235"/>
      <c r="C1118" s="236"/>
      <c r="D1118" s="237" t="s">
        <v>204</v>
      </c>
      <c r="E1118" s="238" t="s">
        <v>21</v>
      </c>
      <c r="F1118" s="239" t="s">
        <v>1895</v>
      </c>
      <c r="G1118" s="236"/>
      <c r="H1118" s="238" t="s">
        <v>21</v>
      </c>
      <c r="I1118" s="240"/>
      <c r="J1118" s="236"/>
      <c r="K1118" s="236"/>
      <c r="L1118" s="241"/>
      <c r="M1118" s="242"/>
      <c r="N1118" s="243"/>
      <c r="O1118" s="243"/>
      <c r="P1118" s="243"/>
      <c r="Q1118" s="243"/>
      <c r="R1118" s="243"/>
      <c r="S1118" s="243"/>
      <c r="T1118" s="244"/>
      <c r="U1118" s="13"/>
      <c r="V1118" s="13"/>
      <c r="W1118" s="13"/>
      <c r="X1118" s="13"/>
      <c r="Y1118" s="13"/>
      <c r="Z1118" s="13"/>
      <c r="AA1118" s="13"/>
      <c r="AB1118" s="13"/>
      <c r="AC1118" s="13"/>
      <c r="AD1118" s="13"/>
      <c r="AE1118" s="13"/>
      <c r="AT1118" s="245" t="s">
        <v>204</v>
      </c>
      <c r="AU1118" s="245" t="s">
        <v>81</v>
      </c>
      <c r="AV1118" s="13" t="s">
        <v>77</v>
      </c>
      <c r="AW1118" s="13" t="s">
        <v>34</v>
      </c>
      <c r="AX1118" s="13" t="s">
        <v>73</v>
      </c>
      <c r="AY1118" s="245" t="s">
        <v>193</v>
      </c>
    </row>
    <row r="1119" s="14" customFormat="1">
      <c r="A1119" s="14"/>
      <c r="B1119" s="246"/>
      <c r="C1119" s="247"/>
      <c r="D1119" s="237" t="s">
        <v>204</v>
      </c>
      <c r="E1119" s="248" t="s">
        <v>21</v>
      </c>
      <c r="F1119" s="249" t="s">
        <v>1896</v>
      </c>
      <c r="G1119" s="247"/>
      <c r="H1119" s="250">
        <v>13.699999999999999</v>
      </c>
      <c r="I1119" s="251"/>
      <c r="J1119" s="247"/>
      <c r="K1119" s="247"/>
      <c r="L1119" s="252"/>
      <c r="M1119" s="253"/>
      <c r="N1119" s="254"/>
      <c r="O1119" s="254"/>
      <c r="P1119" s="254"/>
      <c r="Q1119" s="254"/>
      <c r="R1119" s="254"/>
      <c r="S1119" s="254"/>
      <c r="T1119" s="255"/>
      <c r="U1119" s="14"/>
      <c r="V1119" s="14"/>
      <c r="W1119" s="14"/>
      <c r="X1119" s="14"/>
      <c r="Y1119" s="14"/>
      <c r="Z1119" s="14"/>
      <c r="AA1119" s="14"/>
      <c r="AB1119" s="14"/>
      <c r="AC1119" s="14"/>
      <c r="AD1119" s="14"/>
      <c r="AE1119" s="14"/>
      <c r="AT1119" s="256" t="s">
        <v>204</v>
      </c>
      <c r="AU1119" s="256" t="s">
        <v>81</v>
      </c>
      <c r="AV1119" s="14" t="s">
        <v>81</v>
      </c>
      <c r="AW1119" s="14" t="s">
        <v>34</v>
      </c>
      <c r="AX1119" s="14" t="s">
        <v>73</v>
      </c>
      <c r="AY1119" s="256" t="s">
        <v>193</v>
      </c>
    </row>
    <row r="1120" s="15" customFormat="1">
      <c r="A1120" s="15"/>
      <c r="B1120" s="257"/>
      <c r="C1120" s="258"/>
      <c r="D1120" s="237" t="s">
        <v>204</v>
      </c>
      <c r="E1120" s="259" t="s">
        <v>21</v>
      </c>
      <c r="F1120" s="260" t="s">
        <v>208</v>
      </c>
      <c r="G1120" s="258"/>
      <c r="H1120" s="261">
        <v>13.699999999999999</v>
      </c>
      <c r="I1120" s="262"/>
      <c r="J1120" s="258"/>
      <c r="K1120" s="258"/>
      <c r="L1120" s="263"/>
      <c r="M1120" s="264"/>
      <c r="N1120" s="265"/>
      <c r="O1120" s="265"/>
      <c r="P1120" s="265"/>
      <c r="Q1120" s="265"/>
      <c r="R1120" s="265"/>
      <c r="S1120" s="265"/>
      <c r="T1120" s="266"/>
      <c r="U1120" s="15"/>
      <c r="V1120" s="15"/>
      <c r="W1120" s="15"/>
      <c r="X1120" s="15"/>
      <c r="Y1120" s="15"/>
      <c r="Z1120" s="15"/>
      <c r="AA1120" s="15"/>
      <c r="AB1120" s="15"/>
      <c r="AC1120" s="15"/>
      <c r="AD1120" s="15"/>
      <c r="AE1120" s="15"/>
      <c r="AT1120" s="267" t="s">
        <v>204</v>
      </c>
      <c r="AU1120" s="267" t="s">
        <v>81</v>
      </c>
      <c r="AV1120" s="15" t="s">
        <v>200</v>
      </c>
      <c r="AW1120" s="15" t="s">
        <v>34</v>
      </c>
      <c r="AX1120" s="15" t="s">
        <v>77</v>
      </c>
      <c r="AY1120" s="267" t="s">
        <v>193</v>
      </c>
    </row>
    <row r="1121" s="2" customFormat="1" ht="21.75" customHeight="1">
      <c r="A1121" s="41"/>
      <c r="B1121" s="42"/>
      <c r="C1121" s="217" t="s">
        <v>1897</v>
      </c>
      <c r="D1121" s="217" t="s">
        <v>195</v>
      </c>
      <c r="E1121" s="218" t="s">
        <v>1898</v>
      </c>
      <c r="F1121" s="219" t="s">
        <v>1899</v>
      </c>
      <c r="G1121" s="220" t="s">
        <v>211</v>
      </c>
      <c r="H1121" s="221">
        <v>44.799999999999997</v>
      </c>
      <c r="I1121" s="222"/>
      <c r="J1121" s="223">
        <f>ROUND(I1121*H1121,2)</f>
        <v>0</v>
      </c>
      <c r="K1121" s="219" t="s">
        <v>21</v>
      </c>
      <c r="L1121" s="47"/>
      <c r="M1121" s="224" t="s">
        <v>21</v>
      </c>
      <c r="N1121" s="225" t="s">
        <v>44</v>
      </c>
      <c r="O1121" s="87"/>
      <c r="P1121" s="226">
        <f>O1121*H1121</f>
        <v>0</v>
      </c>
      <c r="Q1121" s="226">
        <v>0.0028800000000000002</v>
      </c>
      <c r="R1121" s="226">
        <f>Q1121*H1121</f>
        <v>0.129024</v>
      </c>
      <c r="S1121" s="226">
        <v>0</v>
      </c>
      <c r="T1121" s="227">
        <f>S1121*H1121</f>
        <v>0</v>
      </c>
      <c r="U1121" s="41"/>
      <c r="V1121" s="41"/>
      <c r="W1121" s="41"/>
      <c r="X1121" s="41"/>
      <c r="Y1121" s="41"/>
      <c r="Z1121" s="41"/>
      <c r="AA1121" s="41"/>
      <c r="AB1121" s="41"/>
      <c r="AC1121" s="41"/>
      <c r="AD1121" s="41"/>
      <c r="AE1121" s="41"/>
      <c r="AR1121" s="228" t="s">
        <v>352</v>
      </c>
      <c r="AT1121" s="228" t="s">
        <v>195</v>
      </c>
      <c r="AU1121" s="228" t="s">
        <v>81</v>
      </c>
      <c r="AY1121" s="20" t="s">
        <v>193</v>
      </c>
      <c r="BE1121" s="229">
        <f>IF(N1121="základní",J1121,0)</f>
        <v>0</v>
      </c>
      <c r="BF1121" s="229">
        <f>IF(N1121="snížená",J1121,0)</f>
        <v>0</v>
      </c>
      <c r="BG1121" s="229">
        <f>IF(N1121="zákl. přenesená",J1121,0)</f>
        <v>0</v>
      </c>
      <c r="BH1121" s="229">
        <f>IF(N1121="sníž. přenesená",J1121,0)</f>
        <v>0</v>
      </c>
      <c r="BI1121" s="229">
        <f>IF(N1121="nulová",J1121,0)</f>
        <v>0</v>
      </c>
      <c r="BJ1121" s="20" t="s">
        <v>77</v>
      </c>
      <c r="BK1121" s="229">
        <f>ROUND(I1121*H1121,2)</f>
        <v>0</v>
      </c>
      <c r="BL1121" s="20" t="s">
        <v>352</v>
      </c>
      <c r="BM1121" s="228" t="s">
        <v>1900</v>
      </c>
    </row>
    <row r="1122" s="2" customFormat="1">
      <c r="A1122" s="41"/>
      <c r="B1122" s="42"/>
      <c r="C1122" s="43"/>
      <c r="D1122" s="237" t="s">
        <v>836</v>
      </c>
      <c r="E1122" s="43"/>
      <c r="F1122" s="292" t="s">
        <v>1894</v>
      </c>
      <c r="G1122" s="43"/>
      <c r="H1122" s="43"/>
      <c r="I1122" s="232"/>
      <c r="J1122" s="43"/>
      <c r="K1122" s="43"/>
      <c r="L1122" s="47"/>
      <c r="M1122" s="233"/>
      <c r="N1122" s="234"/>
      <c r="O1122" s="87"/>
      <c r="P1122" s="87"/>
      <c r="Q1122" s="87"/>
      <c r="R1122" s="87"/>
      <c r="S1122" s="87"/>
      <c r="T1122" s="88"/>
      <c r="U1122" s="41"/>
      <c r="V1122" s="41"/>
      <c r="W1122" s="41"/>
      <c r="X1122" s="41"/>
      <c r="Y1122" s="41"/>
      <c r="Z1122" s="41"/>
      <c r="AA1122" s="41"/>
      <c r="AB1122" s="41"/>
      <c r="AC1122" s="41"/>
      <c r="AD1122" s="41"/>
      <c r="AE1122" s="41"/>
      <c r="AT1122" s="20" t="s">
        <v>836</v>
      </c>
      <c r="AU1122" s="20" t="s">
        <v>81</v>
      </c>
    </row>
    <row r="1123" s="13" customFormat="1">
      <c r="A1123" s="13"/>
      <c r="B1123" s="235"/>
      <c r="C1123" s="236"/>
      <c r="D1123" s="237" t="s">
        <v>204</v>
      </c>
      <c r="E1123" s="238" t="s">
        <v>21</v>
      </c>
      <c r="F1123" s="239" t="s">
        <v>1901</v>
      </c>
      <c r="G1123" s="236"/>
      <c r="H1123" s="238" t="s">
        <v>21</v>
      </c>
      <c r="I1123" s="240"/>
      <c r="J1123" s="236"/>
      <c r="K1123" s="236"/>
      <c r="L1123" s="241"/>
      <c r="M1123" s="242"/>
      <c r="N1123" s="243"/>
      <c r="O1123" s="243"/>
      <c r="P1123" s="243"/>
      <c r="Q1123" s="243"/>
      <c r="R1123" s="243"/>
      <c r="S1123" s="243"/>
      <c r="T1123" s="244"/>
      <c r="U1123" s="13"/>
      <c r="V1123" s="13"/>
      <c r="W1123" s="13"/>
      <c r="X1123" s="13"/>
      <c r="Y1123" s="13"/>
      <c r="Z1123" s="13"/>
      <c r="AA1123" s="13"/>
      <c r="AB1123" s="13"/>
      <c r="AC1123" s="13"/>
      <c r="AD1123" s="13"/>
      <c r="AE1123" s="13"/>
      <c r="AT1123" s="245" t="s">
        <v>204</v>
      </c>
      <c r="AU1123" s="245" t="s">
        <v>81</v>
      </c>
      <c r="AV1123" s="13" t="s">
        <v>77</v>
      </c>
      <c r="AW1123" s="13" t="s">
        <v>34</v>
      </c>
      <c r="AX1123" s="13" t="s">
        <v>73</v>
      </c>
      <c r="AY1123" s="245" t="s">
        <v>193</v>
      </c>
    </row>
    <row r="1124" s="14" customFormat="1">
      <c r="A1124" s="14"/>
      <c r="B1124" s="246"/>
      <c r="C1124" s="247"/>
      <c r="D1124" s="237" t="s">
        <v>204</v>
      </c>
      <c r="E1124" s="248" t="s">
        <v>21</v>
      </c>
      <c r="F1124" s="249" t="s">
        <v>1902</v>
      </c>
      <c r="G1124" s="247"/>
      <c r="H1124" s="250">
        <v>44.799999999999997</v>
      </c>
      <c r="I1124" s="251"/>
      <c r="J1124" s="247"/>
      <c r="K1124" s="247"/>
      <c r="L1124" s="252"/>
      <c r="M1124" s="253"/>
      <c r="N1124" s="254"/>
      <c r="O1124" s="254"/>
      <c r="P1124" s="254"/>
      <c r="Q1124" s="254"/>
      <c r="R1124" s="254"/>
      <c r="S1124" s="254"/>
      <c r="T1124" s="255"/>
      <c r="U1124" s="14"/>
      <c r="V1124" s="14"/>
      <c r="W1124" s="14"/>
      <c r="X1124" s="14"/>
      <c r="Y1124" s="14"/>
      <c r="Z1124" s="14"/>
      <c r="AA1124" s="14"/>
      <c r="AB1124" s="14"/>
      <c r="AC1124" s="14"/>
      <c r="AD1124" s="14"/>
      <c r="AE1124" s="14"/>
      <c r="AT1124" s="256" t="s">
        <v>204</v>
      </c>
      <c r="AU1124" s="256" t="s">
        <v>81</v>
      </c>
      <c r="AV1124" s="14" t="s">
        <v>81</v>
      </c>
      <c r="AW1124" s="14" t="s">
        <v>34</v>
      </c>
      <c r="AX1124" s="14" t="s">
        <v>73</v>
      </c>
      <c r="AY1124" s="256" t="s">
        <v>193</v>
      </c>
    </row>
    <row r="1125" s="15" customFormat="1">
      <c r="A1125" s="15"/>
      <c r="B1125" s="257"/>
      <c r="C1125" s="258"/>
      <c r="D1125" s="237" t="s">
        <v>204</v>
      </c>
      <c r="E1125" s="259" t="s">
        <v>21</v>
      </c>
      <c r="F1125" s="260" t="s">
        <v>208</v>
      </c>
      <c r="G1125" s="258"/>
      <c r="H1125" s="261">
        <v>44.799999999999997</v>
      </c>
      <c r="I1125" s="262"/>
      <c r="J1125" s="258"/>
      <c r="K1125" s="258"/>
      <c r="L1125" s="263"/>
      <c r="M1125" s="264"/>
      <c r="N1125" s="265"/>
      <c r="O1125" s="265"/>
      <c r="P1125" s="265"/>
      <c r="Q1125" s="265"/>
      <c r="R1125" s="265"/>
      <c r="S1125" s="265"/>
      <c r="T1125" s="266"/>
      <c r="U1125" s="15"/>
      <c r="V1125" s="15"/>
      <c r="W1125" s="15"/>
      <c r="X1125" s="15"/>
      <c r="Y1125" s="15"/>
      <c r="Z1125" s="15"/>
      <c r="AA1125" s="15"/>
      <c r="AB1125" s="15"/>
      <c r="AC1125" s="15"/>
      <c r="AD1125" s="15"/>
      <c r="AE1125" s="15"/>
      <c r="AT1125" s="267" t="s">
        <v>204</v>
      </c>
      <c r="AU1125" s="267" t="s">
        <v>81</v>
      </c>
      <c r="AV1125" s="15" t="s">
        <v>200</v>
      </c>
      <c r="AW1125" s="15" t="s">
        <v>34</v>
      </c>
      <c r="AX1125" s="15" t="s">
        <v>77</v>
      </c>
      <c r="AY1125" s="267" t="s">
        <v>193</v>
      </c>
    </row>
    <row r="1126" s="2" customFormat="1" ht="16.5" customHeight="1">
      <c r="A1126" s="41"/>
      <c r="B1126" s="42"/>
      <c r="C1126" s="217" t="s">
        <v>1903</v>
      </c>
      <c r="D1126" s="217" t="s">
        <v>195</v>
      </c>
      <c r="E1126" s="218" t="s">
        <v>1904</v>
      </c>
      <c r="F1126" s="219" t="s">
        <v>1905</v>
      </c>
      <c r="G1126" s="220" t="s">
        <v>211</v>
      </c>
      <c r="H1126" s="221">
        <v>0.90000000000000002</v>
      </c>
      <c r="I1126" s="222"/>
      <c r="J1126" s="223">
        <f>ROUND(I1126*H1126,2)</f>
        <v>0</v>
      </c>
      <c r="K1126" s="219" t="s">
        <v>199</v>
      </c>
      <c r="L1126" s="47"/>
      <c r="M1126" s="224" t="s">
        <v>21</v>
      </c>
      <c r="N1126" s="225" t="s">
        <v>44</v>
      </c>
      <c r="O1126" s="87"/>
      <c r="P1126" s="226">
        <f>O1126*H1126</f>
        <v>0</v>
      </c>
      <c r="Q1126" s="226">
        <v>0.0011800000000000001</v>
      </c>
      <c r="R1126" s="226">
        <f>Q1126*H1126</f>
        <v>0.001062</v>
      </c>
      <c r="S1126" s="226">
        <v>0</v>
      </c>
      <c r="T1126" s="227">
        <f>S1126*H1126</f>
        <v>0</v>
      </c>
      <c r="U1126" s="41"/>
      <c r="V1126" s="41"/>
      <c r="W1126" s="41"/>
      <c r="X1126" s="41"/>
      <c r="Y1126" s="41"/>
      <c r="Z1126" s="41"/>
      <c r="AA1126" s="41"/>
      <c r="AB1126" s="41"/>
      <c r="AC1126" s="41"/>
      <c r="AD1126" s="41"/>
      <c r="AE1126" s="41"/>
      <c r="AR1126" s="228" t="s">
        <v>352</v>
      </c>
      <c r="AT1126" s="228" t="s">
        <v>195</v>
      </c>
      <c r="AU1126" s="228" t="s">
        <v>81</v>
      </c>
      <c r="AY1126" s="20" t="s">
        <v>193</v>
      </c>
      <c r="BE1126" s="229">
        <f>IF(N1126="základní",J1126,0)</f>
        <v>0</v>
      </c>
      <c r="BF1126" s="229">
        <f>IF(N1126="snížená",J1126,0)</f>
        <v>0</v>
      </c>
      <c r="BG1126" s="229">
        <f>IF(N1126="zákl. přenesená",J1126,0)</f>
        <v>0</v>
      </c>
      <c r="BH1126" s="229">
        <f>IF(N1126="sníž. přenesená",J1126,0)</f>
        <v>0</v>
      </c>
      <c r="BI1126" s="229">
        <f>IF(N1126="nulová",J1126,0)</f>
        <v>0</v>
      </c>
      <c r="BJ1126" s="20" t="s">
        <v>77</v>
      </c>
      <c r="BK1126" s="229">
        <f>ROUND(I1126*H1126,2)</f>
        <v>0</v>
      </c>
      <c r="BL1126" s="20" t="s">
        <v>352</v>
      </c>
      <c r="BM1126" s="228" t="s">
        <v>1906</v>
      </c>
    </row>
    <row r="1127" s="2" customFormat="1">
      <c r="A1127" s="41"/>
      <c r="B1127" s="42"/>
      <c r="C1127" s="43"/>
      <c r="D1127" s="230" t="s">
        <v>202</v>
      </c>
      <c r="E1127" s="43"/>
      <c r="F1127" s="231" t="s">
        <v>1907</v>
      </c>
      <c r="G1127" s="43"/>
      <c r="H1127" s="43"/>
      <c r="I1127" s="232"/>
      <c r="J1127" s="43"/>
      <c r="K1127" s="43"/>
      <c r="L1127" s="47"/>
      <c r="M1127" s="233"/>
      <c r="N1127" s="234"/>
      <c r="O1127" s="87"/>
      <c r="P1127" s="87"/>
      <c r="Q1127" s="87"/>
      <c r="R1127" s="87"/>
      <c r="S1127" s="87"/>
      <c r="T1127" s="88"/>
      <c r="U1127" s="41"/>
      <c r="V1127" s="41"/>
      <c r="W1127" s="41"/>
      <c r="X1127" s="41"/>
      <c r="Y1127" s="41"/>
      <c r="Z1127" s="41"/>
      <c r="AA1127" s="41"/>
      <c r="AB1127" s="41"/>
      <c r="AC1127" s="41"/>
      <c r="AD1127" s="41"/>
      <c r="AE1127" s="41"/>
      <c r="AT1127" s="20" t="s">
        <v>202</v>
      </c>
      <c r="AU1127" s="20" t="s">
        <v>81</v>
      </c>
    </row>
    <row r="1128" s="13" customFormat="1">
      <c r="A1128" s="13"/>
      <c r="B1128" s="235"/>
      <c r="C1128" s="236"/>
      <c r="D1128" s="237" t="s">
        <v>204</v>
      </c>
      <c r="E1128" s="238" t="s">
        <v>21</v>
      </c>
      <c r="F1128" s="239" t="s">
        <v>1908</v>
      </c>
      <c r="G1128" s="236"/>
      <c r="H1128" s="238" t="s">
        <v>21</v>
      </c>
      <c r="I1128" s="240"/>
      <c r="J1128" s="236"/>
      <c r="K1128" s="236"/>
      <c r="L1128" s="241"/>
      <c r="M1128" s="242"/>
      <c r="N1128" s="243"/>
      <c r="O1128" s="243"/>
      <c r="P1128" s="243"/>
      <c r="Q1128" s="243"/>
      <c r="R1128" s="243"/>
      <c r="S1128" s="243"/>
      <c r="T1128" s="244"/>
      <c r="U1128" s="13"/>
      <c r="V1128" s="13"/>
      <c r="W1128" s="13"/>
      <c r="X1128" s="13"/>
      <c r="Y1128" s="13"/>
      <c r="Z1128" s="13"/>
      <c r="AA1128" s="13"/>
      <c r="AB1128" s="13"/>
      <c r="AC1128" s="13"/>
      <c r="AD1128" s="13"/>
      <c r="AE1128" s="13"/>
      <c r="AT1128" s="245" t="s">
        <v>204</v>
      </c>
      <c r="AU1128" s="245" t="s">
        <v>81</v>
      </c>
      <c r="AV1128" s="13" t="s">
        <v>77</v>
      </c>
      <c r="AW1128" s="13" t="s">
        <v>34</v>
      </c>
      <c r="AX1128" s="13" t="s">
        <v>73</v>
      </c>
      <c r="AY1128" s="245" t="s">
        <v>193</v>
      </c>
    </row>
    <row r="1129" s="14" customFormat="1">
      <c r="A1129" s="14"/>
      <c r="B1129" s="246"/>
      <c r="C1129" s="247"/>
      <c r="D1129" s="237" t="s">
        <v>204</v>
      </c>
      <c r="E1129" s="248" t="s">
        <v>21</v>
      </c>
      <c r="F1129" s="249" t="s">
        <v>1909</v>
      </c>
      <c r="G1129" s="247"/>
      <c r="H1129" s="250">
        <v>0.90000000000000002</v>
      </c>
      <c r="I1129" s="251"/>
      <c r="J1129" s="247"/>
      <c r="K1129" s="247"/>
      <c r="L1129" s="252"/>
      <c r="M1129" s="253"/>
      <c r="N1129" s="254"/>
      <c r="O1129" s="254"/>
      <c r="P1129" s="254"/>
      <c r="Q1129" s="254"/>
      <c r="R1129" s="254"/>
      <c r="S1129" s="254"/>
      <c r="T1129" s="255"/>
      <c r="U1129" s="14"/>
      <c r="V1129" s="14"/>
      <c r="W1129" s="14"/>
      <c r="X1129" s="14"/>
      <c r="Y1129" s="14"/>
      <c r="Z1129" s="14"/>
      <c r="AA1129" s="14"/>
      <c r="AB1129" s="14"/>
      <c r="AC1129" s="14"/>
      <c r="AD1129" s="14"/>
      <c r="AE1129" s="14"/>
      <c r="AT1129" s="256" t="s">
        <v>204</v>
      </c>
      <c r="AU1129" s="256" t="s">
        <v>81</v>
      </c>
      <c r="AV1129" s="14" t="s">
        <v>81</v>
      </c>
      <c r="AW1129" s="14" t="s">
        <v>34</v>
      </c>
      <c r="AX1129" s="14" t="s">
        <v>73</v>
      </c>
      <c r="AY1129" s="256" t="s">
        <v>193</v>
      </c>
    </row>
    <row r="1130" s="15" customFormat="1">
      <c r="A1130" s="15"/>
      <c r="B1130" s="257"/>
      <c r="C1130" s="258"/>
      <c r="D1130" s="237" t="s">
        <v>204</v>
      </c>
      <c r="E1130" s="259" t="s">
        <v>21</v>
      </c>
      <c r="F1130" s="260" t="s">
        <v>208</v>
      </c>
      <c r="G1130" s="258"/>
      <c r="H1130" s="261">
        <v>0.90000000000000002</v>
      </c>
      <c r="I1130" s="262"/>
      <c r="J1130" s="258"/>
      <c r="K1130" s="258"/>
      <c r="L1130" s="263"/>
      <c r="M1130" s="264"/>
      <c r="N1130" s="265"/>
      <c r="O1130" s="265"/>
      <c r="P1130" s="265"/>
      <c r="Q1130" s="265"/>
      <c r="R1130" s="265"/>
      <c r="S1130" s="265"/>
      <c r="T1130" s="266"/>
      <c r="U1130" s="15"/>
      <c r="V1130" s="15"/>
      <c r="W1130" s="15"/>
      <c r="X1130" s="15"/>
      <c r="Y1130" s="15"/>
      <c r="Z1130" s="15"/>
      <c r="AA1130" s="15"/>
      <c r="AB1130" s="15"/>
      <c r="AC1130" s="15"/>
      <c r="AD1130" s="15"/>
      <c r="AE1130" s="15"/>
      <c r="AT1130" s="267" t="s">
        <v>204</v>
      </c>
      <c r="AU1130" s="267" t="s">
        <v>81</v>
      </c>
      <c r="AV1130" s="15" t="s">
        <v>200</v>
      </c>
      <c r="AW1130" s="15" t="s">
        <v>34</v>
      </c>
      <c r="AX1130" s="15" t="s">
        <v>77</v>
      </c>
      <c r="AY1130" s="267" t="s">
        <v>193</v>
      </c>
    </row>
    <row r="1131" s="2" customFormat="1" ht="16.5" customHeight="1">
      <c r="A1131" s="41"/>
      <c r="B1131" s="42"/>
      <c r="C1131" s="217" t="s">
        <v>1910</v>
      </c>
      <c r="D1131" s="217" t="s">
        <v>195</v>
      </c>
      <c r="E1131" s="218" t="s">
        <v>1911</v>
      </c>
      <c r="F1131" s="219" t="s">
        <v>1912</v>
      </c>
      <c r="G1131" s="220" t="s">
        <v>588</v>
      </c>
      <c r="H1131" s="221">
        <v>3</v>
      </c>
      <c r="I1131" s="222"/>
      <c r="J1131" s="223">
        <f>ROUND(I1131*H1131,2)</f>
        <v>0</v>
      </c>
      <c r="K1131" s="219" t="s">
        <v>21</v>
      </c>
      <c r="L1131" s="47"/>
      <c r="M1131" s="224" t="s">
        <v>21</v>
      </c>
      <c r="N1131" s="225" t="s">
        <v>44</v>
      </c>
      <c r="O1131" s="87"/>
      <c r="P1131" s="226">
        <f>O1131*H1131</f>
        <v>0</v>
      </c>
      <c r="Q1131" s="226">
        <v>0.00329</v>
      </c>
      <c r="R1131" s="226">
        <f>Q1131*H1131</f>
        <v>0.0098700000000000003</v>
      </c>
      <c r="S1131" s="226">
        <v>0</v>
      </c>
      <c r="T1131" s="227">
        <f>S1131*H1131</f>
        <v>0</v>
      </c>
      <c r="U1131" s="41"/>
      <c r="V1131" s="41"/>
      <c r="W1131" s="41"/>
      <c r="X1131" s="41"/>
      <c r="Y1131" s="41"/>
      <c r="Z1131" s="41"/>
      <c r="AA1131" s="41"/>
      <c r="AB1131" s="41"/>
      <c r="AC1131" s="41"/>
      <c r="AD1131" s="41"/>
      <c r="AE1131" s="41"/>
      <c r="AR1131" s="228" t="s">
        <v>352</v>
      </c>
      <c r="AT1131" s="228" t="s">
        <v>195</v>
      </c>
      <c r="AU1131" s="228" t="s">
        <v>81</v>
      </c>
      <c r="AY1131" s="20" t="s">
        <v>193</v>
      </c>
      <c r="BE1131" s="229">
        <f>IF(N1131="základní",J1131,0)</f>
        <v>0</v>
      </c>
      <c r="BF1131" s="229">
        <f>IF(N1131="snížená",J1131,0)</f>
        <v>0</v>
      </c>
      <c r="BG1131" s="229">
        <f>IF(N1131="zákl. přenesená",J1131,0)</f>
        <v>0</v>
      </c>
      <c r="BH1131" s="229">
        <f>IF(N1131="sníž. přenesená",J1131,0)</f>
        <v>0</v>
      </c>
      <c r="BI1131" s="229">
        <f>IF(N1131="nulová",J1131,0)</f>
        <v>0</v>
      </c>
      <c r="BJ1131" s="20" t="s">
        <v>77</v>
      </c>
      <c r="BK1131" s="229">
        <f>ROUND(I1131*H1131,2)</f>
        <v>0</v>
      </c>
      <c r="BL1131" s="20" t="s">
        <v>352</v>
      </c>
      <c r="BM1131" s="228" t="s">
        <v>1913</v>
      </c>
    </row>
    <row r="1132" s="13" customFormat="1">
      <c r="A1132" s="13"/>
      <c r="B1132" s="235"/>
      <c r="C1132" s="236"/>
      <c r="D1132" s="237" t="s">
        <v>204</v>
      </c>
      <c r="E1132" s="238" t="s">
        <v>21</v>
      </c>
      <c r="F1132" s="239" t="s">
        <v>1914</v>
      </c>
      <c r="G1132" s="236"/>
      <c r="H1132" s="238" t="s">
        <v>21</v>
      </c>
      <c r="I1132" s="240"/>
      <c r="J1132" s="236"/>
      <c r="K1132" s="236"/>
      <c r="L1132" s="241"/>
      <c r="M1132" s="242"/>
      <c r="N1132" s="243"/>
      <c r="O1132" s="243"/>
      <c r="P1132" s="243"/>
      <c r="Q1132" s="243"/>
      <c r="R1132" s="243"/>
      <c r="S1132" s="243"/>
      <c r="T1132" s="244"/>
      <c r="U1132" s="13"/>
      <c r="V1132" s="13"/>
      <c r="W1132" s="13"/>
      <c r="X1132" s="13"/>
      <c r="Y1132" s="13"/>
      <c r="Z1132" s="13"/>
      <c r="AA1132" s="13"/>
      <c r="AB1132" s="13"/>
      <c r="AC1132" s="13"/>
      <c r="AD1132" s="13"/>
      <c r="AE1132" s="13"/>
      <c r="AT1132" s="245" t="s">
        <v>204</v>
      </c>
      <c r="AU1132" s="245" t="s">
        <v>81</v>
      </c>
      <c r="AV1132" s="13" t="s">
        <v>77</v>
      </c>
      <c r="AW1132" s="13" t="s">
        <v>34</v>
      </c>
      <c r="AX1132" s="13" t="s">
        <v>73</v>
      </c>
      <c r="AY1132" s="245" t="s">
        <v>193</v>
      </c>
    </row>
    <row r="1133" s="14" customFormat="1">
      <c r="A1133" s="14"/>
      <c r="B1133" s="246"/>
      <c r="C1133" s="247"/>
      <c r="D1133" s="237" t="s">
        <v>204</v>
      </c>
      <c r="E1133" s="248" t="s">
        <v>21</v>
      </c>
      <c r="F1133" s="249" t="s">
        <v>109</v>
      </c>
      <c r="G1133" s="247"/>
      <c r="H1133" s="250">
        <v>3</v>
      </c>
      <c r="I1133" s="251"/>
      <c r="J1133" s="247"/>
      <c r="K1133" s="247"/>
      <c r="L1133" s="252"/>
      <c r="M1133" s="253"/>
      <c r="N1133" s="254"/>
      <c r="O1133" s="254"/>
      <c r="P1133" s="254"/>
      <c r="Q1133" s="254"/>
      <c r="R1133" s="254"/>
      <c r="S1133" s="254"/>
      <c r="T1133" s="255"/>
      <c r="U1133" s="14"/>
      <c r="V1133" s="14"/>
      <c r="W1133" s="14"/>
      <c r="X1133" s="14"/>
      <c r="Y1133" s="14"/>
      <c r="Z1133" s="14"/>
      <c r="AA1133" s="14"/>
      <c r="AB1133" s="14"/>
      <c r="AC1133" s="14"/>
      <c r="AD1133" s="14"/>
      <c r="AE1133" s="14"/>
      <c r="AT1133" s="256" t="s">
        <v>204</v>
      </c>
      <c r="AU1133" s="256" t="s">
        <v>81</v>
      </c>
      <c r="AV1133" s="14" t="s">
        <v>81</v>
      </c>
      <c r="AW1133" s="14" t="s">
        <v>34</v>
      </c>
      <c r="AX1133" s="14" t="s">
        <v>73</v>
      </c>
      <c r="AY1133" s="256" t="s">
        <v>193</v>
      </c>
    </row>
    <row r="1134" s="15" customFormat="1">
      <c r="A1134" s="15"/>
      <c r="B1134" s="257"/>
      <c r="C1134" s="258"/>
      <c r="D1134" s="237" t="s">
        <v>204</v>
      </c>
      <c r="E1134" s="259" t="s">
        <v>21</v>
      </c>
      <c r="F1134" s="260" t="s">
        <v>208</v>
      </c>
      <c r="G1134" s="258"/>
      <c r="H1134" s="261">
        <v>3</v>
      </c>
      <c r="I1134" s="262"/>
      <c r="J1134" s="258"/>
      <c r="K1134" s="258"/>
      <c r="L1134" s="263"/>
      <c r="M1134" s="264"/>
      <c r="N1134" s="265"/>
      <c r="O1134" s="265"/>
      <c r="P1134" s="265"/>
      <c r="Q1134" s="265"/>
      <c r="R1134" s="265"/>
      <c r="S1134" s="265"/>
      <c r="T1134" s="266"/>
      <c r="U1134" s="15"/>
      <c r="V1134" s="15"/>
      <c r="W1134" s="15"/>
      <c r="X1134" s="15"/>
      <c r="Y1134" s="15"/>
      <c r="Z1134" s="15"/>
      <c r="AA1134" s="15"/>
      <c r="AB1134" s="15"/>
      <c r="AC1134" s="15"/>
      <c r="AD1134" s="15"/>
      <c r="AE1134" s="15"/>
      <c r="AT1134" s="267" t="s">
        <v>204</v>
      </c>
      <c r="AU1134" s="267" t="s">
        <v>81</v>
      </c>
      <c r="AV1134" s="15" t="s">
        <v>200</v>
      </c>
      <c r="AW1134" s="15" t="s">
        <v>34</v>
      </c>
      <c r="AX1134" s="15" t="s">
        <v>77</v>
      </c>
      <c r="AY1134" s="267" t="s">
        <v>193</v>
      </c>
    </row>
    <row r="1135" s="2" customFormat="1" ht="16.5" customHeight="1">
      <c r="A1135" s="41"/>
      <c r="B1135" s="42"/>
      <c r="C1135" s="217" t="s">
        <v>1915</v>
      </c>
      <c r="D1135" s="217" t="s">
        <v>195</v>
      </c>
      <c r="E1135" s="218" t="s">
        <v>1916</v>
      </c>
      <c r="F1135" s="219" t="s">
        <v>1917</v>
      </c>
      <c r="G1135" s="220" t="s">
        <v>211</v>
      </c>
      <c r="H1135" s="221">
        <v>9.3000000000000007</v>
      </c>
      <c r="I1135" s="222"/>
      <c r="J1135" s="223">
        <f>ROUND(I1135*H1135,2)</f>
        <v>0</v>
      </c>
      <c r="K1135" s="219" t="s">
        <v>199</v>
      </c>
      <c r="L1135" s="47"/>
      <c r="M1135" s="224" t="s">
        <v>21</v>
      </c>
      <c r="N1135" s="225" t="s">
        <v>44</v>
      </c>
      <c r="O1135" s="87"/>
      <c r="P1135" s="226">
        <f>O1135*H1135</f>
        <v>0</v>
      </c>
      <c r="Q1135" s="226">
        <v>0.0037100000000000002</v>
      </c>
      <c r="R1135" s="226">
        <f>Q1135*H1135</f>
        <v>0.034503000000000006</v>
      </c>
      <c r="S1135" s="226">
        <v>0</v>
      </c>
      <c r="T1135" s="227">
        <f>S1135*H1135</f>
        <v>0</v>
      </c>
      <c r="U1135" s="41"/>
      <c r="V1135" s="41"/>
      <c r="W1135" s="41"/>
      <c r="X1135" s="41"/>
      <c r="Y1135" s="41"/>
      <c r="Z1135" s="41"/>
      <c r="AA1135" s="41"/>
      <c r="AB1135" s="41"/>
      <c r="AC1135" s="41"/>
      <c r="AD1135" s="41"/>
      <c r="AE1135" s="41"/>
      <c r="AR1135" s="228" t="s">
        <v>352</v>
      </c>
      <c r="AT1135" s="228" t="s">
        <v>195</v>
      </c>
      <c r="AU1135" s="228" t="s">
        <v>81</v>
      </c>
      <c r="AY1135" s="20" t="s">
        <v>193</v>
      </c>
      <c r="BE1135" s="229">
        <f>IF(N1135="základní",J1135,0)</f>
        <v>0</v>
      </c>
      <c r="BF1135" s="229">
        <f>IF(N1135="snížená",J1135,0)</f>
        <v>0</v>
      </c>
      <c r="BG1135" s="229">
        <f>IF(N1135="zákl. přenesená",J1135,0)</f>
        <v>0</v>
      </c>
      <c r="BH1135" s="229">
        <f>IF(N1135="sníž. přenesená",J1135,0)</f>
        <v>0</v>
      </c>
      <c r="BI1135" s="229">
        <f>IF(N1135="nulová",J1135,0)</f>
        <v>0</v>
      </c>
      <c r="BJ1135" s="20" t="s">
        <v>77</v>
      </c>
      <c r="BK1135" s="229">
        <f>ROUND(I1135*H1135,2)</f>
        <v>0</v>
      </c>
      <c r="BL1135" s="20" t="s">
        <v>352</v>
      </c>
      <c r="BM1135" s="228" t="s">
        <v>1918</v>
      </c>
    </row>
    <row r="1136" s="2" customFormat="1">
      <c r="A1136" s="41"/>
      <c r="B1136" s="42"/>
      <c r="C1136" s="43"/>
      <c r="D1136" s="230" t="s">
        <v>202</v>
      </c>
      <c r="E1136" s="43"/>
      <c r="F1136" s="231" t="s">
        <v>1919</v>
      </c>
      <c r="G1136" s="43"/>
      <c r="H1136" s="43"/>
      <c r="I1136" s="232"/>
      <c r="J1136" s="43"/>
      <c r="K1136" s="43"/>
      <c r="L1136" s="47"/>
      <c r="M1136" s="233"/>
      <c r="N1136" s="234"/>
      <c r="O1136" s="87"/>
      <c r="P1136" s="87"/>
      <c r="Q1136" s="87"/>
      <c r="R1136" s="87"/>
      <c r="S1136" s="87"/>
      <c r="T1136" s="88"/>
      <c r="U1136" s="41"/>
      <c r="V1136" s="41"/>
      <c r="W1136" s="41"/>
      <c r="X1136" s="41"/>
      <c r="Y1136" s="41"/>
      <c r="Z1136" s="41"/>
      <c r="AA1136" s="41"/>
      <c r="AB1136" s="41"/>
      <c r="AC1136" s="41"/>
      <c r="AD1136" s="41"/>
      <c r="AE1136" s="41"/>
      <c r="AT1136" s="20" t="s">
        <v>202</v>
      </c>
      <c r="AU1136" s="20" t="s">
        <v>81</v>
      </c>
    </row>
    <row r="1137" s="13" customFormat="1">
      <c r="A1137" s="13"/>
      <c r="B1137" s="235"/>
      <c r="C1137" s="236"/>
      <c r="D1137" s="237" t="s">
        <v>204</v>
      </c>
      <c r="E1137" s="238" t="s">
        <v>21</v>
      </c>
      <c r="F1137" s="239" t="s">
        <v>1920</v>
      </c>
      <c r="G1137" s="236"/>
      <c r="H1137" s="238" t="s">
        <v>21</v>
      </c>
      <c r="I1137" s="240"/>
      <c r="J1137" s="236"/>
      <c r="K1137" s="236"/>
      <c r="L1137" s="241"/>
      <c r="M1137" s="242"/>
      <c r="N1137" s="243"/>
      <c r="O1137" s="243"/>
      <c r="P1137" s="243"/>
      <c r="Q1137" s="243"/>
      <c r="R1137" s="243"/>
      <c r="S1137" s="243"/>
      <c r="T1137" s="244"/>
      <c r="U1137" s="13"/>
      <c r="V1137" s="13"/>
      <c r="W1137" s="13"/>
      <c r="X1137" s="13"/>
      <c r="Y1137" s="13"/>
      <c r="Z1137" s="13"/>
      <c r="AA1137" s="13"/>
      <c r="AB1137" s="13"/>
      <c r="AC1137" s="13"/>
      <c r="AD1137" s="13"/>
      <c r="AE1137" s="13"/>
      <c r="AT1137" s="245" t="s">
        <v>204</v>
      </c>
      <c r="AU1137" s="245" t="s">
        <v>81</v>
      </c>
      <c r="AV1137" s="13" t="s">
        <v>77</v>
      </c>
      <c r="AW1137" s="13" t="s">
        <v>34</v>
      </c>
      <c r="AX1137" s="13" t="s">
        <v>73</v>
      </c>
      <c r="AY1137" s="245" t="s">
        <v>193</v>
      </c>
    </row>
    <row r="1138" s="14" customFormat="1">
      <c r="A1138" s="14"/>
      <c r="B1138" s="246"/>
      <c r="C1138" s="247"/>
      <c r="D1138" s="237" t="s">
        <v>204</v>
      </c>
      <c r="E1138" s="248" t="s">
        <v>21</v>
      </c>
      <c r="F1138" s="249" t="s">
        <v>1921</v>
      </c>
      <c r="G1138" s="247"/>
      <c r="H1138" s="250">
        <v>9.3000000000000007</v>
      </c>
      <c r="I1138" s="251"/>
      <c r="J1138" s="247"/>
      <c r="K1138" s="247"/>
      <c r="L1138" s="252"/>
      <c r="M1138" s="253"/>
      <c r="N1138" s="254"/>
      <c r="O1138" s="254"/>
      <c r="P1138" s="254"/>
      <c r="Q1138" s="254"/>
      <c r="R1138" s="254"/>
      <c r="S1138" s="254"/>
      <c r="T1138" s="255"/>
      <c r="U1138" s="14"/>
      <c r="V1138" s="14"/>
      <c r="W1138" s="14"/>
      <c r="X1138" s="14"/>
      <c r="Y1138" s="14"/>
      <c r="Z1138" s="14"/>
      <c r="AA1138" s="14"/>
      <c r="AB1138" s="14"/>
      <c r="AC1138" s="14"/>
      <c r="AD1138" s="14"/>
      <c r="AE1138" s="14"/>
      <c r="AT1138" s="256" t="s">
        <v>204</v>
      </c>
      <c r="AU1138" s="256" t="s">
        <v>81</v>
      </c>
      <c r="AV1138" s="14" t="s">
        <v>81</v>
      </c>
      <c r="AW1138" s="14" t="s">
        <v>34</v>
      </c>
      <c r="AX1138" s="14" t="s">
        <v>73</v>
      </c>
      <c r="AY1138" s="256" t="s">
        <v>193</v>
      </c>
    </row>
    <row r="1139" s="15" customFormat="1">
      <c r="A1139" s="15"/>
      <c r="B1139" s="257"/>
      <c r="C1139" s="258"/>
      <c r="D1139" s="237" t="s">
        <v>204</v>
      </c>
      <c r="E1139" s="259" t="s">
        <v>21</v>
      </c>
      <c r="F1139" s="260" t="s">
        <v>208</v>
      </c>
      <c r="G1139" s="258"/>
      <c r="H1139" s="261">
        <v>9.3000000000000007</v>
      </c>
      <c r="I1139" s="262"/>
      <c r="J1139" s="258"/>
      <c r="K1139" s="258"/>
      <c r="L1139" s="263"/>
      <c r="M1139" s="264"/>
      <c r="N1139" s="265"/>
      <c r="O1139" s="265"/>
      <c r="P1139" s="265"/>
      <c r="Q1139" s="265"/>
      <c r="R1139" s="265"/>
      <c r="S1139" s="265"/>
      <c r="T1139" s="266"/>
      <c r="U1139" s="15"/>
      <c r="V1139" s="15"/>
      <c r="W1139" s="15"/>
      <c r="X1139" s="15"/>
      <c r="Y1139" s="15"/>
      <c r="Z1139" s="15"/>
      <c r="AA1139" s="15"/>
      <c r="AB1139" s="15"/>
      <c r="AC1139" s="15"/>
      <c r="AD1139" s="15"/>
      <c r="AE1139" s="15"/>
      <c r="AT1139" s="267" t="s">
        <v>204</v>
      </c>
      <c r="AU1139" s="267" t="s">
        <v>81</v>
      </c>
      <c r="AV1139" s="15" t="s">
        <v>200</v>
      </c>
      <c r="AW1139" s="15" t="s">
        <v>34</v>
      </c>
      <c r="AX1139" s="15" t="s">
        <v>77</v>
      </c>
      <c r="AY1139" s="267" t="s">
        <v>193</v>
      </c>
    </row>
    <row r="1140" s="2" customFormat="1" ht="24.15" customHeight="1">
      <c r="A1140" s="41"/>
      <c r="B1140" s="42"/>
      <c r="C1140" s="217" t="s">
        <v>1922</v>
      </c>
      <c r="D1140" s="217" t="s">
        <v>195</v>
      </c>
      <c r="E1140" s="218" t="s">
        <v>1923</v>
      </c>
      <c r="F1140" s="219" t="s">
        <v>1924</v>
      </c>
      <c r="G1140" s="220" t="s">
        <v>250</v>
      </c>
      <c r="H1140" s="221">
        <v>0.252</v>
      </c>
      <c r="I1140" s="222"/>
      <c r="J1140" s="223">
        <f>ROUND(I1140*H1140,2)</f>
        <v>0</v>
      </c>
      <c r="K1140" s="219" t="s">
        <v>199</v>
      </c>
      <c r="L1140" s="47"/>
      <c r="M1140" s="224" t="s">
        <v>21</v>
      </c>
      <c r="N1140" s="225" t="s">
        <v>44</v>
      </c>
      <c r="O1140" s="87"/>
      <c r="P1140" s="226">
        <f>O1140*H1140</f>
        <v>0</v>
      </c>
      <c r="Q1140" s="226">
        <v>0</v>
      </c>
      <c r="R1140" s="226">
        <f>Q1140*H1140</f>
        <v>0</v>
      </c>
      <c r="S1140" s="226">
        <v>0</v>
      </c>
      <c r="T1140" s="227">
        <f>S1140*H1140</f>
        <v>0</v>
      </c>
      <c r="U1140" s="41"/>
      <c r="V1140" s="41"/>
      <c r="W1140" s="41"/>
      <c r="X1140" s="41"/>
      <c r="Y1140" s="41"/>
      <c r="Z1140" s="41"/>
      <c r="AA1140" s="41"/>
      <c r="AB1140" s="41"/>
      <c r="AC1140" s="41"/>
      <c r="AD1140" s="41"/>
      <c r="AE1140" s="41"/>
      <c r="AR1140" s="228" t="s">
        <v>352</v>
      </c>
      <c r="AT1140" s="228" t="s">
        <v>195</v>
      </c>
      <c r="AU1140" s="228" t="s">
        <v>81</v>
      </c>
      <c r="AY1140" s="20" t="s">
        <v>193</v>
      </c>
      <c r="BE1140" s="229">
        <f>IF(N1140="základní",J1140,0)</f>
        <v>0</v>
      </c>
      <c r="BF1140" s="229">
        <f>IF(N1140="snížená",J1140,0)</f>
        <v>0</v>
      </c>
      <c r="BG1140" s="229">
        <f>IF(N1140="zákl. přenesená",J1140,0)</f>
        <v>0</v>
      </c>
      <c r="BH1140" s="229">
        <f>IF(N1140="sníž. přenesená",J1140,0)</f>
        <v>0</v>
      </c>
      <c r="BI1140" s="229">
        <f>IF(N1140="nulová",J1140,0)</f>
        <v>0</v>
      </c>
      <c r="BJ1140" s="20" t="s">
        <v>77</v>
      </c>
      <c r="BK1140" s="229">
        <f>ROUND(I1140*H1140,2)</f>
        <v>0</v>
      </c>
      <c r="BL1140" s="20" t="s">
        <v>352</v>
      </c>
      <c r="BM1140" s="228" t="s">
        <v>1925</v>
      </c>
    </row>
    <row r="1141" s="2" customFormat="1">
      <c r="A1141" s="41"/>
      <c r="B1141" s="42"/>
      <c r="C1141" s="43"/>
      <c r="D1141" s="230" t="s">
        <v>202</v>
      </c>
      <c r="E1141" s="43"/>
      <c r="F1141" s="231" t="s">
        <v>1926</v>
      </c>
      <c r="G1141" s="43"/>
      <c r="H1141" s="43"/>
      <c r="I1141" s="232"/>
      <c r="J1141" s="43"/>
      <c r="K1141" s="43"/>
      <c r="L1141" s="47"/>
      <c r="M1141" s="233"/>
      <c r="N1141" s="234"/>
      <c r="O1141" s="87"/>
      <c r="P1141" s="87"/>
      <c r="Q1141" s="87"/>
      <c r="R1141" s="87"/>
      <c r="S1141" s="87"/>
      <c r="T1141" s="88"/>
      <c r="U1141" s="41"/>
      <c r="V1141" s="41"/>
      <c r="W1141" s="41"/>
      <c r="X1141" s="41"/>
      <c r="Y1141" s="41"/>
      <c r="Z1141" s="41"/>
      <c r="AA1141" s="41"/>
      <c r="AB1141" s="41"/>
      <c r="AC1141" s="41"/>
      <c r="AD1141" s="41"/>
      <c r="AE1141" s="41"/>
      <c r="AT1141" s="20" t="s">
        <v>202</v>
      </c>
      <c r="AU1141" s="20" t="s">
        <v>81</v>
      </c>
    </row>
    <row r="1142" s="12" customFormat="1" ht="22.8" customHeight="1">
      <c r="A1142" s="12"/>
      <c r="B1142" s="201"/>
      <c r="C1142" s="202"/>
      <c r="D1142" s="203" t="s">
        <v>72</v>
      </c>
      <c r="E1142" s="215" t="s">
        <v>637</v>
      </c>
      <c r="F1142" s="215" t="s">
        <v>638</v>
      </c>
      <c r="G1142" s="202"/>
      <c r="H1142" s="202"/>
      <c r="I1142" s="205"/>
      <c r="J1142" s="216">
        <f>BK1142</f>
        <v>0</v>
      </c>
      <c r="K1142" s="202"/>
      <c r="L1142" s="207"/>
      <c r="M1142" s="208"/>
      <c r="N1142" s="209"/>
      <c r="O1142" s="209"/>
      <c r="P1142" s="210">
        <f>SUM(P1143:P1177)</f>
        <v>0</v>
      </c>
      <c r="Q1142" s="209"/>
      <c r="R1142" s="210">
        <f>SUM(R1143:R1177)</f>
        <v>0.038600000000000002</v>
      </c>
      <c r="S1142" s="209"/>
      <c r="T1142" s="211">
        <f>SUM(T1143:T1177)</f>
        <v>0</v>
      </c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R1142" s="212" t="s">
        <v>81</v>
      </c>
      <c r="AT1142" s="213" t="s">
        <v>72</v>
      </c>
      <c r="AU1142" s="213" t="s">
        <v>77</v>
      </c>
      <c r="AY1142" s="212" t="s">
        <v>193</v>
      </c>
      <c r="BK1142" s="214">
        <f>SUM(BK1143:BK1177)</f>
        <v>0</v>
      </c>
    </row>
    <row r="1143" s="2" customFormat="1" ht="16.5" customHeight="1">
      <c r="A1143" s="41"/>
      <c r="B1143" s="42"/>
      <c r="C1143" s="217" t="s">
        <v>1927</v>
      </c>
      <c r="D1143" s="217" t="s">
        <v>195</v>
      </c>
      <c r="E1143" s="218" t="s">
        <v>1928</v>
      </c>
      <c r="F1143" s="219" t="s">
        <v>1929</v>
      </c>
      <c r="G1143" s="220" t="s">
        <v>588</v>
      </c>
      <c r="H1143" s="221">
        <v>2</v>
      </c>
      <c r="I1143" s="222"/>
      <c r="J1143" s="223">
        <f>ROUND(I1143*H1143,2)</f>
        <v>0</v>
      </c>
      <c r="K1143" s="219" t="s">
        <v>199</v>
      </c>
      <c r="L1143" s="47"/>
      <c r="M1143" s="224" t="s">
        <v>21</v>
      </c>
      <c r="N1143" s="225" t="s">
        <v>44</v>
      </c>
      <c r="O1143" s="87"/>
      <c r="P1143" s="226">
        <f>O1143*H1143</f>
        <v>0</v>
      </c>
      <c r="Q1143" s="226">
        <v>0</v>
      </c>
      <c r="R1143" s="226">
        <f>Q1143*H1143</f>
        <v>0</v>
      </c>
      <c r="S1143" s="226">
        <v>0</v>
      </c>
      <c r="T1143" s="227">
        <f>S1143*H1143</f>
        <v>0</v>
      </c>
      <c r="U1143" s="41"/>
      <c r="V1143" s="41"/>
      <c r="W1143" s="41"/>
      <c r="X1143" s="41"/>
      <c r="Y1143" s="41"/>
      <c r="Z1143" s="41"/>
      <c r="AA1143" s="41"/>
      <c r="AB1143" s="41"/>
      <c r="AC1143" s="41"/>
      <c r="AD1143" s="41"/>
      <c r="AE1143" s="41"/>
      <c r="AR1143" s="228" t="s">
        <v>352</v>
      </c>
      <c r="AT1143" s="228" t="s">
        <v>195</v>
      </c>
      <c r="AU1143" s="228" t="s">
        <v>81</v>
      </c>
      <c r="AY1143" s="20" t="s">
        <v>193</v>
      </c>
      <c r="BE1143" s="229">
        <f>IF(N1143="základní",J1143,0)</f>
        <v>0</v>
      </c>
      <c r="BF1143" s="229">
        <f>IF(N1143="snížená",J1143,0)</f>
        <v>0</v>
      </c>
      <c r="BG1143" s="229">
        <f>IF(N1143="zákl. přenesená",J1143,0)</f>
        <v>0</v>
      </c>
      <c r="BH1143" s="229">
        <f>IF(N1143="sníž. přenesená",J1143,0)</f>
        <v>0</v>
      </c>
      <c r="BI1143" s="229">
        <f>IF(N1143="nulová",J1143,0)</f>
        <v>0</v>
      </c>
      <c r="BJ1143" s="20" t="s">
        <v>77</v>
      </c>
      <c r="BK1143" s="229">
        <f>ROUND(I1143*H1143,2)</f>
        <v>0</v>
      </c>
      <c r="BL1143" s="20" t="s">
        <v>352</v>
      </c>
      <c r="BM1143" s="228" t="s">
        <v>1930</v>
      </c>
    </row>
    <row r="1144" s="2" customFormat="1">
      <c r="A1144" s="41"/>
      <c r="B1144" s="42"/>
      <c r="C1144" s="43"/>
      <c r="D1144" s="230" t="s">
        <v>202</v>
      </c>
      <c r="E1144" s="43"/>
      <c r="F1144" s="231" t="s">
        <v>1931</v>
      </c>
      <c r="G1144" s="43"/>
      <c r="H1144" s="43"/>
      <c r="I1144" s="232"/>
      <c r="J1144" s="43"/>
      <c r="K1144" s="43"/>
      <c r="L1144" s="47"/>
      <c r="M1144" s="233"/>
      <c r="N1144" s="234"/>
      <c r="O1144" s="87"/>
      <c r="P1144" s="87"/>
      <c r="Q1144" s="87"/>
      <c r="R1144" s="87"/>
      <c r="S1144" s="87"/>
      <c r="T1144" s="88"/>
      <c r="U1144" s="41"/>
      <c r="V1144" s="41"/>
      <c r="W1144" s="41"/>
      <c r="X1144" s="41"/>
      <c r="Y1144" s="41"/>
      <c r="Z1144" s="41"/>
      <c r="AA1144" s="41"/>
      <c r="AB1144" s="41"/>
      <c r="AC1144" s="41"/>
      <c r="AD1144" s="41"/>
      <c r="AE1144" s="41"/>
      <c r="AT1144" s="20" t="s">
        <v>202</v>
      </c>
      <c r="AU1144" s="20" t="s">
        <v>81</v>
      </c>
    </row>
    <row r="1145" s="13" customFormat="1">
      <c r="A1145" s="13"/>
      <c r="B1145" s="235"/>
      <c r="C1145" s="236"/>
      <c r="D1145" s="237" t="s">
        <v>204</v>
      </c>
      <c r="E1145" s="238" t="s">
        <v>21</v>
      </c>
      <c r="F1145" s="239" t="s">
        <v>1398</v>
      </c>
      <c r="G1145" s="236"/>
      <c r="H1145" s="238" t="s">
        <v>21</v>
      </c>
      <c r="I1145" s="240"/>
      <c r="J1145" s="236"/>
      <c r="K1145" s="236"/>
      <c r="L1145" s="241"/>
      <c r="M1145" s="242"/>
      <c r="N1145" s="243"/>
      <c r="O1145" s="243"/>
      <c r="P1145" s="243"/>
      <c r="Q1145" s="243"/>
      <c r="R1145" s="243"/>
      <c r="S1145" s="243"/>
      <c r="T1145" s="244"/>
      <c r="U1145" s="13"/>
      <c r="V1145" s="13"/>
      <c r="W1145" s="13"/>
      <c r="X1145" s="13"/>
      <c r="Y1145" s="13"/>
      <c r="Z1145" s="13"/>
      <c r="AA1145" s="13"/>
      <c r="AB1145" s="13"/>
      <c r="AC1145" s="13"/>
      <c r="AD1145" s="13"/>
      <c r="AE1145" s="13"/>
      <c r="AT1145" s="245" t="s">
        <v>204</v>
      </c>
      <c r="AU1145" s="245" t="s">
        <v>81</v>
      </c>
      <c r="AV1145" s="13" t="s">
        <v>77</v>
      </c>
      <c r="AW1145" s="13" t="s">
        <v>34</v>
      </c>
      <c r="AX1145" s="13" t="s">
        <v>73</v>
      </c>
      <c r="AY1145" s="245" t="s">
        <v>193</v>
      </c>
    </row>
    <row r="1146" s="14" customFormat="1">
      <c r="A1146" s="14"/>
      <c r="B1146" s="246"/>
      <c r="C1146" s="247"/>
      <c r="D1146" s="237" t="s">
        <v>204</v>
      </c>
      <c r="E1146" s="248" t="s">
        <v>21</v>
      </c>
      <c r="F1146" s="249" t="s">
        <v>81</v>
      </c>
      <c r="G1146" s="247"/>
      <c r="H1146" s="250">
        <v>2</v>
      </c>
      <c r="I1146" s="251"/>
      <c r="J1146" s="247"/>
      <c r="K1146" s="247"/>
      <c r="L1146" s="252"/>
      <c r="M1146" s="253"/>
      <c r="N1146" s="254"/>
      <c r="O1146" s="254"/>
      <c r="P1146" s="254"/>
      <c r="Q1146" s="254"/>
      <c r="R1146" s="254"/>
      <c r="S1146" s="254"/>
      <c r="T1146" s="255"/>
      <c r="U1146" s="14"/>
      <c r="V1146" s="14"/>
      <c r="W1146" s="14"/>
      <c r="X1146" s="14"/>
      <c r="Y1146" s="14"/>
      <c r="Z1146" s="14"/>
      <c r="AA1146" s="14"/>
      <c r="AB1146" s="14"/>
      <c r="AC1146" s="14"/>
      <c r="AD1146" s="14"/>
      <c r="AE1146" s="14"/>
      <c r="AT1146" s="256" t="s">
        <v>204</v>
      </c>
      <c r="AU1146" s="256" t="s">
        <v>81</v>
      </c>
      <c r="AV1146" s="14" t="s">
        <v>81</v>
      </c>
      <c r="AW1146" s="14" t="s">
        <v>34</v>
      </c>
      <c r="AX1146" s="14" t="s">
        <v>73</v>
      </c>
      <c r="AY1146" s="256" t="s">
        <v>193</v>
      </c>
    </row>
    <row r="1147" s="15" customFormat="1">
      <c r="A1147" s="15"/>
      <c r="B1147" s="257"/>
      <c r="C1147" s="258"/>
      <c r="D1147" s="237" t="s">
        <v>204</v>
      </c>
      <c r="E1147" s="259" t="s">
        <v>21</v>
      </c>
      <c r="F1147" s="260" t="s">
        <v>208</v>
      </c>
      <c r="G1147" s="258"/>
      <c r="H1147" s="261">
        <v>2</v>
      </c>
      <c r="I1147" s="262"/>
      <c r="J1147" s="258"/>
      <c r="K1147" s="258"/>
      <c r="L1147" s="263"/>
      <c r="M1147" s="264"/>
      <c r="N1147" s="265"/>
      <c r="O1147" s="265"/>
      <c r="P1147" s="265"/>
      <c r="Q1147" s="265"/>
      <c r="R1147" s="265"/>
      <c r="S1147" s="265"/>
      <c r="T1147" s="266"/>
      <c r="U1147" s="15"/>
      <c r="V1147" s="15"/>
      <c r="W1147" s="15"/>
      <c r="X1147" s="15"/>
      <c r="Y1147" s="15"/>
      <c r="Z1147" s="15"/>
      <c r="AA1147" s="15"/>
      <c r="AB1147" s="15"/>
      <c r="AC1147" s="15"/>
      <c r="AD1147" s="15"/>
      <c r="AE1147" s="15"/>
      <c r="AT1147" s="267" t="s">
        <v>204</v>
      </c>
      <c r="AU1147" s="267" t="s">
        <v>81</v>
      </c>
      <c r="AV1147" s="15" t="s">
        <v>200</v>
      </c>
      <c r="AW1147" s="15" t="s">
        <v>34</v>
      </c>
      <c r="AX1147" s="15" t="s">
        <v>77</v>
      </c>
      <c r="AY1147" s="267" t="s">
        <v>193</v>
      </c>
    </row>
    <row r="1148" s="2" customFormat="1" ht="16.5" customHeight="1">
      <c r="A1148" s="41"/>
      <c r="B1148" s="42"/>
      <c r="C1148" s="282" t="s">
        <v>1932</v>
      </c>
      <c r="D1148" s="282" t="s">
        <v>811</v>
      </c>
      <c r="E1148" s="283" t="s">
        <v>1933</v>
      </c>
      <c r="F1148" s="284" t="s">
        <v>1934</v>
      </c>
      <c r="G1148" s="285" t="s">
        <v>588</v>
      </c>
      <c r="H1148" s="286">
        <v>2</v>
      </c>
      <c r="I1148" s="287"/>
      <c r="J1148" s="288">
        <f>ROUND(I1148*H1148,2)</f>
        <v>0</v>
      </c>
      <c r="K1148" s="284" t="s">
        <v>199</v>
      </c>
      <c r="L1148" s="289"/>
      <c r="M1148" s="290" t="s">
        <v>21</v>
      </c>
      <c r="N1148" s="291" t="s">
        <v>44</v>
      </c>
      <c r="O1148" s="87"/>
      <c r="P1148" s="226">
        <f>O1148*H1148</f>
        <v>0</v>
      </c>
      <c r="Q1148" s="226">
        <v>0.0022000000000000001</v>
      </c>
      <c r="R1148" s="226">
        <f>Q1148*H1148</f>
        <v>0.0044000000000000003</v>
      </c>
      <c r="S1148" s="226">
        <v>0</v>
      </c>
      <c r="T1148" s="227">
        <f>S1148*H1148</f>
        <v>0</v>
      </c>
      <c r="U1148" s="41"/>
      <c r="V1148" s="41"/>
      <c r="W1148" s="41"/>
      <c r="X1148" s="41"/>
      <c r="Y1148" s="41"/>
      <c r="Z1148" s="41"/>
      <c r="AA1148" s="41"/>
      <c r="AB1148" s="41"/>
      <c r="AC1148" s="41"/>
      <c r="AD1148" s="41"/>
      <c r="AE1148" s="41"/>
      <c r="AR1148" s="228" t="s">
        <v>472</v>
      </c>
      <c r="AT1148" s="228" t="s">
        <v>811</v>
      </c>
      <c r="AU1148" s="228" t="s">
        <v>81</v>
      </c>
      <c r="AY1148" s="20" t="s">
        <v>193</v>
      </c>
      <c r="BE1148" s="229">
        <f>IF(N1148="základní",J1148,0)</f>
        <v>0</v>
      </c>
      <c r="BF1148" s="229">
        <f>IF(N1148="snížená",J1148,0)</f>
        <v>0</v>
      </c>
      <c r="BG1148" s="229">
        <f>IF(N1148="zákl. přenesená",J1148,0)</f>
        <v>0</v>
      </c>
      <c r="BH1148" s="229">
        <f>IF(N1148="sníž. přenesená",J1148,0)</f>
        <v>0</v>
      </c>
      <c r="BI1148" s="229">
        <f>IF(N1148="nulová",J1148,0)</f>
        <v>0</v>
      </c>
      <c r="BJ1148" s="20" t="s">
        <v>77</v>
      </c>
      <c r="BK1148" s="229">
        <f>ROUND(I1148*H1148,2)</f>
        <v>0</v>
      </c>
      <c r="BL1148" s="20" t="s">
        <v>352</v>
      </c>
      <c r="BM1148" s="228" t="s">
        <v>1935</v>
      </c>
    </row>
    <row r="1149" s="2" customFormat="1" ht="21.75" customHeight="1">
      <c r="A1149" s="41"/>
      <c r="B1149" s="42"/>
      <c r="C1149" s="217" t="s">
        <v>1936</v>
      </c>
      <c r="D1149" s="217" t="s">
        <v>195</v>
      </c>
      <c r="E1149" s="218" t="s">
        <v>1937</v>
      </c>
      <c r="F1149" s="219" t="s">
        <v>1938</v>
      </c>
      <c r="G1149" s="220" t="s">
        <v>211</v>
      </c>
      <c r="H1149" s="221">
        <v>11.4</v>
      </c>
      <c r="I1149" s="222"/>
      <c r="J1149" s="223">
        <f>ROUND(I1149*H1149,2)</f>
        <v>0</v>
      </c>
      <c r="K1149" s="219" t="s">
        <v>199</v>
      </c>
      <c r="L1149" s="47"/>
      <c r="M1149" s="224" t="s">
        <v>21</v>
      </c>
      <c r="N1149" s="225" t="s">
        <v>44</v>
      </c>
      <c r="O1149" s="87"/>
      <c r="P1149" s="226">
        <f>O1149*H1149</f>
        <v>0</v>
      </c>
      <c r="Q1149" s="226">
        <v>0</v>
      </c>
      <c r="R1149" s="226">
        <f>Q1149*H1149</f>
        <v>0</v>
      </c>
      <c r="S1149" s="226">
        <v>0</v>
      </c>
      <c r="T1149" s="227">
        <f>S1149*H1149</f>
        <v>0</v>
      </c>
      <c r="U1149" s="41"/>
      <c r="V1149" s="41"/>
      <c r="W1149" s="41"/>
      <c r="X1149" s="41"/>
      <c r="Y1149" s="41"/>
      <c r="Z1149" s="41"/>
      <c r="AA1149" s="41"/>
      <c r="AB1149" s="41"/>
      <c r="AC1149" s="41"/>
      <c r="AD1149" s="41"/>
      <c r="AE1149" s="41"/>
      <c r="AR1149" s="228" t="s">
        <v>352</v>
      </c>
      <c r="AT1149" s="228" t="s">
        <v>195</v>
      </c>
      <c r="AU1149" s="228" t="s">
        <v>81</v>
      </c>
      <c r="AY1149" s="20" t="s">
        <v>193</v>
      </c>
      <c r="BE1149" s="229">
        <f>IF(N1149="základní",J1149,0)</f>
        <v>0</v>
      </c>
      <c r="BF1149" s="229">
        <f>IF(N1149="snížená",J1149,0)</f>
        <v>0</v>
      </c>
      <c r="BG1149" s="229">
        <f>IF(N1149="zákl. přenesená",J1149,0)</f>
        <v>0</v>
      </c>
      <c r="BH1149" s="229">
        <f>IF(N1149="sníž. přenesená",J1149,0)</f>
        <v>0</v>
      </c>
      <c r="BI1149" s="229">
        <f>IF(N1149="nulová",J1149,0)</f>
        <v>0</v>
      </c>
      <c r="BJ1149" s="20" t="s">
        <v>77</v>
      </c>
      <c r="BK1149" s="229">
        <f>ROUND(I1149*H1149,2)</f>
        <v>0</v>
      </c>
      <c r="BL1149" s="20" t="s">
        <v>352</v>
      </c>
      <c r="BM1149" s="228" t="s">
        <v>1939</v>
      </c>
    </row>
    <row r="1150" s="2" customFormat="1">
      <c r="A1150" s="41"/>
      <c r="B1150" s="42"/>
      <c r="C1150" s="43"/>
      <c r="D1150" s="230" t="s">
        <v>202</v>
      </c>
      <c r="E1150" s="43"/>
      <c r="F1150" s="231" t="s">
        <v>1940</v>
      </c>
      <c r="G1150" s="43"/>
      <c r="H1150" s="43"/>
      <c r="I1150" s="232"/>
      <c r="J1150" s="43"/>
      <c r="K1150" s="43"/>
      <c r="L1150" s="47"/>
      <c r="M1150" s="233"/>
      <c r="N1150" s="234"/>
      <c r="O1150" s="87"/>
      <c r="P1150" s="87"/>
      <c r="Q1150" s="87"/>
      <c r="R1150" s="87"/>
      <c r="S1150" s="87"/>
      <c r="T1150" s="88"/>
      <c r="U1150" s="41"/>
      <c r="V1150" s="41"/>
      <c r="W1150" s="41"/>
      <c r="X1150" s="41"/>
      <c r="Y1150" s="41"/>
      <c r="Z1150" s="41"/>
      <c r="AA1150" s="41"/>
      <c r="AB1150" s="41"/>
      <c r="AC1150" s="41"/>
      <c r="AD1150" s="41"/>
      <c r="AE1150" s="41"/>
      <c r="AT1150" s="20" t="s">
        <v>202</v>
      </c>
      <c r="AU1150" s="20" t="s">
        <v>81</v>
      </c>
    </row>
    <row r="1151" s="13" customFormat="1">
      <c r="A1151" s="13"/>
      <c r="B1151" s="235"/>
      <c r="C1151" s="236"/>
      <c r="D1151" s="237" t="s">
        <v>204</v>
      </c>
      <c r="E1151" s="238" t="s">
        <v>21</v>
      </c>
      <c r="F1151" s="239" t="s">
        <v>1941</v>
      </c>
      <c r="G1151" s="236"/>
      <c r="H1151" s="238" t="s">
        <v>21</v>
      </c>
      <c r="I1151" s="240"/>
      <c r="J1151" s="236"/>
      <c r="K1151" s="236"/>
      <c r="L1151" s="241"/>
      <c r="M1151" s="242"/>
      <c r="N1151" s="243"/>
      <c r="O1151" s="243"/>
      <c r="P1151" s="243"/>
      <c r="Q1151" s="243"/>
      <c r="R1151" s="243"/>
      <c r="S1151" s="243"/>
      <c r="T1151" s="244"/>
      <c r="U1151" s="13"/>
      <c r="V1151" s="13"/>
      <c r="W1151" s="13"/>
      <c r="X1151" s="13"/>
      <c r="Y1151" s="13"/>
      <c r="Z1151" s="13"/>
      <c r="AA1151" s="13"/>
      <c r="AB1151" s="13"/>
      <c r="AC1151" s="13"/>
      <c r="AD1151" s="13"/>
      <c r="AE1151" s="13"/>
      <c r="AT1151" s="245" t="s">
        <v>204</v>
      </c>
      <c r="AU1151" s="245" t="s">
        <v>81</v>
      </c>
      <c r="AV1151" s="13" t="s">
        <v>77</v>
      </c>
      <c r="AW1151" s="13" t="s">
        <v>34</v>
      </c>
      <c r="AX1151" s="13" t="s">
        <v>73</v>
      </c>
      <c r="AY1151" s="245" t="s">
        <v>193</v>
      </c>
    </row>
    <row r="1152" s="14" customFormat="1">
      <c r="A1152" s="14"/>
      <c r="B1152" s="246"/>
      <c r="C1152" s="247"/>
      <c r="D1152" s="237" t="s">
        <v>204</v>
      </c>
      <c r="E1152" s="248" t="s">
        <v>21</v>
      </c>
      <c r="F1152" s="249" t="s">
        <v>1942</v>
      </c>
      <c r="G1152" s="247"/>
      <c r="H1152" s="250">
        <v>1.25</v>
      </c>
      <c r="I1152" s="251"/>
      <c r="J1152" s="247"/>
      <c r="K1152" s="247"/>
      <c r="L1152" s="252"/>
      <c r="M1152" s="253"/>
      <c r="N1152" s="254"/>
      <c r="O1152" s="254"/>
      <c r="P1152" s="254"/>
      <c r="Q1152" s="254"/>
      <c r="R1152" s="254"/>
      <c r="S1152" s="254"/>
      <c r="T1152" s="255"/>
      <c r="U1152" s="14"/>
      <c r="V1152" s="14"/>
      <c r="W1152" s="14"/>
      <c r="X1152" s="14"/>
      <c r="Y1152" s="14"/>
      <c r="Z1152" s="14"/>
      <c r="AA1152" s="14"/>
      <c r="AB1152" s="14"/>
      <c r="AC1152" s="14"/>
      <c r="AD1152" s="14"/>
      <c r="AE1152" s="14"/>
      <c r="AT1152" s="256" t="s">
        <v>204</v>
      </c>
      <c r="AU1152" s="256" t="s">
        <v>81</v>
      </c>
      <c r="AV1152" s="14" t="s">
        <v>81</v>
      </c>
      <c r="AW1152" s="14" t="s">
        <v>34</v>
      </c>
      <c r="AX1152" s="14" t="s">
        <v>73</v>
      </c>
      <c r="AY1152" s="256" t="s">
        <v>193</v>
      </c>
    </row>
    <row r="1153" s="13" customFormat="1">
      <c r="A1153" s="13"/>
      <c r="B1153" s="235"/>
      <c r="C1153" s="236"/>
      <c r="D1153" s="237" t="s">
        <v>204</v>
      </c>
      <c r="E1153" s="238" t="s">
        <v>21</v>
      </c>
      <c r="F1153" s="239" t="s">
        <v>1943</v>
      </c>
      <c r="G1153" s="236"/>
      <c r="H1153" s="238" t="s">
        <v>21</v>
      </c>
      <c r="I1153" s="240"/>
      <c r="J1153" s="236"/>
      <c r="K1153" s="236"/>
      <c r="L1153" s="241"/>
      <c r="M1153" s="242"/>
      <c r="N1153" s="243"/>
      <c r="O1153" s="243"/>
      <c r="P1153" s="243"/>
      <c r="Q1153" s="243"/>
      <c r="R1153" s="243"/>
      <c r="S1153" s="243"/>
      <c r="T1153" s="244"/>
      <c r="U1153" s="13"/>
      <c r="V1153" s="13"/>
      <c r="W1153" s="13"/>
      <c r="X1153" s="13"/>
      <c r="Y1153" s="13"/>
      <c r="Z1153" s="13"/>
      <c r="AA1153" s="13"/>
      <c r="AB1153" s="13"/>
      <c r="AC1153" s="13"/>
      <c r="AD1153" s="13"/>
      <c r="AE1153" s="13"/>
      <c r="AT1153" s="245" t="s">
        <v>204</v>
      </c>
      <c r="AU1153" s="245" t="s">
        <v>81</v>
      </c>
      <c r="AV1153" s="13" t="s">
        <v>77</v>
      </c>
      <c r="AW1153" s="13" t="s">
        <v>34</v>
      </c>
      <c r="AX1153" s="13" t="s">
        <v>73</v>
      </c>
      <c r="AY1153" s="245" t="s">
        <v>193</v>
      </c>
    </row>
    <row r="1154" s="14" customFormat="1">
      <c r="A1154" s="14"/>
      <c r="B1154" s="246"/>
      <c r="C1154" s="247"/>
      <c r="D1154" s="237" t="s">
        <v>204</v>
      </c>
      <c r="E1154" s="248" t="s">
        <v>21</v>
      </c>
      <c r="F1154" s="249" t="s">
        <v>1944</v>
      </c>
      <c r="G1154" s="247"/>
      <c r="H1154" s="250">
        <v>2.5</v>
      </c>
      <c r="I1154" s="251"/>
      <c r="J1154" s="247"/>
      <c r="K1154" s="247"/>
      <c r="L1154" s="252"/>
      <c r="M1154" s="253"/>
      <c r="N1154" s="254"/>
      <c r="O1154" s="254"/>
      <c r="P1154" s="254"/>
      <c r="Q1154" s="254"/>
      <c r="R1154" s="254"/>
      <c r="S1154" s="254"/>
      <c r="T1154" s="255"/>
      <c r="U1154" s="14"/>
      <c r="V1154" s="14"/>
      <c r="W1154" s="14"/>
      <c r="X1154" s="14"/>
      <c r="Y1154" s="14"/>
      <c r="Z1154" s="14"/>
      <c r="AA1154" s="14"/>
      <c r="AB1154" s="14"/>
      <c r="AC1154" s="14"/>
      <c r="AD1154" s="14"/>
      <c r="AE1154" s="14"/>
      <c r="AT1154" s="256" t="s">
        <v>204</v>
      </c>
      <c r="AU1154" s="256" t="s">
        <v>81</v>
      </c>
      <c r="AV1154" s="14" t="s">
        <v>81</v>
      </c>
      <c r="AW1154" s="14" t="s">
        <v>34</v>
      </c>
      <c r="AX1154" s="14" t="s">
        <v>73</v>
      </c>
      <c r="AY1154" s="256" t="s">
        <v>193</v>
      </c>
    </row>
    <row r="1155" s="13" customFormat="1">
      <c r="A1155" s="13"/>
      <c r="B1155" s="235"/>
      <c r="C1155" s="236"/>
      <c r="D1155" s="237" t="s">
        <v>204</v>
      </c>
      <c r="E1155" s="238" t="s">
        <v>21</v>
      </c>
      <c r="F1155" s="239" t="s">
        <v>1945</v>
      </c>
      <c r="G1155" s="236"/>
      <c r="H1155" s="238" t="s">
        <v>21</v>
      </c>
      <c r="I1155" s="240"/>
      <c r="J1155" s="236"/>
      <c r="K1155" s="236"/>
      <c r="L1155" s="241"/>
      <c r="M1155" s="242"/>
      <c r="N1155" s="243"/>
      <c r="O1155" s="243"/>
      <c r="P1155" s="243"/>
      <c r="Q1155" s="243"/>
      <c r="R1155" s="243"/>
      <c r="S1155" s="243"/>
      <c r="T1155" s="244"/>
      <c r="U1155" s="13"/>
      <c r="V1155" s="13"/>
      <c r="W1155" s="13"/>
      <c r="X1155" s="13"/>
      <c r="Y1155" s="13"/>
      <c r="Z1155" s="13"/>
      <c r="AA1155" s="13"/>
      <c r="AB1155" s="13"/>
      <c r="AC1155" s="13"/>
      <c r="AD1155" s="13"/>
      <c r="AE1155" s="13"/>
      <c r="AT1155" s="245" t="s">
        <v>204</v>
      </c>
      <c r="AU1155" s="245" t="s">
        <v>81</v>
      </c>
      <c r="AV1155" s="13" t="s">
        <v>77</v>
      </c>
      <c r="AW1155" s="13" t="s">
        <v>34</v>
      </c>
      <c r="AX1155" s="13" t="s">
        <v>73</v>
      </c>
      <c r="AY1155" s="245" t="s">
        <v>193</v>
      </c>
    </row>
    <row r="1156" s="14" customFormat="1">
      <c r="A1156" s="14"/>
      <c r="B1156" s="246"/>
      <c r="C1156" s="247"/>
      <c r="D1156" s="237" t="s">
        <v>204</v>
      </c>
      <c r="E1156" s="248" t="s">
        <v>21</v>
      </c>
      <c r="F1156" s="249" t="s">
        <v>1909</v>
      </c>
      <c r="G1156" s="247"/>
      <c r="H1156" s="250">
        <v>0.90000000000000002</v>
      </c>
      <c r="I1156" s="251"/>
      <c r="J1156" s="247"/>
      <c r="K1156" s="247"/>
      <c r="L1156" s="252"/>
      <c r="M1156" s="253"/>
      <c r="N1156" s="254"/>
      <c r="O1156" s="254"/>
      <c r="P1156" s="254"/>
      <c r="Q1156" s="254"/>
      <c r="R1156" s="254"/>
      <c r="S1156" s="254"/>
      <c r="T1156" s="255"/>
      <c r="U1156" s="14"/>
      <c r="V1156" s="14"/>
      <c r="W1156" s="14"/>
      <c r="X1156" s="14"/>
      <c r="Y1156" s="14"/>
      <c r="Z1156" s="14"/>
      <c r="AA1156" s="14"/>
      <c r="AB1156" s="14"/>
      <c r="AC1156" s="14"/>
      <c r="AD1156" s="14"/>
      <c r="AE1156" s="14"/>
      <c r="AT1156" s="256" t="s">
        <v>204</v>
      </c>
      <c r="AU1156" s="256" t="s">
        <v>81</v>
      </c>
      <c r="AV1156" s="14" t="s">
        <v>81</v>
      </c>
      <c r="AW1156" s="14" t="s">
        <v>34</v>
      </c>
      <c r="AX1156" s="14" t="s">
        <v>73</v>
      </c>
      <c r="AY1156" s="256" t="s">
        <v>193</v>
      </c>
    </row>
    <row r="1157" s="13" customFormat="1">
      <c r="A1157" s="13"/>
      <c r="B1157" s="235"/>
      <c r="C1157" s="236"/>
      <c r="D1157" s="237" t="s">
        <v>204</v>
      </c>
      <c r="E1157" s="238" t="s">
        <v>21</v>
      </c>
      <c r="F1157" s="239" t="s">
        <v>1946</v>
      </c>
      <c r="G1157" s="236"/>
      <c r="H1157" s="238" t="s">
        <v>21</v>
      </c>
      <c r="I1157" s="240"/>
      <c r="J1157" s="236"/>
      <c r="K1157" s="236"/>
      <c r="L1157" s="241"/>
      <c r="M1157" s="242"/>
      <c r="N1157" s="243"/>
      <c r="O1157" s="243"/>
      <c r="P1157" s="243"/>
      <c r="Q1157" s="243"/>
      <c r="R1157" s="243"/>
      <c r="S1157" s="243"/>
      <c r="T1157" s="244"/>
      <c r="U1157" s="13"/>
      <c r="V1157" s="13"/>
      <c r="W1157" s="13"/>
      <c r="X1157" s="13"/>
      <c r="Y1157" s="13"/>
      <c r="Z1157" s="13"/>
      <c r="AA1157" s="13"/>
      <c r="AB1157" s="13"/>
      <c r="AC1157" s="13"/>
      <c r="AD1157" s="13"/>
      <c r="AE1157" s="13"/>
      <c r="AT1157" s="245" t="s">
        <v>204</v>
      </c>
      <c r="AU1157" s="245" t="s">
        <v>81</v>
      </c>
      <c r="AV1157" s="13" t="s">
        <v>77</v>
      </c>
      <c r="AW1157" s="13" t="s">
        <v>34</v>
      </c>
      <c r="AX1157" s="13" t="s">
        <v>73</v>
      </c>
      <c r="AY1157" s="245" t="s">
        <v>193</v>
      </c>
    </row>
    <row r="1158" s="14" customFormat="1">
      <c r="A1158" s="14"/>
      <c r="B1158" s="246"/>
      <c r="C1158" s="247"/>
      <c r="D1158" s="237" t="s">
        <v>204</v>
      </c>
      <c r="E1158" s="248" t="s">
        <v>21</v>
      </c>
      <c r="F1158" s="249" t="s">
        <v>1883</v>
      </c>
      <c r="G1158" s="247"/>
      <c r="H1158" s="250">
        <v>6.75</v>
      </c>
      <c r="I1158" s="251"/>
      <c r="J1158" s="247"/>
      <c r="K1158" s="247"/>
      <c r="L1158" s="252"/>
      <c r="M1158" s="253"/>
      <c r="N1158" s="254"/>
      <c r="O1158" s="254"/>
      <c r="P1158" s="254"/>
      <c r="Q1158" s="254"/>
      <c r="R1158" s="254"/>
      <c r="S1158" s="254"/>
      <c r="T1158" s="255"/>
      <c r="U1158" s="14"/>
      <c r="V1158" s="14"/>
      <c r="W1158" s="14"/>
      <c r="X1158" s="14"/>
      <c r="Y1158" s="14"/>
      <c r="Z1158" s="14"/>
      <c r="AA1158" s="14"/>
      <c r="AB1158" s="14"/>
      <c r="AC1158" s="14"/>
      <c r="AD1158" s="14"/>
      <c r="AE1158" s="14"/>
      <c r="AT1158" s="256" t="s">
        <v>204</v>
      </c>
      <c r="AU1158" s="256" t="s">
        <v>81</v>
      </c>
      <c r="AV1158" s="14" t="s">
        <v>81</v>
      </c>
      <c r="AW1158" s="14" t="s">
        <v>34</v>
      </c>
      <c r="AX1158" s="14" t="s">
        <v>73</v>
      </c>
      <c r="AY1158" s="256" t="s">
        <v>193</v>
      </c>
    </row>
    <row r="1159" s="15" customFormat="1">
      <c r="A1159" s="15"/>
      <c r="B1159" s="257"/>
      <c r="C1159" s="258"/>
      <c r="D1159" s="237" t="s">
        <v>204</v>
      </c>
      <c r="E1159" s="259" t="s">
        <v>21</v>
      </c>
      <c r="F1159" s="260" t="s">
        <v>208</v>
      </c>
      <c r="G1159" s="258"/>
      <c r="H1159" s="261">
        <v>11.4</v>
      </c>
      <c r="I1159" s="262"/>
      <c r="J1159" s="258"/>
      <c r="K1159" s="258"/>
      <c r="L1159" s="263"/>
      <c r="M1159" s="264"/>
      <c r="N1159" s="265"/>
      <c r="O1159" s="265"/>
      <c r="P1159" s="265"/>
      <c r="Q1159" s="265"/>
      <c r="R1159" s="265"/>
      <c r="S1159" s="265"/>
      <c r="T1159" s="266"/>
      <c r="U1159" s="15"/>
      <c r="V1159" s="15"/>
      <c r="W1159" s="15"/>
      <c r="X1159" s="15"/>
      <c r="Y1159" s="15"/>
      <c r="Z1159" s="15"/>
      <c r="AA1159" s="15"/>
      <c r="AB1159" s="15"/>
      <c r="AC1159" s="15"/>
      <c r="AD1159" s="15"/>
      <c r="AE1159" s="15"/>
      <c r="AT1159" s="267" t="s">
        <v>204</v>
      </c>
      <c r="AU1159" s="267" t="s">
        <v>81</v>
      </c>
      <c r="AV1159" s="15" t="s">
        <v>200</v>
      </c>
      <c r="AW1159" s="15" t="s">
        <v>34</v>
      </c>
      <c r="AX1159" s="15" t="s">
        <v>77</v>
      </c>
      <c r="AY1159" s="267" t="s">
        <v>193</v>
      </c>
    </row>
    <row r="1160" s="2" customFormat="1" ht="16.5" customHeight="1">
      <c r="A1160" s="41"/>
      <c r="B1160" s="42"/>
      <c r="C1160" s="282" t="s">
        <v>1947</v>
      </c>
      <c r="D1160" s="282" t="s">
        <v>811</v>
      </c>
      <c r="E1160" s="283" t="s">
        <v>1948</v>
      </c>
      <c r="F1160" s="284" t="s">
        <v>1949</v>
      </c>
      <c r="G1160" s="285" t="s">
        <v>211</v>
      </c>
      <c r="H1160" s="286">
        <v>1.25</v>
      </c>
      <c r="I1160" s="287"/>
      <c r="J1160" s="288">
        <f>ROUND(I1160*H1160,2)</f>
        <v>0</v>
      </c>
      <c r="K1160" s="284" t="s">
        <v>21</v>
      </c>
      <c r="L1160" s="289"/>
      <c r="M1160" s="290" t="s">
        <v>21</v>
      </c>
      <c r="N1160" s="291" t="s">
        <v>44</v>
      </c>
      <c r="O1160" s="87"/>
      <c r="P1160" s="226">
        <f>O1160*H1160</f>
        <v>0</v>
      </c>
      <c r="Q1160" s="226">
        <v>0.0030000000000000001</v>
      </c>
      <c r="R1160" s="226">
        <f>Q1160*H1160</f>
        <v>0.0037499999999999999</v>
      </c>
      <c r="S1160" s="226">
        <v>0</v>
      </c>
      <c r="T1160" s="227">
        <f>S1160*H1160</f>
        <v>0</v>
      </c>
      <c r="U1160" s="41"/>
      <c r="V1160" s="41"/>
      <c r="W1160" s="41"/>
      <c r="X1160" s="41"/>
      <c r="Y1160" s="41"/>
      <c r="Z1160" s="41"/>
      <c r="AA1160" s="41"/>
      <c r="AB1160" s="41"/>
      <c r="AC1160" s="41"/>
      <c r="AD1160" s="41"/>
      <c r="AE1160" s="41"/>
      <c r="AR1160" s="228" t="s">
        <v>472</v>
      </c>
      <c r="AT1160" s="228" t="s">
        <v>811</v>
      </c>
      <c r="AU1160" s="228" t="s">
        <v>81</v>
      </c>
      <c r="AY1160" s="20" t="s">
        <v>193</v>
      </c>
      <c r="BE1160" s="229">
        <f>IF(N1160="základní",J1160,0)</f>
        <v>0</v>
      </c>
      <c r="BF1160" s="229">
        <f>IF(N1160="snížená",J1160,0)</f>
        <v>0</v>
      </c>
      <c r="BG1160" s="229">
        <f>IF(N1160="zákl. přenesená",J1160,0)</f>
        <v>0</v>
      </c>
      <c r="BH1160" s="229">
        <f>IF(N1160="sníž. přenesená",J1160,0)</f>
        <v>0</v>
      </c>
      <c r="BI1160" s="229">
        <f>IF(N1160="nulová",J1160,0)</f>
        <v>0</v>
      </c>
      <c r="BJ1160" s="20" t="s">
        <v>77</v>
      </c>
      <c r="BK1160" s="229">
        <f>ROUND(I1160*H1160,2)</f>
        <v>0</v>
      </c>
      <c r="BL1160" s="20" t="s">
        <v>352</v>
      </c>
      <c r="BM1160" s="228" t="s">
        <v>1950</v>
      </c>
    </row>
    <row r="1161" s="2" customFormat="1">
      <c r="A1161" s="41"/>
      <c r="B1161" s="42"/>
      <c r="C1161" s="43"/>
      <c r="D1161" s="237" t="s">
        <v>836</v>
      </c>
      <c r="E1161" s="43"/>
      <c r="F1161" s="292" t="s">
        <v>1951</v>
      </c>
      <c r="G1161" s="43"/>
      <c r="H1161" s="43"/>
      <c r="I1161" s="232"/>
      <c r="J1161" s="43"/>
      <c r="K1161" s="43"/>
      <c r="L1161" s="47"/>
      <c r="M1161" s="233"/>
      <c r="N1161" s="234"/>
      <c r="O1161" s="87"/>
      <c r="P1161" s="87"/>
      <c r="Q1161" s="87"/>
      <c r="R1161" s="87"/>
      <c r="S1161" s="87"/>
      <c r="T1161" s="88"/>
      <c r="U1161" s="41"/>
      <c r="V1161" s="41"/>
      <c r="W1161" s="41"/>
      <c r="X1161" s="41"/>
      <c r="Y1161" s="41"/>
      <c r="Z1161" s="41"/>
      <c r="AA1161" s="41"/>
      <c r="AB1161" s="41"/>
      <c r="AC1161" s="41"/>
      <c r="AD1161" s="41"/>
      <c r="AE1161" s="41"/>
      <c r="AT1161" s="20" t="s">
        <v>836</v>
      </c>
      <c r="AU1161" s="20" t="s">
        <v>81</v>
      </c>
    </row>
    <row r="1162" s="14" customFormat="1">
      <c r="A1162" s="14"/>
      <c r="B1162" s="246"/>
      <c r="C1162" s="247"/>
      <c r="D1162" s="237" t="s">
        <v>204</v>
      </c>
      <c r="E1162" s="248" t="s">
        <v>21</v>
      </c>
      <c r="F1162" s="249" t="s">
        <v>1952</v>
      </c>
      <c r="G1162" s="247"/>
      <c r="H1162" s="250">
        <v>1.25</v>
      </c>
      <c r="I1162" s="251"/>
      <c r="J1162" s="247"/>
      <c r="K1162" s="247"/>
      <c r="L1162" s="252"/>
      <c r="M1162" s="253"/>
      <c r="N1162" s="254"/>
      <c r="O1162" s="254"/>
      <c r="P1162" s="254"/>
      <c r="Q1162" s="254"/>
      <c r="R1162" s="254"/>
      <c r="S1162" s="254"/>
      <c r="T1162" s="255"/>
      <c r="U1162" s="14"/>
      <c r="V1162" s="14"/>
      <c r="W1162" s="14"/>
      <c r="X1162" s="14"/>
      <c r="Y1162" s="14"/>
      <c r="Z1162" s="14"/>
      <c r="AA1162" s="14"/>
      <c r="AB1162" s="14"/>
      <c r="AC1162" s="14"/>
      <c r="AD1162" s="14"/>
      <c r="AE1162" s="14"/>
      <c r="AT1162" s="256" t="s">
        <v>204</v>
      </c>
      <c r="AU1162" s="256" t="s">
        <v>81</v>
      </c>
      <c r="AV1162" s="14" t="s">
        <v>81</v>
      </c>
      <c r="AW1162" s="14" t="s">
        <v>34</v>
      </c>
      <c r="AX1162" s="14" t="s">
        <v>73</v>
      </c>
      <c r="AY1162" s="256" t="s">
        <v>193</v>
      </c>
    </row>
    <row r="1163" s="15" customFormat="1">
      <c r="A1163" s="15"/>
      <c r="B1163" s="257"/>
      <c r="C1163" s="258"/>
      <c r="D1163" s="237" t="s">
        <v>204</v>
      </c>
      <c r="E1163" s="259" t="s">
        <v>21</v>
      </c>
      <c r="F1163" s="260" t="s">
        <v>208</v>
      </c>
      <c r="G1163" s="258"/>
      <c r="H1163" s="261">
        <v>1.25</v>
      </c>
      <c r="I1163" s="262"/>
      <c r="J1163" s="258"/>
      <c r="K1163" s="258"/>
      <c r="L1163" s="263"/>
      <c r="M1163" s="264"/>
      <c r="N1163" s="265"/>
      <c r="O1163" s="265"/>
      <c r="P1163" s="265"/>
      <c r="Q1163" s="265"/>
      <c r="R1163" s="265"/>
      <c r="S1163" s="265"/>
      <c r="T1163" s="266"/>
      <c r="U1163" s="15"/>
      <c r="V1163" s="15"/>
      <c r="W1163" s="15"/>
      <c r="X1163" s="15"/>
      <c r="Y1163" s="15"/>
      <c r="Z1163" s="15"/>
      <c r="AA1163" s="15"/>
      <c r="AB1163" s="15"/>
      <c r="AC1163" s="15"/>
      <c r="AD1163" s="15"/>
      <c r="AE1163" s="15"/>
      <c r="AT1163" s="267" t="s">
        <v>204</v>
      </c>
      <c r="AU1163" s="267" t="s">
        <v>81</v>
      </c>
      <c r="AV1163" s="15" t="s">
        <v>200</v>
      </c>
      <c r="AW1163" s="15" t="s">
        <v>34</v>
      </c>
      <c r="AX1163" s="15" t="s">
        <v>77</v>
      </c>
      <c r="AY1163" s="267" t="s">
        <v>193</v>
      </c>
    </row>
    <row r="1164" s="2" customFormat="1" ht="16.5" customHeight="1">
      <c r="A1164" s="41"/>
      <c r="B1164" s="42"/>
      <c r="C1164" s="282" t="s">
        <v>1953</v>
      </c>
      <c r="D1164" s="282" t="s">
        <v>811</v>
      </c>
      <c r="E1164" s="283" t="s">
        <v>1954</v>
      </c>
      <c r="F1164" s="284" t="s">
        <v>1955</v>
      </c>
      <c r="G1164" s="285" t="s">
        <v>211</v>
      </c>
      <c r="H1164" s="286">
        <v>2.5</v>
      </c>
      <c r="I1164" s="287"/>
      <c r="J1164" s="288">
        <f>ROUND(I1164*H1164,2)</f>
        <v>0</v>
      </c>
      <c r="K1164" s="284" t="s">
        <v>21</v>
      </c>
      <c r="L1164" s="289"/>
      <c r="M1164" s="290" t="s">
        <v>21</v>
      </c>
      <c r="N1164" s="291" t="s">
        <v>44</v>
      </c>
      <c r="O1164" s="87"/>
      <c r="P1164" s="226">
        <f>O1164*H1164</f>
        <v>0</v>
      </c>
      <c r="Q1164" s="226">
        <v>0.0030000000000000001</v>
      </c>
      <c r="R1164" s="226">
        <f>Q1164*H1164</f>
        <v>0.0074999999999999997</v>
      </c>
      <c r="S1164" s="226">
        <v>0</v>
      </c>
      <c r="T1164" s="227">
        <f>S1164*H1164</f>
        <v>0</v>
      </c>
      <c r="U1164" s="41"/>
      <c r="V1164" s="41"/>
      <c r="W1164" s="41"/>
      <c r="X1164" s="41"/>
      <c r="Y1164" s="41"/>
      <c r="Z1164" s="41"/>
      <c r="AA1164" s="41"/>
      <c r="AB1164" s="41"/>
      <c r="AC1164" s="41"/>
      <c r="AD1164" s="41"/>
      <c r="AE1164" s="41"/>
      <c r="AR1164" s="228" t="s">
        <v>472</v>
      </c>
      <c r="AT1164" s="228" t="s">
        <v>811</v>
      </c>
      <c r="AU1164" s="228" t="s">
        <v>81</v>
      </c>
      <c r="AY1164" s="20" t="s">
        <v>193</v>
      </c>
      <c r="BE1164" s="229">
        <f>IF(N1164="základní",J1164,0)</f>
        <v>0</v>
      </c>
      <c r="BF1164" s="229">
        <f>IF(N1164="snížená",J1164,0)</f>
        <v>0</v>
      </c>
      <c r="BG1164" s="229">
        <f>IF(N1164="zákl. přenesená",J1164,0)</f>
        <v>0</v>
      </c>
      <c r="BH1164" s="229">
        <f>IF(N1164="sníž. přenesená",J1164,0)</f>
        <v>0</v>
      </c>
      <c r="BI1164" s="229">
        <f>IF(N1164="nulová",J1164,0)</f>
        <v>0</v>
      </c>
      <c r="BJ1164" s="20" t="s">
        <v>77</v>
      </c>
      <c r="BK1164" s="229">
        <f>ROUND(I1164*H1164,2)</f>
        <v>0</v>
      </c>
      <c r="BL1164" s="20" t="s">
        <v>352</v>
      </c>
      <c r="BM1164" s="228" t="s">
        <v>1956</v>
      </c>
    </row>
    <row r="1165" s="2" customFormat="1">
      <c r="A1165" s="41"/>
      <c r="B1165" s="42"/>
      <c r="C1165" s="43"/>
      <c r="D1165" s="237" t="s">
        <v>836</v>
      </c>
      <c r="E1165" s="43"/>
      <c r="F1165" s="292" t="s">
        <v>1957</v>
      </c>
      <c r="G1165" s="43"/>
      <c r="H1165" s="43"/>
      <c r="I1165" s="232"/>
      <c r="J1165" s="43"/>
      <c r="K1165" s="43"/>
      <c r="L1165" s="47"/>
      <c r="M1165" s="233"/>
      <c r="N1165" s="234"/>
      <c r="O1165" s="87"/>
      <c r="P1165" s="87"/>
      <c r="Q1165" s="87"/>
      <c r="R1165" s="87"/>
      <c r="S1165" s="87"/>
      <c r="T1165" s="88"/>
      <c r="U1165" s="41"/>
      <c r="V1165" s="41"/>
      <c r="W1165" s="41"/>
      <c r="X1165" s="41"/>
      <c r="Y1165" s="41"/>
      <c r="Z1165" s="41"/>
      <c r="AA1165" s="41"/>
      <c r="AB1165" s="41"/>
      <c r="AC1165" s="41"/>
      <c r="AD1165" s="41"/>
      <c r="AE1165" s="41"/>
      <c r="AT1165" s="20" t="s">
        <v>836</v>
      </c>
      <c r="AU1165" s="20" t="s">
        <v>81</v>
      </c>
    </row>
    <row r="1166" s="14" customFormat="1">
      <c r="A1166" s="14"/>
      <c r="B1166" s="246"/>
      <c r="C1166" s="247"/>
      <c r="D1166" s="237" t="s">
        <v>204</v>
      </c>
      <c r="E1166" s="248" t="s">
        <v>21</v>
      </c>
      <c r="F1166" s="249" t="s">
        <v>1944</v>
      </c>
      <c r="G1166" s="247"/>
      <c r="H1166" s="250">
        <v>2.5</v>
      </c>
      <c r="I1166" s="251"/>
      <c r="J1166" s="247"/>
      <c r="K1166" s="247"/>
      <c r="L1166" s="252"/>
      <c r="M1166" s="253"/>
      <c r="N1166" s="254"/>
      <c r="O1166" s="254"/>
      <c r="P1166" s="254"/>
      <c r="Q1166" s="254"/>
      <c r="R1166" s="254"/>
      <c r="S1166" s="254"/>
      <c r="T1166" s="255"/>
      <c r="U1166" s="14"/>
      <c r="V1166" s="14"/>
      <c r="W1166" s="14"/>
      <c r="X1166" s="14"/>
      <c r="Y1166" s="14"/>
      <c r="Z1166" s="14"/>
      <c r="AA1166" s="14"/>
      <c r="AB1166" s="14"/>
      <c r="AC1166" s="14"/>
      <c r="AD1166" s="14"/>
      <c r="AE1166" s="14"/>
      <c r="AT1166" s="256" t="s">
        <v>204</v>
      </c>
      <c r="AU1166" s="256" t="s">
        <v>81</v>
      </c>
      <c r="AV1166" s="14" t="s">
        <v>81</v>
      </c>
      <c r="AW1166" s="14" t="s">
        <v>34</v>
      </c>
      <c r="AX1166" s="14" t="s">
        <v>73</v>
      </c>
      <c r="AY1166" s="256" t="s">
        <v>193</v>
      </c>
    </row>
    <row r="1167" s="15" customFormat="1">
      <c r="A1167" s="15"/>
      <c r="B1167" s="257"/>
      <c r="C1167" s="258"/>
      <c r="D1167" s="237" t="s">
        <v>204</v>
      </c>
      <c r="E1167" s="259" t="s">
        <v>21</v>
      </c>
      <c r="F1167" s="260" t="s">
        <v>208</v>
      </c>
      <c r="G1167" s="258"/>
      <c r="H1167" s="261">
        <v>2.5</v>
      </c>
      <c r="I1167" s="262"/>
      <c r="J1167" s="258"/>
      <c r="K1167" s="258"/>
      <c r="L1167" s="263"/>
      <c r="M1167" s="264"/>
      <c r="N1167" s="265"/>
      <c r="O1167" s="265"/>
      <c r="P1167" s="265"/>
      <c r="Q1167" s="265"/>
      <c r="R1167" s="265"/>
      <c r="S1167" s="265"/>
      <c r="T1167" s="266"/>
      <c r="U1167" s="15"/>
      <c r="V1167" s="15"/>
      <c r="W1167" s="15"/>
      <c r="X1167" s="15"/>
      <c r="Y1167" s="15"/>
      <c r="Z1167" s="15"/>
      <c r="AA1167" s="15"/>
      <c r="AB1167" s="15"/>
      <c r="AC1167" s="15"/>
      <c r="AD1167" s="15"/>
      <c r="AE1167" s="15"/>
      <c r="AT1167" s="267" t="s">
        <v>204</v>
      </c>
      <c r="AU1167" s="267" t="s">
        <v>81</v>
      </c>
      <c r="AV1167" s="15" t="s">
        <v>200</v>
      </c>
      <c r="AW1167" s="15" t="s">
        <v>34</v>
      </c>
      <c r="AX1167" s="15" t="s">
        <v>77</v>
      </c>
      <c r="AY1167" s="267" t="s">
        <v>193</v>
      </c>
    </row>
    <row r="1168" s="2" customFormat="1" ht="16.5" customHeight="1">
      <c r="A1168" s="41"/>
      <c r="B1168" s="42"/>
      <c r="C1168" s="282" t="s">
        <v>1958</v>
      </c>
      <c r="D1168" s="282" t="s">
        <v>811</v>
      </c>
      <c r="E1168" s="283" t="s">
        <v>1959</v>
      </c>
      <c r="F1168" s="284" t="s">
        <v>1960</v>
      </c>
      <c r="G1168" s="285" t="s">
        <v>211</v>
      </c>
      <c r="H1168" s="286">
        <v>0.90000000000000002</v>
      </c>
      <c r="I1168" s="287"/>
      <c r="J1168" s="288">
        <f>ROUND(I1168*H1168,2)</f>
        <v>0</v>
      </c>
      <c r="K1168" s="284" t="s">
        <v>21</v>
      </c>
      <c r="L1168" s="289"/>
      <c r="M1168" s="290" t="s">
        <v>21</v>
      </c>
      <c r="N1168" s="291" t="s">
        <v>44</v>
      </c>
      <c r="O1168" s="87"/>
      <c r="P1168" s="226">
        <f>O1168*H1168</f>
        <v>0</v>
      </c>
      <c r="Q1168" s="226">
        <v>0.0030000000000000001</v>
      </c>
      <c r="R1168" s="226">
        <f>Q1168*H1168</f>
        <v>0.0027000000000000001</v>
      </c>
      <c r="S1168" s="226">
        <v>0</v>
      </c>
      <c r="T1168" s="227">
        <f>S1168*H1168</f>
        <v>0</v>
      </c>
      <c r="U1168" s="41"/>
      <c r="V1168" s="41"/>
      <c r="W1168" s="41"/>
      <c r="X1168" s="41"/>
      <c r="Y1168" s="41"/>
      <c r="Z1168" s="41"/>
      <c r="AA1168" s="41"/>
      <c r="AB1168" s="41"/>
      <c r="AC1168" s="41"/>
      <c r="AD1168" s="41"/>
      <c r="AE1168" s="41"/>
      <c r="AR1168" s="228" t="s">
        <v>472</v>
      </c>
      <c r="AT1168" s="228" t="s">
        <v>811</v>
      </c>
      <c r="AU1168" s="228" t="s">
        <v>81</v>
      </c>
      <c r="AY1168" s="20" t="s">
        <v>193</v>
      </c>
      <c r="BE1168" s="229">
        <f>IF(N1168="základní",J1168,0)</f>
        <v>0</v>
      </c>
      <c r="BF1168" s="229">
        <f>IF(N1168="snížená",J1168,0)</f>
        <v>0</v>
      </c>
      <c r="BG1168" s="229">
        <f>IF(N1168="zákl. přenesená",J1168,0)</f>
        <v>0</v>
      </c>
      <c r="BH1168" s="229">
        <f>IF(N1168="sníž. přenesená",J1168,0)</f>
        <v>0</v>
      </c>
      <c r="BI1168" s="229">
        <f>IF(N1168="nulová",J1168,0)</f>
        <v>0</v>
      </c>
      <c r="BJ1168" s="20" t="s">
        <v>77</v>
      </c>
      <c r="BK1168" s="229">
        <f>ROUND(I1168*H1168,2)</f>
        <v>0</v>
      </c>
      <c r="BL1168" s="20" t="s">
        <v>352</v>
      </c>
      <c r="BM1168" s="228" t="s">
        <v>1961</v>
      </c>
    </row>
    <row r="1169" s="2" customFormat="1">
      <c r="A1169" s="41"/>
      <c r="B1169" s="42"/>
      <c r="C1169" s="43"/>
      <c r="D1169" s="237" t="s">
        <v>836</v>
      </c>
      <c r="E1169" s="43"/>
      <c r="F1169" s="292" t="s">
        <v>1962</v>
      </c>
      <c r="G1169" s="43"/>
      <c r="H1169" s="43"/>
      <c r="I1169" s="232"/>
      <c r="J1169" s="43"/>
      <c r="K1169" s="43"/>
      <c r="L1169" s="47"/>
      <c r="M1169" s="233"/>
      <c r="N1169" s="234"/>
      <c r="O1169" s="87"/>
      <c r="P1169" s="87"/>
      <c r="Q1169" s="87"/>
      <c r="R1169" s="87"/>
      <c r="S1169" s="87"/>
      <c r="T1169" s="88"/>
      <c r="U1169" s="41"/>
      <c r="V1169" s="41"/>
      <c r="W1169" s="41"/>
      <c r="X1169" s="41"/>
      <c r="Y1169" s="41"/>
      <c r="Z1169" s="41"/>
      <c r="AA1169" s="41"/>
      <c r="AB1169" s="41"/>
      <c r="AC1169" s="41"/>
      <c r="AD1169" s="41"/>
      <c r="AE1169" s="41"/>
      <c r="AT1169" s="20" t="s">
        <v>836</v>
      </c>
      <c r="AU1169" s="20" t="s">
        <v>81</v>
      </c>
    </row>
    <row r="1170" s="14" customFormat="1">
      <c r="A1170" s="14"/>
      <c r="B1170" s="246"/>
      <c r="C1170" s="247"/>
      <c r="D1170" s="237" t="s">
        <v>204</v>
      </c>
      <c r="E1170" s="248" t="s">
        <v>21</v>
      </c>
      <c r="F1170" s="249" t="s">
        <v>1909</v>
      </c>
      <c r="G1170" s="247"/>
      <c r="H1170" s="250">
        <v>0.90000000000000002</v>
      </c>
      <c r="I1170" s="251"/>
      <c r="J1170" s="247"/>
      <c r="K1170" s="247"/>
      <c r="L1170" s="252"/>
      <c r="M1170" s="253"/>
      <c r="N1170" s="254"/>
      <c r="O1170" s="254"/>
      <c r="P1170" s="254"/>
      <c r="Q1170" s="254"/>
      <c r="R1170" s="254"/>
      <c r="S1170" s="254"/>
      <c r="T1170" s="255"/>
      <c r="U1170" s="14"/>
      <c r="V1170" s="14"/>
      <c r="W1170" s="14"/>
      <c r="X1170" s="14"/>
      <c r="Y1170" s="14"/>
      <c r="Z1170" s="14"/>
      <c r="AA1170" s="14"/>
      <c r="AB1170" s="14"/>
      <c r="AC1170" s="14"/>
      <c r="AD1170" s="14"/>
      <c r="AE1170" s="14"/>
      <c r="AT1170" s="256" t="s">
        <v>204</v>
      </c>
      <c r="AU1170" s="256" t="s">
        <v>81</v>
      </c>
      <c r="AV1170" s="14" t="s">
        <v>81</v>
      </c>
      <c r="AW1170" s="14" t="s">
        <v>34</v>
      </c>
      <c r="AX1170" s="14" t="s">
        <v>73</v>
      </c>
      <c r="AY1170" s="256" t="s">
        <v>193</v>
      </c>
    </row>
    <row r="1171" s="15" customFormat="1">
      <c r="A1171" s="15"/>
      <c r="B1171" s="257"/>
      <c r="C1171" s="258"/>
      <c r="D1171" s="237" t="s">
        <v>204</v>
      </c>
      <c r="E1171" s="259" t="s">
        <v>21</v>
      </c>
      <c r="F1171" s="260" t="s">
        <v>208</v>
      </c>
      <c r="G1171" s="258"/>
      <c r="H1171" s="261">
        <v>0.90000000000000002</v>
      </c>
      <c r="I1171" s="262"/>
      <c r="J1171" s="258"/>
      <c r="K1171" s="258"/>
      <c r="L1171" s="263"/>
      <c r="M1171" s="264"/>
      <c r="N1171" s="265"/>
      <c r="O1171" s="265"/>
      <c r="P1171" s="265"/>
      <c r="Q1171" s="265"/>
      <c r="R1171" s="265"/>
      <c r="S1171" s="265"/>
      <c r="T1171" s="266"/>
      <c r="U1171" s="15"/>
      <c r="V1171" s="15"/>
      <c r="W1171" s="15"/>
      <c r="X1171" s="15"/>
      <c r="Y1171" s="15"/>
      <c r="Z1171" s="15"/>
      <c r="AA1171" s="15"/>
      <c r="AB1171" s="15"/>
      <c r="AC1171" s="15"/>
      <c r="AD1171" s="15"/>
      <c r="AE1171" s="15"/>
      <c r="AT1171" s="267" t="s">
        <v>204</v>
      </c>
      <c r="AU1171" s="267" t="s">
        <v>81</v>
      </c>
      <c r="AV1171" s="15" t="s">
        <v>200</v>
      </c>
      <c r="AW1171" s="15" t="s">
        <v>34</v>
      </c>
      <c r="AX1171" s="15" t="s">
        <v>77</v>
      </c>
      <c r="AY1171" s="267" t="s">
        <v>193</v>
      </c>
    </row>
    <row r="1172" s="2" customFormat="1" ht="16.5" customHeight="1">
      <c r="A1172" s="41"/>
      <c r="B1172" s="42"/>
      <c r="C1172" s="282" t="s">
        <v>1963</v>
      </c>
      <c r="D1172" s="282" t="s">
        <v>811</v>
      </c>
      <c r="E1172" s="283" t="s">
        <v>1964</v>
      </c>
      <c r="F1172" s="284" t="s">
        <v>1965</v>
      </c>
      <c r="G1172" s="285" t="s">
        <v>211</v>
      </c>
      <c r="H1172" s="286">
        <v>6.75</v>
      </c>
      <c r="I1172" s="287"/>
      <c r="J1172" s="288">
        <f>ROUND(I1172*H1172,2)</f>
        <v>0</v>
      </c>
      <c r="K1172" s="284" t="s">
        <v>21</v>
      </c>
      <c r="L1172" s="289"/>
      <c r="M1172" s="290" t="s">
        <v>21</v>
      </c>
      <c r="N1172" s="291" t="s">
        <v>44</v>
      </c>
      <c r="O1172" s="87"/>
      <c r="P1172" s="226">
        <f>O1172*H1172</f>
        <v>0</v>
      </c>
      <c r="Q1172" s="226">
        <v>0.0030000000000000001</v>
      </c>
      <c r="R1172" s="226">
        <f>Q1172*H1172</f>
        <v>0.020250000000000001</v>
      </c>
      <c r="S1172" s="226">
        <v>0</v>
      </c>
      <c r="T1172" s="227">
        <f>S1172*H1172</f>
        <v>0</v>
      </c>
      <c r="U1172" s="41"/>
      <c r="V1172" s="41"/>
      <c r="W1172" s="41"/>
      <c r="X1172" s="41"/>
      <c r="Y1172" s="41"/>
      <c r="Z1172" s="41"/>
      <c r="AA1172" s="41"/>
      <c r="AB1172" s="41"/>
      <c r="AC1172" s="41"/>
      <c r="AD1172" s="41"/>
      <c r="AE1172" s="41"/>
      <c r="AR1172" s="228" t="s">
        <v>472</v>
      </c>
      <c r="AT1172" s="228" t="s">
        <v>811</v>
      </c>
      <c r="AU1172" s="228" t="s">
        <v>81</v>
      </c>
      <c r="AY1172" s="20" t="s">
        <v>193</v>
      </c>
      <c r="BE1172" s="229">
        <f>IF(N1172="základní",J1172,0)</f>
        <v>0</v>
      </c>
      <c r="BF1172" s="229">
        <f>IF(N1172="snížená",J1172,0)</f>
        <v>0</v>
      </c>
      <c r="BG1172" s="229">
        <f>IF(N1172="zákl. přenesená",J1172,0)</f>
        <v>0</v>
      </c>
      <c r="BH1172" s="229">
        <f>IF(N1172="sníž. přenesená",J1172,0)</f>
        <v>0</v>
      </c>
      <c r="BI1172" s="229">
        <f>IF(N1172="nulová",J1172,0)</f>
        <v>0</v>
      </c>
      <c r="BJ1172" s="20" t="s">
        <v>77</v>
      </c>
      <c r="BK1172" s="229">
        <f>ROUND(I1172*H1172,2)</f>
        <v>0</v>
      </c>
      <c r="BL1172" s="20" t="s">
        <v>352</v>
      </c>
      <c r="BM1172" s="228" t="s">
        <v>1966</v>
      </c>
    </row>
    <row r="1173" s="2" customFormat="1">
      <c r="A1173" s="41"/>
      <c r="B1173" s="42"/>
      <c r="C1173" s="43"/>
      <c r="D1173" s="237" t="s">
        <v>836</v>
      </c>
      <c r="E1173" s="43"/>
      <c r="F1173" s="292" t="s">
        <v>1951</v>
      </c>
      <c r="G1173" s="43"/>
      <c r="H1173" s="43"/>
      <c r="I1173" s="232"/>
      <c r="J1173" s="43"/>
      <c r="K1173" s="43"/>
      <c r="L1173" s="47"/>
      <c r="M1173" s="233"/>
      <c r="N1173" s="234"/>
      <c r="O1173" s="87"/>
      <c r="P1173" s="87"/>
      <c r="Q1173" s="87"/>
      <c r="R1173" s="87"/>
      <c r="S1173" s="87"/>
      <c r="T1173" s="88"/>
      <c r="U1173" s="41"/>
      <c r="V1173" s="41"/>
      <c r="W1173" s="41"/>
      <c r="X1173" s="41"/>
      <c r="Y1173" s="41"/>
      <c r="Z1173" s="41"/>
      <c r="AA1173" s="41"/>
      <c r="AB1173" s="41"/>
      <c r="AC1173" s="41"/>
      <c r="AD1173" s="41"/>
      <c r="AE1173" s="41"/>
      <c r="AT1173" s="20" t="s">
        <v>836</v>
      </c>
      <c r="AU1173" s="20" t="s">
        <v>81</v>
      </c>
    </row>
    <row r="1174" s="14" customFormat="1">
      <c r="A1174" s="14"/>
      <c r="B1174" s="246"/>
      <c r="C1174" s="247"/>
      <c r="D1174" s="237" t="s">
        <v>204</v>
      </c>
      <c r="E1174" s="248" t="s">
        <v>21</v>
      </c>
      <c r="F1174" s="249" t="s">
        <v>1883</v>
      </c>
      <c r="G1174" s="247"/>
      <c r="H1174" s="250">
        <v>6.75</v>
      </c>
      <c r="I1174" s="251"/>
      <c r="J1174" s="247"/>
      <c r="K1174" s="247"/>
      <c r="L1174" s="252"/>
      <c r="M1174" s="253"/>
      <c r="N1174" s="254"/>
      <c r="O1174" s="254"/>
      <c r="P1174" s="254"/>
      <c r="Q1174" s="254"/>
      <c r="R1174" s="254"/>
      <c r="S1174" s="254"/>
      <c r="T1174" s="255"/>
      <c r="U1174" s="14"/>
      <c r="V1174" s="14"/>
      <c r="W1174" s="14"/>
      <c r="X1174" s="14"/>
      <c r="Y1174" s="14"/>
      <c r="Z1174" s="14"/>
      <c r="AA1174" s="14"/>
      <c r="AB1174" s="14"/>
      <c r="AC1174" s="14"/>
      <c r="AD1174" s="14"/>
      <c r="AE1174" s="14"/>
      <c r="AT1174" s="256" t="s">
        <v>204</v>
      </c>
      <c r="AU1174" s="256" t="s">
        <v>81</v>
      </c>
      <c r="AV1174" s="14" t="s">
        <v>81</v>
      </c>
      <c r="AW1174" s="14" t="s">
        <v>34</v>
      </c>
      <c r="AX1174" s="14" t="s">
        <v>73</v>
      </c>
      <c r="AY1174" s="256" t="s">
        <v>193</v>
      </c>
    </row>
    <row r="1175" s="15" customFormat="1">
      <c r="A1175" s="15"/>
      <c r="B1175" s="257"/>
      <c r="C1175" s="258"/>
      <c r="D1175" s="237" t="s">
        <v>204</v>
      </c>
      <c r="E1175" s="259" t="s">
        <v>21</v>
      </c>
      <c r="F1175" s="260" t="s">
        <v>208</v>
      </c>
      <c r="G1175" s="258"/>
      <c r="H1175" s="261">
        <v>6.75</v>
      </c>
      <c r="I1175" s="262"/>
      <c r="J1175" s="258"/>
      <c r="K1175" s="258"/>
      <c r="L1175" s="263"/>
      <c r="M1175" s="264"/>
      <c r="N1175" s="265"/>
      <c r="O1175" s="265"/>
      <c r="P1175" s="265"/>
      <c r="Q1175" s="265"/>
      <c r="R1175" s="265"/>
      <c r="S1175" s="265"/>
      <c r="T1175" s="266"/>
      <c r="U1175" s="15"/>
      <c r="V1175" s="15"/>
      <c r="W1175" s="15"/>
      <c r="X1175" s="15"/>
      <c r="Y1175" s="15"/>
      <c r="Z1175" s="15"/>
      <c r="AA1175" s="15"/>
      <c r="AB1175" s="15"/>
      <c r="AC1175" s="15"/>
      <c r="AD1175" s="15"/>
      <c r="AE1175" s="15"/>
      <c r="AT1175" s="267" t="s">
        <v>204</v>
      </c>
      <c r="AU1175" s="267" t="s">
        <v>81</v>
      </c>
      <c r="AV1175" s="15" t="s">
        <v>200</v>
      </c>
      <c r="AW1175" s="15" t="s">
        <v>34</v>
      </c>
      <c r="AX1175" s="15" t="s">
        <v>77</v>
      </c>
      <c r="AY1175" s="267" t="s">
        <v>193</v>
      </c>
    </row>
    <row r="1176" s="2" customFormat="1" ht="24.15" customHeight="1">
      <c r="A1176" s="41"/>
      <c r="B1176" s="42"/>
      <c r="C1176" s="217" t="s">
        <v>1967</v>
      </c>
      <c r="D1176" s="217" t="s">
        <v>195</v>
      </c>
      <c r="E1176" s="218" t="s">
        <v>1968</v>
      </c>
      <c r="F1176" s="219" t="s">
        <v>1969</v>
      </c>
      <c r="G1176" s="220" t="s">
        <v>250</v>
      </c>
      <c r="H1176" s="221">
        <v>0.039</v>
      </c>
      <c r="I1176" s="222"/>
      <c r="J1176" s="223">
        <f>ROUND(I1176*H1176,2)</f>
        <v>0</v>
      </c>
      <c r="K1176" s="219" t="s">
        <v>199</v>
      </c>
      <c r="L1176" s="47"/>
      <c r="M1176" s="224" t="s">
        <v>21</v>
      </c>
      <c r="N1176" s="225" t="s">
        <v>44</v>
      </c>
      <c r="O1176" s="87"/>
      <c r="P1176" s="226">
        <f>O1176*H1176</f>
        <v>0</v>
      </c>
      <c r="Q1176" s="226">
        <v>0</v>
      </c>
      <c r="R1176" s="226">
        <f>Q1176*H1176</f>
        <v>0</v>
      </c>
      <c r="S1176" s="226">
        <v>0</v>
      </c>
      <c r="T1176" s="227">
        <f>S1176*H1176</f>
        <v>0</v>
      </c>
      <c r="U1176" s="41"/>
      <c r="V1176" s="41"/>
      <c r="W1176" s="41"/>
      <c r="X1176" s="41"/>
      <c r="Y1176" s="41"/>
      <c r="Z1176" s="41"/>
      <c r="AA1176" s="41"/>
      <c r="AB1176" s="41"/>
      <c r="AC1176" s="41"/>
      <c r="AD1176" s="41"/>
      <c r="AE1176" s="41"/>
      <c r="AR1176" s="228" t="s">
        <v>352</v>
      </c>
      <c r="AT1176" s="228" t="s">
        <v>195</v>
      </c>
      <c r="AU1176" s="228" t="s">
        <v>81</v>
      </c>
      <c r="AY1176" s="20" t="s">
        <v>193</v>
      </c>
      <c r="BE1176" s="229">
        <f>IF(N1176="základní",J1176,0)</f>
        <v>0</v>
      </c>
      <c r="BF1176" s="229">
        <f>IF(N1176="snížená",J1176,0)</f>
        <v>0</v>
      </c>
      <c r="BG1176" s="229">
        <f>IF(N1176="zákl. přenesená",J1176,0)</f>
        <v>0</v>
      </c>
      <c r="BH1176" s="229">
        <f>IF(N1176="sníž. přenesená",J1176,0)</f>
        <v>0</v>
      </c>
      <c r="BI1176" s="229">
        <f>IF(N1176="nulová",J1176,0)</f>
        <v>0</v>
      </c>
      <c r="BJ1176" s="20" t="s">
        <v>77</v>
      </c>
      <c r="BK1176" s="229">
        <f>ROUND(I1176*H1176,2)</f>
        <v>0</v>
      </c>
      <c r="BL1176" s="20" t="s">
        <v>352</v>
      </c>
      <c r="BM1176" s="228" t="s">
        <v>1970</v>
      </c>
    </row>
    <row r="1177" s="2" customFormat="1">
      <c r="A1177" s="41"/>
      <c r="B1177" s="42"/>
      <c r="C1177" s="43"/>
      <c r="D1177" s="230" t="s">
        <v>202</v>
      </c>
      <c r="E1177" s="43"/>
      <c r="F1177" s="231" t="s">
        <v>1971</v>
      </c>
      <c r="G1177" s="43"/>
      <c r="H1177" s="43"/>
      <c r="I1177" s="232"/>
      <c r="J1177" s="43"/>
      <c r="K1177" s="43"/>
      <c r="L1177" s="47"/>
      <c r="M1177" s="233"/>
      <c r="N1177" s="234"/>
      <c r="O1177" s="87"/>
      <c r="P1177" s="87"/>
      <c r="Q1177" s="87"/>
      <c r="R1177" s="87"/>
      <c r="S1177" s="87"/>
      <c r="T1177" s="88"/>
      <c r="U1177" s="41"/>
      <c r="V1177" s="41"/>
      <c r="W1177" s="41"/>
      <c r="X1177" s="41"/>
      <c r="Y1177" s="41"/>
      <c r="Z1177" s="41"/>
      <c r="AA1177" s="41"/>
      <c r="AB1177" s="41"/>
      <c r="AC1177" s="41"/>
      <c r="AD1177" s="41"/>
      <c r="AE1177" s="41"/>
      <c r="AT1177" s="20" t="s">
        <v>202</v>
      </c>
      <c r="AU1177" s="20" t="s">
        <v>81</v>
      </c>
    </row>
    <row r="1178" s="12" customFormat="1" ht="22.8" customHeight="1">
      <c r="A1178" s="12"/>
      <c r="B1178" s="201"/>
      <c r="C1178" s="202"/>
      <c r="D1178" s="203" t="s">
        <v>72</v>
      </c>
      <c r="E1178" s="215" t="s">
        <v>666</v>
      </c>
      <c r="F1178" s="215" t="s">
        <v>667</v>
      </c>
      <c r="G1178" s="202"/>
      <c r="H1178" s="202"/>
      <c r="I1178" s="205"/>
      <c r="J1178" s="216">
        <f>BK1178</f>
        <v>0</v>
      </c>
      <c r="K1178" s="202"/>
      <c r="L1178" s="207"/>
      <c r="M1178" s="208"/>
      <c r="N1178" s="209"/>
      <c r="O1178" s="209"/>
      <c r="P1178" s="210">
        <f>SUM(P1179:P1295)</f>
        <v>0</v>
      </c>
      <c r="Q1178" s="209"/>
      <c r="R1178" s="210">
        <f>SUM(R1179:R1295)</f>
        <v>1.8016774</v>
      </c>
      <c r="S1178" s="209"/>
      <c r="T1178" s="211">
        <f>SUM(T1179:T1295)</f>
        <v>0</v>
      </c>
      <c r="U1178" s="12"/>
      <c r="V1178" s="12"/>
      <c r="W1178" s="12"/>
      <c r="X1178" s="12"/>
      <c r="Y1178" s="12"/>
      <c r="Z1178" s="12"/>
      <c r="AA1178" s="12"/>
      <c r="AB1178" s="12"/>
      <c r="AC1178" s="12"/>
      <c r="AD1178" s="12"/>
      <c r="AE1178" s="12"/>
      <c r="AR1178" s="212" t="s">
        <v>81</v>
      </c>
      <c r="AT1178" s="213" t="s">
        <v>72</v>
      </c>
      <c r="AU1178" s="213" t="s">
        <v>77</v>
      </c>
      <c r="AY1178" s="212" t="s">
        <v>193</v>
      </c>
      <c r="BK1178" s="214">
        <f>SUM(BK1179:BK1295)</f>
        <v>0</v>
      </c>
    </row>
    <row r="1179" s="2" customFormat="1" ht="16.5" customHeight="1">
      <c r="A1179" s="41"/>
      <c r="B1179" s="42"/>
      <c r="C1179" s="217" t="s">
        <v>1972</v>
      </c>
      <c r="D1179" s="217" t="s">
        <v>195</v>
      </c>
      <c r="E1179" s="218" t="s">
        <v>1973</v>
      </c>
      <c r="F1179" s="219" t="s">
        <v>1974</v>
      </c>
      <c r="G1179" s="220" t="s">
        <v>211</v>
      </c>
      <c r="H1179" s="221">
        <v>44</v>
      </c>
      <c r="I1179" s="222"/>
      <c r="J1179" s="223">
        <f>ROUND(I1179*H1179,2)</f>
        <v>0</v>
      </c>
      <c r="K1179" s="219" t="s">
        <v>21</v>
      </c>
      <c r="L1179" s="47"/>
      <c r="M1179" s="224" t="s">
        <v>21</v>
      </c>
      <c r="N1179" s="225" t="s">
        <v>44</v>
      </c>
      <c r="O1179" s="87"/>
      <c r="P1179" s="226">
        <f>O1179*H1179</f>
        <v>0</v>
      </c>
      <c r="Q1179" s="226">
        <v>0.00072000000000000005</v>
      </c>
      <c r="R1179" s="226">
        <f>Q1179*H1179</f>
        <v>0.03168</v>
      </c>
      <c r="S1179" s="226">
        <v>0</v>
      </c>
      <c r="T1179" s="227">
        <f>S1179*H1179</f>
        <v>0</v>
      </c>
      <c r="U1179" s="41"/>
      <c r="V1179" s="41"/>
      <c r="W1179" s="41"/>
      <c r="X1179" s="41"/>
      <c r="Y1179" s="41"/>
      <c r="Z1179" s="41"/>
      <c r="AA1179" s="41"/>
      <c r="AB1179" s="41"/>
      <c r="AC1179" s="41"/>
      <c r="AD1179" s="41"/>
      <c r="AE1179" s="41"/>
      <c r="AR1179" s="228" t="s">
        <v>352</v>
      </c>
      <c r="AT1179" s="228" t="s">
        <v>195</v>
      </c>
      <c r="AU1179" s="228" t="s">
        <v>81</v>
      </c>
      <c r="AY1179" s="20" t="s">
        <v>193</v>
      </c>
      <c r="BE1179" s="229">
        <f>IF(N1179="základní",J1179,0)</f>
        <v>0</v>
      </c>
      <c r="BF1179" s="229">
        <f>IF(N1179="snížená",J1179,0)</f>
        <v>0</v>
      </c>
      <c r="BG1179" s="229">
        <f>IF(N1179="zákl. přenesená",J1179,0)</f>
        <v>0</v>
      </c>
      <c r="BH1179" s="229">
        <f>IF(N1179="sníž. přenesená",J1179,0)</f>
        <v>0</v>
      </c>
      <c r="BI1179" s="229">
        <f>IF(N1179="nulová",J1179,0)</f>
        <v>0</v>
      </c>
      <c r="BJ1179" s="20" t="s">
        <v>77</v>
      </c>
      <c r="BK1179" s="229">
        <f>ROUND(I1179*H1179,2)</f>
        <v>0</v>
      </c>
      <c r="BL1179" s="20" t="s">
        <v>352</v>
      </c>
      <c r="BM1179" s="228" t="s">
        <v>1975</v>
      </c>
    </row>
    <row r="1180" s="13" customFormat="1">
      <c r="A1180" s="13"/>
      <c r="B1180" s="235"/>
      <c r="C1180" s="236"/>
      <c r="D1180" s="237" t="s">
        <v>204</v>
      </c>
      <c r="E1180" s="238" t="s">
        <v>21</v>
      </c>
      <c r="F1180" s="239" t="s">
        <v>1976</v>
      </c>
      <c r="G1180" s="236"/>
      <c r="H1180" s="238" t="s">
        <v>21</v>
      </c>
      <c r="I1180" s="240"/>
      <c r="J1180" s="236"/>
      <c r="K1180" s="236"/>
      <c r="L1180" s="241"/>
      <c r="M1180" s="242"/>
      <c r="N1180" s="243"/>
      <c r="O1180" s="243"/>
      <c r="P1180" s="243"/>
      <c r="Q1180" s="243"/>
      <c r="R1180" s="243"/>
      <c r="S1180" s="243"/>
      <c r="T1180" s="244"/>
      <c r="U1180" s="13"/>
      <c r="V1180" s="13"/>
      <c r="W1180" s="13"/>
      <c r="X1180" s="13"/>
      <c r="Y1180" s="13"/>
      <c r="Z1180" s="13"/>
      <c r="AA1180" s="13"/>
      <c r="AB1180" s="13"/>
      <c r="AC1180" s="13"/>
      <c r="AD1180" s="13"/>
      <c r="AE1180" s="13"/>
      <c r="AT1180" s="245" t="s">
        <v>204</v>
      </c>
      <c r="AU1180" s="245" t="s">
        <v>81</v>
      </c>
      <c r="AV1180" s="13" t="s">
        <v>77</v>
      </c>
      <c r="AW1180" s="13" t="s">
        <v>34</v>
      </c>
      <c r="AX1180" s="13" t="s">
        <v>73</v>
      </c>
      <c r="AY1180" s="245" t="s">
        <v>193</v>
      </c>
    </row>
    <row r="1181" s="14" customFormat="1">
      <c r="A1181" s="14"/>
      <c r="B1181" s="246"/>
      <c r="C1181" s="247"/>
      <c r="D1181" s="237" t="s">
        <v>204</v>
      </c>
      <c r="E1181" s="248" t="s">
        <v>21</v>
      </c>
      <c r="F1181" s="249" t="s">
        <v>1977</v>
      </c>
      <c r="G1181" s="247"/>
      <c r="H1181" s="250">
        <v>44</v>
      </c>
      <c r="I1181" s="251"/>
      <c r="J1181" s="247"/>
      <c r="K1181" s="247"/>
      <c r="L1181" s="252"/>
      <c r="M1181" s="253"/>
      <c r="N1181" s="254"/>
      <c r="O1181" s="254"/>
      <c r="P1181" s="254"/>
      <c r="Q1181" s="254"/>
      <c r="R1181" s="254"/>
      <c r="S1181" s="254"/>
      <c r="T1181" s="255"/>
      <c r="U1181" s="14"/>
      <c r="V1181" s="14"/>
      <c r="W1181" s="14"/>
      <c r="X1181" s="14"/>
      <c r="Y1181" s="14"/>
      <c r="Z1181" s="14"/>
      <c r="AA1181" s="14"/>
      <c r="AB1181" s="14"/>
      <c r="AC1181" s="14"/>
      <c r="AD1181" s="14"/>
      <c r="AE1181" s="14"/>
      <c r="AT1181" s="256" t="s">
        <v>204</v>
      </c>
      <c r="AU1181" s="256" t="s">
        <v>81</v>
      </c>
      <c r="AV1181" s="14" t="s">
        <v>81</v>
      </c>
      <c r="AW1181" s="14" t="s">
        <v>34</v>
      </c>
      <c r="AX1181" s="14" t="s">
        <v>73</v>
      </c>
      <c r="AY1181" s="256" t="s">
        <v>193</v>
      </c>
    </row>
    <row r="1182" s="15" customFormat="1">
      <c r="A1182" s="15"/>
      <c r="B1182" s="257"/>
      <c r="C1182" s="258"/>
      <c r="D1182" s="237" t="s">
        <v>204</v>
      </c>
      <c r="E1182" s="259" t="s">
        <v>21</v>
      </c>
      <c r="F1182" s="260" t="s">
        <v>208</v>
      </c>
      <c r="G1182" s="258"/>
      <c r="H1182" s="261">
        <v>44</v>
      </c>
      <c r="I1182" s="262"/>
      <c r="J1182" s="258"/>
      <c r="K1182" s="258"/>
      <c r="L1182" s="263"/>
      <c r="M1182" s="264"/>
      <c r="N1182" s="265"/>
      <c r="O1182" s="265"/>
      <c r="P1182" s="265"/>
      <c r="Q1182" s="265"/>
      <c r="R1182" s="265"/>
      <c r="S1182" s="265"/>
      <c r="T1182" s="266"/>
      <c r="U1182" s="15"/>
      <c r="V1182" s="15"/>
      <c r="W1182" s="15"/>
      <c r="X1182" s="15"/>
      <c r="Y1182" s="15"/>
      <c r="Z1182" s="15"/>
      <c r="AA1182" s="15"/>
      <c r="AB1182" s="15"/>
      <c r="AC1182" s="15"/>
      <c r="AD1182" s="15"/>
      <c r="AE1182" s="15"/>
      <c r="AT1182" s="267" t="s">
        <v>204</v>
      </c>
      <c r="AU1182" s="267" t="s">
        <v>81</v>
      </c>
      <c r="AV1182" s="15" t="s">
        <v>200</v>
      </c>
      <c r="AW1182" s="15" t="s">
        <v>34</v>
      </c>
      <c r="AX1182" s="15" t="s">
        <v>77</v>
      </c>
      <c r="AY1182" s="267" t="s">
        <v>193</v>
      </c>
    </row>
    <row r="1183" s="2" customFormat="1" ht="16.5" customHeight="1">
      <c r="A1183" s="41"/>
      <c r="B1183" s="42"/>
      <c r="C1183" s="282" t="s">
        <v>1978</v>
      </c>
      <c r="D1183" s="282" t="s">
        <v>811</v>
      </c>
      <c r="E1183" s="283" t="s">
        <v>1979</v>
      </c>
      <c r="F1183" s="284" t="s">
        <v>1980</v>
      </c>
      <c r="G1183" s="285" t="s">
        <v>211</v>
      </c>
      <c r="H1183" s="286">
        <v>44</v>
      </c>
      <c r="I1183" s="287"/>
      <c r="J1183" s="288">
        <f>ROUND(I1183*H1183,2)</f>
        <v>0</v>
      </c>
      <c r="K1183" s="284" t="s">
        <v>21</v>
      </c>
      <c r="L1183" s="289"/>
      <c r="M1183" s="290" t="s">
        <v>21</v>
      </c>
      <c r="N1183" s="291" t="s">
        <v>44</v>
      </c>
      <c r="O1183" s="87"/>
      <c r="P1183" s="226">
        <f>O1183*H1183</f>
        <v>0</v>
      </c>
      <c r="Q1183" s="226">
        <v>0.021999999999999999</v>
      </c>
      <c r="R1183" s="226">
        <f>Q1183*H1183</f>
        <v>0.96799999999999997</v>
      </c>
      <c r="S1183" s="226">
        <v>0</v>
      </c>
      <c r="T1183" s="227">
        <f>S1183*H1183</f>
        <v>0</v>
      </c>
      <c r="U1183" s="41"/>
      <c r="V1183" s="41"/>
      <c r="W1183" s="41"/>
      <c r="X1183" s="41"/>
      <c r="Y1183" s="41"/>
      <c r="Z1183" s="41"/>
      <c r="AA1183" s="41"/>
      <c r="AB1183" s="41"/>
      <c r="AC1183" s="41"/>
      <c r="AD1183" s="41"/>
      <c r="AE1183" s="41"/>
      <c r="AR1183" s="228" t="s">
        <v>472</v>
      </c>
      <c r="AT1183" s="228" t="s">
        <v>811</v>
      </c>
      <c r="AU1183" s="228" t="s">
        <v>81</v>
      </c>
      <c r="AY1183" s="20" t="s">
        <v>193</v>
      </c>
      <c r="BE1183" s="229">
        <f>IF(N1183="základní",J1183,0)</f>
        <v>0</v>
      </c>
      <c r="BF1183" s="229">
        <f>IF(N1183="snížená",J1183,0)</f>
        <v>0</v>
      </c>
      <c r="BG1183" s="229">
        <f>IF(N1183="zákl. přenesená",J1183,0)</f>
        <v>0</v>
      </c>
      <c r="BH1183" s="229">
        <f>IF(N1183="sníž. přenesená",J1183,0)</f>
        <v>0</v>
      </c>
      <c r="BI1183" s="229">
        <f>IF(N1183="nulová",J1183,0)</f>
        <v>0</v>
      </c>
      <c r="BJ1183" s="20" t="s">
        <v>77</v>
      </c>
      <c r="BK1183" s="229">
        <f>ROUND(I1183*H1183,2)</f>
        <v>0</v>
      </c>
      <c r="BL1183" s="20" t="s">
        <v>352</v>
      </c>
      <c r="BM1183" s="228" t="s">
        <v>1981</v>
      </c>
    </row>
    <row r="1184" s="2" customFormat="1">
      <c r="A1184" s="41"/>
      <c r="B1184" s="42"/>
      <c r="C1184" s="43"/>
      <c r="D1184" s="237" t="s">
        <v>836</v>
      </c>
      <c r="E1184" s="43"/>
      <c r="F1184" s="292" t="s">
        <v>1982</v>
      </c>
      <c r="G1184" s="43"/>
      <c r="H1184" s="43"/>
      <c r="I1184" s="232"/>
      <c r="J1184" s="43"/>
      <c r="K1184" s="43"/>
      <c r="L1184" s="47"/>
      <c r="M1184" s="233"/>
      <c r="N1184" s="234"/>
      <c r="O1184" s="87"/>
      <c r="P1184" s="87"/>
      <c r="Q1184" s="87"/>
      <c r="R1184" s="87"/>
      <c r="S1184" s="87"/>
      <c r="T1184" s="88"/>
      <c r="U1184" s="41"/>
      <c r="V1184" s="41"/>
      <c r="W1184" s="41"/>
      <c r="X1184" s="41"/>
      <c r="Y1184" s="41"/>
      <c r="Z1184" s="41"/>
      <c r="AA1184" s="41"/>
      <c r="AB1184" s="41"/>
      <c r="AC1184" s="41"/>
      <c r="AD1184" s="41"/>
      <c r="AE1184" s="41"/>
      <c r="AT1184" s="20" t="s">
        <v>836</v>
      </c>
      <c r="AU1184" s="20" t="s">
        <v>81</v>
      </c>
    </row>
    <row r="1185" s="13" customFormat="1">
      <c r="A1185" s="13"/>
      <c r="B1185" s="235"/>
      <c r="C1185" s="236"/>
      <c r="D1185" s="237" t="s">
        <v>204</v>
      </c>
      <c r="E1185" s="238" t="s">
        <v>21</v>
      </c>
      <c r="F1185" s="239" t="s">
        <v>1976</v>
      </c>
      <c r="G1185" s="236"/>
      <c r="H1185" s="238" t="s">
        <v>21</v>
      </c>
      <c r="I1185" s="240"/>
      <c r="J1185" s="236"/>
      <c r="K1185" s="236"/>
      <c r="L1185" s="241"/>
      <c r="M1185" s="242"/>
      <c r="N1185" s="243"/>
      <c r="O1185" s="243"/>
      <c r="P1185" s="243"/>
      <c r="Q1185" s="243"/>
      <c r="R1185" s="243"/>
      <c r="S1185" s="243"/>
      <c r="T1185" s="244"/>
      <c r="U1185" s="13"/>
      <c r="V1185" s="13"/>
      <c r="W1185" s="13"/>
      <c r="X1185" s="13"/>
      <c r="Y1185" s="13"/>
      <c r="Z1185" s="13"/>
      <c r="AA1185" s="13"/>
      <c r="AB1185" s="13"/>
      <c r="AC1185" s="13"/>
      <c r="AD1185" s="13"/>
      <c r="AE1185" s="13"/>
      <c r="AT1185" s="245" t="s">
        <v>204</v>
      </c>
      <c r="AU1185" s="245" t="s">
        <v>81</v>
      </c>
      <c r="AV1185" s="13" t="s">
        <v>77</v>
      </c>
      <c r="AW1185" s="13" t="s">
        <v>34</v>
      </c>
      <c r="AX1185" s="13" t="s">
        <v>73</v>
      </c>
      <c r="AY1185" s="245" t="s">
        <v>193</v>
      </c>
    </row>
    <row r="1186" s="14" customFormat="1">
      <c r="A1186" s="14"/>
      <c r="B1186" s="246"/>
      <c r="C1186" s="247"/>
      <c r="D1186" s="237" t="s">
        <v>204</v>
      </c>
      <c r="E1186" s="248" t="s">
        <v>21</v>
      </c>
      <c r="F1186" s="249" t="s">
        <v>1977</v>
      </c>
      <c r="G1186" s="247"/>
      <c r="H1186" s="250">
        <v>44</v>
      </c>
      <c r="I1186" s="251"/>
      <c r="J1186" s="247"/>
      <c r="K1186" s="247"/>
      <c r="L1186" s="252"/>
      <c r="M1186" s="253"/>
      <c r="N1186" s="254"/>
      <c r="O1186" s="254"/>
      <c r="P1186" s="254"/>
      <c r="Q1186" s="254"/>
      <c r="R1186" s="254"/>
      <c r="S1186" s="254"/>
      <c r="T1186" s="255"/>
      <c r="U1186" s="14"/>
      <c r="V1186" s="14"/>
      <c r="W1186" s="14"/>
      <c r="X1186" s="14"/>
      <c r="Y1186" s="14"/>
      <c r="Z1186" s="14"/>
      <c r="AA1186" s="14"/>
      <c r="AB1186" s="14"/>
      <c r="AC1186" s="14"/>
      <c r="AD1186" s="14"/>
      <c r="AE1186" s="14"/>
      <c r="AT1186" s="256" t="s">
        <v>204</v>
      </c>
      <c r="AU1186" s="256" t="s">
        <v>81</v>
      </c>
      <c r="AV1186" s="14" t="s">
        <v>81</v>
      </c>
      <c r="AW1186" s="14" t="s">
        <v>34</v>
      </c>
      <c r="AX1186" s="14" t="s">
        <v>73</v>
      </c>
      <c r="AY1186" s="256" t="s">
        <v>193</v>
      </c>
    </row>
    <row r="1187" s="15" customFormat="1">
      <c r="A1187" s="15"/>
      <c r="B1187" s="257"/>
      <c r="C1187" s="258"/>
      <c r="D1187" s="237" t="s">
        <v>204</v>
      </c>
      <c r="E1187" s="259" t="s">
        <v>21</v>
      </c>
      <c r="F1187" s="260" t="s">
        <v>208</v>
      </c>
      <c r="G1187" s="258"/>
      <c r="H1187" s="261">
        <v>44</v>
      </c>
      <c r="I1187" s="262"/>
      <c r="J1187" s="258"/>
      <c r="K1187" s="258"/>
      <c r="L1187" s="263"/>
      <c r="M1187" s="264"/>
      <c r="N1187" s="265"/>
      <c r="O1187" s="265"/>
      <c r="P1187" s="265"/>
      <c r="Q1187" s="265"/>
      <c r="R1187" s="265"/>
      <c r="S1187" s="265"/>
      <c r="T1187" s="266"/>
      <c r="U1187" s="15"/>
      <c r="V1187" s="15"/>
      <c r="W1187" s="15"/>
      <c r="X1187" s="15"/>
      <c r="Y1187" s="15"/>
      <c r="Z1187" s="15"/>
      <c r="AA1187" s="15"/>
      <c r="AB1187" s="15"/>
      <c r="AC1187" s="15"/>
      <c r="AD1187" s="15"/>
      <c r="AE1187" s="15"/>
      <c r="AT1187" s="267" t="s">
        <v>204</v>
      </c>
      <c r="AU1187" s="267" t="s">
        <v>81</v>
      </c>
      <c r="AV1187" s="15" t="s">
        <v>200</v>
      </c>
      <c r="AW1187" s="15" t="s">
        <v>34</v>
      </c>
      <c r="AX1187" s="15" t="s">
        <v>77</v>
      </c>
      <c r="AY1187" s="267" t="s">
        <v>193</v>
      </c>
    </row>
    <row r="1188" s="2" customFormat="1" ht="16.5" customHeight="1">
      <c r="A1188" s="41"/>
      <c r="B1188" s="42"/>
      <c r="C1188" s="217" t="s">
        <v>1983</v>
      </c>
      <c r="D1188" s="217" t="s">
        <v>195</v>
      </c>
      <c r="E1188" s="218" t="s">
        <v>1984</v>
      </c>
      <c r="F1188" s="219" t="s">
        <v>1985</v>
      </c>
      <c r="G1188" s="220" t="s">
        <v>211</v>
      </c>
      <c r="H1188" s="221">
        <v>6.5599999999999996</v>
      </c>
      <c r="I1188" s="222"/>
      <c r="J1188" s="223">
        <f>ROUND(I1188*H1188,2)</f>
        <v>0</v>
      </c>
      <c r="K1188" s="219" t="s">
        <v>199</v>
      </c>
      <c r="L1188" s="47"/>
      <c r="M1188" s="224" t="s">
        <v>21</v>
      </c>
      <c r="N1188" s="225" t="s">
        <v>44</v>
      </c>
      <c r="O1188" s="87"/>
      <c r="P1188" s="226">
        <f>O1188*H1188</f>
        <v>0</v>
      </c>
      <c r="Q1188" s="226">
        <v>0.00072000000000000005</v>
      </c>
      <c r="R1188" s="226">
        <f>Q1188*H1188</f>
        <v>0.0047232000000000003</v>
      </c>
      <c r="S1188" s="226">
        <v>0</v>
      </c>
      <c r="T1188" s="227">
        <f>S1188*H1188</f>
        <v>0</v>
      </c>
      <c r="U1188" s="41"/>
      <c r="V1188" s="41"/>
      <c r="W1188" s="41"/>
      <c r="X1188" s="41"/>
      <c r="Y1188" s="41"/>
      <c r="Z1188" s="41"/>
      <c r="AA1188" s="41"/>
      <c r="AB1188" s="41"/>
      <c r="AC1188" s="41"/>
      <c r="AD1188" s="41"/>
      <c r="AE1188" s="41"/>
      <c r="AR1188" s="228" t="s">
        <v>352</v>
      </c>
      <c r="AT1188" s="228" t="s">
        <v>195</v>
      </c>
      <c r="AU1188" s="228" t="s">
        <v>81</v>
      </c>
      <c r="AY1188" s="20" t="s">
        <v>193</v>
      </c>
      <c r="BE1188" s="229">
        <f>IF(N1188="základní",J1188,0)</f>
        <v>0</v>
      </c>
      <c r="BF1188" s="229">
        <f>IF(N1188="snížená",J1188,0)</f>
        <v>0</v>
      </c>
      <c r="BG1188" s="229">
        <f>IF(N1188="zákl. přenesená",J1188,0)</f>
        <v>0</v>
      </c>
      <c r="BH1188" s="229">
        <f>IF(N1188="sníž. přenesená",J1188,0)</f>
        <v>0</v>
      </c>
      <c r="BI1188" s="229">
        <f>IF(N1188="nulová",J1188,0)</f>
        <v>0</v>
      </c>
      <c r="BJ1188" s="20" t="s">
        <v>77</v>
      </c>
      <c r="BK1188" s="229">
        <f>ROUND(I1188*H1188,2)</f>
        <v>0</v>
      </c>
      <c r="BL1188" s="20" t="s">
        <v>352</v>
      </c>
      <c r="BM1188" s="228" t="s">
        <v>1986</v>
      </c>
    </row>
    <row r="1189" s="2" customFormat="1">
      <c r="A1189" s="41"/>
      <c r="B1189" s="42"/>
      <c r="C1189" s="43"/>
      <c r="D1189" s="230" t="s">
        <v>202</v>
      </c>
      <c r="E1189" s="43"/>
      <c r="F1189" s="231" t="s">
        <v>1987</v>
      </c>
      <c r="G1189" s="43"/>
      <c r="H1189" s="43"/>
      <c r="I1189" s="232"/>
      <c r="J1189" s="43"/>
      <c r="K1189" s="43"/>
      <c r="L1189" s="47"/>
      <c r="M1189" s="233"/>
      <c r="N1189" s="234"/>
      <c r="O1189" s="87"/>
      <c r="P1189" s="87"/>
      <c r="Q1189" s="87"/>
      <c r="R1189" s="87"/>
      <c r="S1189" s="87"/>
      <c r="T1189" s="88"/>
      <c r="U1189" s="41"/>
      <c r="V1189" s="41"/>
      <c r="W1189" s="41"/>
      <c r="X1189" s="41"/>
      <c r="Y1189" s="41"/>
      <c r="Z1189" s="41"/>
      <c r="AA1189" s="41"/>
      <c r="AB1189" s="41"/>
      <c r="AC1189" s="41"/>
      <c r="AD1189" s="41"/>
      <c r="AE1189" s="41"/>
      <c r="AT1189" s="20" t="s">
        <v>202</v>
      </c>
      <c r="AU1189" s="20" t="s">
        <v>81</v>
      </c>
    </row>
    <row r="1190" s="13" customFormat="1">
      <c r="A1190" s="13"/>
      <c r="B1190" s="235"/>
      <c r="C1190" s="236"/>
      <c r="D1190" s="237" t="s">
        <v>204</v>
      </c>
      <c r="E1190" s="238" t="s">
        <v>21</v>
      </c>
      <c r="F1190" s="239" t="s">
        <v>1988</v>
      </c>
      <c r="G1190" s="236"/>
      <c r="H1190" s="238" t="s">
        <v>21</v>
      </c>
      <c r="I1190" s="240"/>
      <c r="J1190" s="236"/>
      <c r="K1190" s="236"/>
      <c r="L1190" s="241"/>
      <c r="M1190" s="242"/>
      <c r="N1190" s="243"/>
      <c r="O1190" s="243"/>
      <c r="P1190" s="243"/>
      <c r="Q1190" s="243"/>
      <c r="R1190" s="243"/>
      <c r="S1190" s="243"/>
      <c r="T1190" s="244"/>
      <c r="U1190" s="13"/>
      <c r="V1190" s="13"/>
      <c r="W1190" s="13"/>
      <c r="X1190" s="13"/>
      <c r="Y1190" s="13"/>
      <c r="Z1190" s="13"/>
      <c r="AA1190" s="13"/>
      <c r="AB1190" s="13"/>
      <c r="AC1190" s="13"/>
      <c r="AD1190" s="13"/>
      <c r="AE1190" s="13"/>
      <c r="AT1190" s="245" t="s">
        <v>204</v>
      </c>
      <c r="AU1190" s="245" t="s">
        <v>81</v>
      </c>
      <c r="AV1190" s="13" t="s">
        <v>77</v>
      </c>
      <c r="AW1190" s="13" t="s">
        <v>34</v>
      </c>
      <c r="AX1190" s="13" t="s">
        <v>73</v>
      </c>
      <c r="AY1190" s="245" t="s">
        <v>193</v>
      </c>
    </row>
    <row r="1191" s="14" customFormat="1">
      <c r="A1191" s="14"/>
      <c r="B1191" s="246"/>
      <c r="C1191" s="247"/>
      <c r="D1191" s="237" t="s">
        <v>204</v>
      </c>
      <c r="E1191" s="248" t="s">
        <v>21</v>
      </c>
      <c r="F1191" s="249" t="s">
        <v>1989</v>
      </c>
      <c r="G1191" s="247"/>
      <c r="H1191" s="250">
        <v>6.5599999999999996</v>
      </c>
      <c r="I1191" s="251"/>
      <c r="J1191" s="247"/>
      <c r="K1191" s="247"/>
      <c r="L1191" s="252"/>
      <c r="M1191" s="253"/>
      <c r="N1191" s="254"/>
      <c r="O1191" s="254"/>
      <c r="P1191" s="254"/>
      <c r="Q1191" s="254"/>
      <c r="R1191" s="254"/>
      <c r="S1191" s="254"/>
      <c r="T1191" s="255"/>
      <c r="U1191" s="14"/>
      <c r="V1191" s="14"/>
      <c r="W1191" s="14"/>
      <c r="X1191" s="14"/>
      <c r="Y1191" s="14"/>
      <c r="Z1191" s="14"/>
      <c r="AA1191" s="14"/>
      <c r="AB1191" s="14"/>
      <c r="AC1191" s="14"/>
      <c r="AD1191" s="14"/>
      <c r="AE1191" s="14"/>
      <c r="AT1191" s="256" t="s">
        <v>204</v>
      </c>
      <c r="AU1191" s="256" t="s">
        <v>81</v>
      </c>
      <c r="AV1191" s="14" t="s">
        <v>81</v>
      </c>
      <c r="AW1191" s="14" t="s">
        <v>34</v>
      </c>
      <c r="AX1191" s="14" t="s">
        <v>73</v>
      </c>
      <c r="AY1191" s="256" t="s">
        <v>193</v>
      </c>
    </row>
    <row r="1192" s="15" customFormat="1">
      <c r="A1192" s="15"/>
      <c r="B1192" s="257"/>
      <c r="C1192" s="258"/>
      <c r="D1192" s="237" t="s">
        <v>204</v>
      </c>
      <c r="E1192" s="259" t="s">
        <v>21</v>
      </c>
      <c r="F1192" s="260" t="s">
        <v>208</v>
      </c>
      <c r="G1192" s="258"/>
      <c r="H1192" s="261">
        <v>6.5599999999999996</v>
      </c>
      <c r="I1192" s="262"/>
      <c r="J1192" s="258"/>
      <c r="K1192" s="258"/>
      <c r="L1192" s="263"/>
      <c r="M1192" s="264"/>
      <c r="N1192" s="265"/>
      <c r="O1192" s="265"/>
      <c r="P1192" s="265"/>
      <c r="Q1192" s="265"/>
      <c r="R1192" s="265"/>
      <c r="S1192" s="265"/>
      <c r="T1192" s="266"/>
      <c r="U1192" s="15"/>
      <c r="V1192" s="15"/>
      <c r="W1192" s="15"/>
      <c r="X1192" s="15"/>
      <c r="Y1192" s="15"/>
      <c r="Z1192" s="15"/>
      <c r="AA1192" s="15"/>
      <c r="AB1192" s="15"/>
      <c r="AC1192" s="15"/>
      <c r="AD1192" s="15"/>
      <c r="AE1192" s="15"/>
      <c r="AT1192" s="267" t="s">
        <v>204</v>
      </c>
      <c r="AU1192" s="267" t="s">
        <v>81</v>
      </c>
      <c r="AV1192" s="15" t="s">
        <v>200</v>
      </c>
      <c r="AW1192" s="15" t="s">
        <v>34</v>
      </c>
      <c r="AX1192" s="15" t="s">
        <v>77</v>
      </c>
      <c r="AY1192" s="267" t="s">
        <v>193</v>
      </c>
    </row>
    <row r="1193" s="2" customFormat="1" ht="16.5" customHeight="1">
      <c r="A1193" s="41"/>
      <c r="B1193" s="42"/>
      <c r="C1193" s="282" t="s">
        <v>1990</v>
      </c>
      <c r="D1193" s="282" t="s">
        <v>811</v>
      </c>
      <c r="E1193" s="283" t="s">
        <v>1991</v>
      </c>
      <c r="F1193" s="284" t="s">
        <v>1992</v>
      </c>
      <c r="G1193" s="285" t="s">
        <v>211</v>
      </c>
      <c r="H1193" s="286">
        <v>6.5599999999999996</v>
      </c>
      <c r="I1193" s="287"/>
      <c r="J1193" s="288">
        <f>ROUND(I1193*H1193,2)</f>
        <v>0</v>
      </c>
      <c r="K1193" s="284" t="s">
        <v>21</v>
      </c>
      <c r="L1193" s="289"/>
      <c r="M1193" s="290" t="s">
        <v>21</v>
      </c>
      <c r="N1193" s="291" t="s">
        <v>44</v>
      </c>
      <c r="O1193" s="87"/>
      <c r="P1193" s="226">
        <f>O1193*H1193</f>
        <v>0</v>
      </c>
      <c r="Q1193" s="226">
        <v>0.019</v>
      </c>
      <c r="R1193" s="226">
        <f>Q1193*H1193</f>
        <v>0.12463999999999999</v>
      </c>
      <c r="S1193" s="226">
        <v>0</v>
      </c>
      <c r="T1193" s="227">
        <f>S1193*H1193</f>
        <v>0</v>
      </c>
      <c r="U1193" s="41"/>
      <c r="V1193" s="41"/>
      <c r="W1193" s="41"/>
      <c r="X1193" s="41"/>
      <c r="Y1193" s="41"/>
      <c r="Z1193" s="41"/>
      <c r="AA1193" s="41"/>
      <c r="AB1193" s="41"/>
      <c r="AC1193" s="41"/>
      <c r="AD1193" s="41"/>
      <c r="AE1193" s="41"/>
      <c r="AR1193" s="228" t="s">
        <v>472</v>
      </c>
      <c r="AT1193" s="228" t="s">
        <v>811</v>
      </c>
      <c r="AU1193" s="228" t="s">
        <v>81</v>
      </c>
      <c r="AY1193" s="20" t="s">
        <v>193</v>
      </c>
      <c r="BE1193" s="229">
        <f>IF(N1193="základní",J1193,0)</f>
        <v>0</v>
      </c>
      <c r="BF1193" s="229">
        <f>IF(N1193="snížená",J1193,0)</f>
        <v>0</v>
      </c>
      <c r="BG1193" s="229">
        <f>IF(N1193="zákl. přenesená",J1193,0)</f>
        <v>0</v>
      </c>
      <c r="BH1193" s="229">
        <f>IF(N1193="sníž. přenesená",J1193,0)</f>
        <v>0</v>
      </c>
      <c r="BI1193" s="229">
        <f>IF(N1193="nulová",J1193,0)</f>
        <v>0</v>
      </c>
      <c r="BJ1193" s="20" t="s">
        <v>77</v>
      </c>
      <c r="BK1193" s="229">
        <f>ROUND(I1193*H1193,2)</f>
        <v>0</v>
      </c>
      <c r="BL1193" s="20" t="s">
        <v>352</v>
      </c>
      <c r="BM1193" s="228" t="s">
        <v>1993</v>
      </c>
    </row>
    <row r="1194" s="2" customFormat="1">
      <c r="A1194" s="41"/>
      <c r="B1194" s="42"/>
      <c r="C1194" s="43"/>
      <c r="D1194" s="237" t="s">
        <v>836</v>
      </c>
      <c r="E1194" s="43"/>
      <c r="F1194" s="292" t="s">
        <v>1994</v>
      </c>
      <c r="G1194" s="43"/>
      <c r="H1194" s="43"/>
      <c r="I1194" s="232"/>
      <c r="J1194" s="43"/>
      <c r="K1194" s="43"/>
      <c r="L1194" s="47"/>
      <c r="M1194" s="233"/>
      <c r="N1194" s="234"/>
      <c r="O1194" s="87"/>
      <c r="P1194" s="87"/>
      <c r="Q1194" s="87"/>
      <c r="R1194" s="87"/>
      <c r="S1194" s="87"/>
      <c r="T1194" s="88"/>
      <c r="U1194" s="41"/>
      <c r="V1194" s="41"/>
      <c r="W1194" s="41"/>
      <c r="X1194" s="41"/>
      <c r="Y1194" s="41"/>
      <c r="Z1194" s="41"/>
      <c r="AA1194" s="41"/>
      <c r="AB1194" s="41"/>
      <c r="AC1194" s="41"/>
      <c r="AD1194" s="41"/>
      <c r="AE1194" s="41"/>
      <c r="AT1194" s="20" t="s">
        <v>836</v>
      </c>
      <c r="AU1194" s="20" t="s">
        <v>81</v>
      </c>
    </row>
    <row r="1195" s="13" customFormat="1">
      <c r="A1195" s="13"/>
      <c r="B1195" s="235"/>
      <c r="C1195" s="236"/>
      <c r="D1195" s="237" t="s">
        <v>204</v>
      </c>
      <c r="E1195" s="238" t="s">
        <v>21</v>
      </c>
      <c r="F1195" s="239" t="s">
        <v>1988</v>
      </c>
      <c r="G1195" s="236"/>
      <c r="H1195" s="238" t="s">
        <v>21</v>
      </c>
      <c r="I1195" s="240"/>
      <c r="J1195" s="236"/>
      <c r="K1195" s="236"/>
      <c r="L1195" s="241"/>
      <c r="M1195" s="242"/>
      <c r="N1195" s="243"/>
      <c r="O1195" s="243"/>
      <c r="P1195" s="243"/>
      <c r="Q1195" s="243"/>
      <c r="R1195" s="243"/>
      <c r="S1195" s="243"/>
      <c r="T1195" s="244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T1195" s="245" t="s">
        <v>204</v>
      </c>
      <c r="AU1195" s="245" t="s">
        <v>81</v>
      </c>
      <c r="AV1195" s="13" t="s">
        <v>77</v>
      </c>
      <c r="AW1195" s="13" t="s">
        <v>34</v>
      </c>
      <c r="AX1195" s="13" t="s">
        <v>73</v>
      </c>
      <c r="AY1195" s="245" t="s">
        <v>193</v>
      </c>
    </row>
    <row r="1196" s="14" customFormat="1">
      <c r="A1196" s="14"/>
      <c r="B1196" s="246"/>
      <c r="C1196" s="247"/>
      <c r="D1196" s="237" t="s">
        <v>204</v>
      </c>
      <c r="E1196" s="248" t="s">
        <v>21</v>
      </c>
      <c r="F1196" s="249" t="s">
        <v>1989</v>
      </c>
      <c r="G1196" s="247"/>
      <c r="H1196" s="250">
        <v>6.5599999999999996</v>
      </c>
      <c r="I1196" s="251"/>
      <c r="J1196" s="247"/>
      <c r="K1196" s="247"/>
      <c r="L1196" s="252"/>
      <c r="M1196" s="253"/>
      <c r="N1196" s="254"/>
      <c r="O1196" s="254"/>
      <c r="P1196" s="254"/>
      <c r="Q1196" s="254"/>
      <c r="R1196" s="254"/>
      <c r="S1196" s="254"/>
      <c r="T1196" s="255"/>
      <c r="U1196" s="14"/>
      <c r="V1196" s="14"/>
      <c r="W1196" s="14"/>
      <c r="X1196" s="14"/>
      <c r="Y1196" s="14"/>
      <c r="Z1196" s="14"/>
      <c r="AA1196" s="14"/>
      <c r="AB1196" s="14"/>
      <c r="AC1196" s="14"/>
      <c r="AD1196" s="14"/>
      <c r="AE1196" s="14"/>
      <c r="AT1196" s="256" t="s">
        <v>204</v>
      </c>
      <c r="AU1196" s="256" t="s">
        <v>81</v>
      </c>
      <c r="AV1196" s="14" t="s">
        <v>81</v>
      </c>
      <c r="AW1196" s="14" t="s">
        <v>34</v>
      </c>
      <c r="AX1196" s="14" t="s">
        <v>73</v>
      </c>
      <c r="AY1196" s="256" t="s">
        <v>193</v>
      </c>
    </row>
    <row r="1197" s="15" customFormat="1">
      <c r="A1197" s="15"/>
      <c r="B1197" s="257"/>
      <c r="C1197" s="258"/>
      <c r="D1197" s="237" t="s">
        <v>204</v>
      </c>
      <c r="E1197" s="259" t="s">
        <v>21</v>
      </c>
      <c r="F1197" s="260" t="s">
        <v>208</v>
      </c>
      <c r="G1197" s="258"/>
      <c r="H1197" s="261">
        <v>6.5599999999999996</v>
      </c>
      <c r="I1197" s="262"/>
      <c r="J1197" s="258"/>
      <c r="K1197" s="258"/>
      <c r="L1197" s="263"/>
      <c r="M1197" s="264"/>
      <c r="N1197" s="265"/>
      <c r="O1197" s="265"/>
      <c r="P1197" s="265"/>
      <c r="Q1197" s="265"/>
      <c r="R1197" s="265"/>
      <c r="S1197" s="265"/>
      <c r="T1197" s="266"/>
      <c r="U1197" s="15"/>
      <c r="V1197" s="15"/>
      <c r="W1197" s="15"/>
      <c r="X1197" s="15"/>
      <c r="Y1197" s="15"/>
      <c r="Z1197" s="15"/>
      <c r="AA1197" s="15"/>
      <c r="AB1197" s="15"/>
      <c r="AC1197" s="15"/>
      <c r="AD1197" s="15"/>
      <c r="AE1197" s="15"/>
      <c r="AT1197" s="267" t="s">
        <v>204</v>
      </c>
      <c r="AU1197" s="267" t="s">
        <v>81</v>
      </c>
      <c r="AV1197" s="15" t="s">
        <v>200</v>
      </c>
      <c r="AW1197" s="15" t="s">
        <v>34</v>
      </c>
      <c r="AX1197" s="15" t="s">
        <v>77</v>
      </c>
      <c r="AY1197" s="267" t="s">
        <v>193</v>
      </c>
    </row>
    <row r="1198" s="2" customFormat="1" ht="16.5" customHeight="1">
      <c r="A1198" s="41"/>
      <c r="B1198" s="42"/>
      <c r="C1198" s="217" t="s">
        <v>1995</v>
      </c>
      <c r="D1198" s="217" t="s">
        <v>195</v>
      </c>
      <c r="E1198" s="218" t="s">
        <v>1996</v>
      </c>
      <c r="F1198" s="219" t="s">
        <v>1997</v>
      </c>
      <c r="G1198" s="220" t="s">
        <v>588</v>
      </c>
      <c r="H1198" s="221">
        <v>3</v>
      </c>
      <c r="I1198" s="222"/>
      <c r="J1198" s="223">
        <f>ROUND(I1198*H1198,2)</f>
        <v>0</v>
      </c>
      <c r="K1198" s="219" t="s">
        <v>199</v>
      </c>
      <c r="L1198" s="47"/>
      <c r="M1198" s="224" t="s">
        <v>21</v>
      </c>
      <c r="N1198" s="225" t="s">
        <v>44</v>
      </c>
      <c r="O1198" s="87"/>
      <c r="P1198" s="226">
        <f>O1198*H1198</f>
        <v>0</v>
      </c>
      <c r="Q1198" s="226">
        <v>0</v>
      </c>
      <c r="R1198" s="226">
        <f>Q1198*H1198</f>
        <v>0</v>
      </c>
      <c r="S1198" s="226">
        <v>0</v>
      </c>
      <c r="T1198" s="227">
        <f>S1198*H1198</f>
        <v>0</v>
      </c>
      <c r="U1198" s="41"/>
      <c r="V1198" s="41"/>
      <c r="W1198" s="41"/>
      <c r="X1198" s="41"/>
      <c r="Y1198" s="41"/>
      <c r="Z1198" s="41"/>
      <c r="AA1198" s="41"/>
      <c r="AB1198" s="41"/>
      <c r="AC1198" s="41"/>
      <c r="AD1198" s="41"/>
      <c r="AE1198" s="41"/>
      <c r="AR1198" s="228" t="s">
        <v>352</v>
      </c>
      <c r="AT1198" s="228" t="s">
        <v>195</v>
      </c>
      <c r="AU1198" s="228" t="s">
        <v>81</v>
      </c>
      <c r="AY1198" s="20" t="s">
        <v>193</v>
      </c>
      <c r="BE1198" s="229">
        <f>IF(N1198="základní",J1198,0)</f>
        <v>0</v>
      </c>
      <c r="BF1198" s="229">
        <f>IF(N1198="snížená",J1198,0)</f>
        <v>0</v>
      </c>
      <c r="BG1198" s="229">
        <f>IF(N1198="zákl. přenesená",J1198,0)</f>
        <v>0</v>
      </c>
      <c r="BH1198" s="229">
        <f>IF(N1198="sníž. přenesená",J1198,0)</f>
        <v>0</v>
      </c>
      <c r="BI1198" s="229">
        <f>IF(N1198="nulová",J1198,0)</f>
        <v>0</v>
      </c>
      <c r="BJ1198" s="20" t="s">
        <v>77</v>
      </c>
      <c r="BK1198" s="229">
        <f>ROUND(I1198*H1198,2)</f>
        <v>0</v>
      </c>
      <c r="BL1198" s="20" t="s">
        <v>352</v>
      </c>
      <c r="BM1198" s="228" t="s">
        <v>1998</v>
      </c>
    </row>
    <row r="1199" s="2" customFormat="1">
      <c r="A1199" s="41"/>
      <c r="B1199" s="42"/>
      <c r="C1199" s="43"/>
      <c r="D1199" s="230" t="s">
        <v>202</v>
      </c>
      <c r="E1199" s="43"/>
      <c r="F1199" s="231" t="s">
        <v>1999</v>
      </c>
      <c r="G1199" s="43"/>
      <c r="H1199" s="43"/>
      <c r="I1199" s="232"/>
      <c r="J1199" s="43"/>
      <c r="K1199" s="43"/>
      <c r="L1199" s="47"/>
      <c r="M1199" s="233"/>
      <c r="N1199" s="234"/>
      <c r="O1199" s="87"/>
      <c r="P1199" s="87"/>
      <c r="Q1199" s="87"/>
      <c r="R1199" s="87"/>
      <c r="S1199" s="87"/>
      <c r="T1199" s="88"/>
      <c r="U1199" s="41"/>
      <c r="V1199" s="41"/>
      <c r="W1199" s="41"/>
      <c r="X1199" s="41"/>
      <c r="Y1199" s="41"/>
      <c r="Z1199" s="41"/>
      <c r="AA1199" s="41"/>
      <c r="AB1199" s="41"/>
      <c r="AC1199" s="41"/>
      <c r="AD1199" s="41"/>
      <c r="AE1199" s="41"/>
      <c r="AT1199" s="20" t="s">
        <v>202</v>
      </c>
      <c r="AU1199" s="20" t="s">
        <v>81</v>
      </c>
    </row>
    <row r="1200" s="13" customFormat="1">
      <c r="A1200" s="13"/>
      <c r="B1200" s="235"/>
      <c r="C1200" s="236"/>
      <c r="D1200" s="237" t="s">
        <v>204</v>
      </c>
      <c r="E1200" s="238" t="s">
        <v>21</v>
      </c>
      <c r="F1200" s="239" t="s">
        <v>2000</v>
      </c>
      <c r="G1200" s="236"/>
      <c r="H1200" s="238" t="s">
        <v>21</v>
      </c>
      <c r="I1200" s="240"/>
      <c r="J1200" s="236"/>
      <c r="K1200" s="236"/>
      <c r="L1200" s="241"/>
      <c r="M1200" s="242"/>
      <c r="N1200" s="243"/>
      <c r="O1200" s="243"/>
      <c r="P1200" s="243"/>
      <c r="Q1200" s="243"/>
      <c r="R1200" s="243"/>
      <c r="S1200" s="243"/>
      <c r="T1200" s="244"/>
      <c r="U1200" s="13"/>
      <c r="V1200" s="13"/>
      <c r="W1200" s="13"/>
      <c r="X1200" s="13"/>
      <c r="Y1200" s="13"/>
      <c r="Z1200" s="13"/>
      <c r="AA1200" s="13"/>
      <c r="AB1200" s="13"/>
      <c r="AC1200" s="13"/>
      <c r="AD1200" s="13"/>
      <c r="AE1200" s="13"/>
      <c r="AT1200" s="245" t="s">
        <v>204</v>
      </c>
      <c r="AU1200" s="245" t="s">
        <v>81</v>
      </c>
      <c r="AV1200" s="13" t="s">
        <v>77</v>
      </c>
      <c r="AW1200" s="13" t="s">
        <v>34</v>
      </c>
      <c r="AX1200" s="13" t="s">
        <v>73</v>
      </c>
      <c r="AY1200" s="245" t="s">
        <v>193</v>
      </c>
    </row>
    <row r="1201" s="14" customFormat="1">
      <c r="A1201" s="14"/>
      <c r="B1201" s="246"/>
      <c r="C1201" s="247"/>
      <c r="D1201" s="237" t="s">
        <v>204</v>
      </c>
      <c r="E1201" s="248" t="s">
        <v>21</v>
      </c>
      <c r="F1201" s="249" t="s">
        <v>77</v>
      </c>
      <c r="G1201" s="247"/>
      <c r="H1201" s="250">
        <v>1</v>
      </c>
      <c r="I1201" s="251"/>
      <c r="J1201" s="247"/>
      <c r="K1201" s="247"/>
      <c r="L1201" s="252"/>
      <c r="M1201" s="253"/>
      <c r="N1201" s="254"/>
      <c r="O1201" s="254"/>
      <c r="P1201" s="254"/>
      <c r="Q1201" s="254"/>
      <c r="R1201" s="254"/>
      <c r="S1201" s="254"/>
      <c r="T1201" s="255"/>
      <c r="U1201" s="14"/>
      <c r="V1201" s="14"/>
      <c r="W1201" s="14"/>
      <c r="X1201" s="14"/>
      <c r="Y1201" s="14"/>
      <c r="Z1201" s="14"/>
      <c r="AA1201" s="14"/>
      <c r="AB1201" s="14"/>
      <c r="AC1201" s="14"/>
      <c r="AD1201" s="14"/>
      <c r="AE1201" s="14"/>
      <c r="AT1201" s="256" t="s">
        <v>204</v>
      </c>
      <c r="AU1201" s="256" t="s">
        <v>81</v>
      </c>
      <c r="AV1201" s="14" t="s">
        <v>81</v>
      </c>
      <c r="AW1201" s="14" t="s">
        <v>34</v>
      </c>
      <c r="AX1201" s="14" t="s">
        <v>73</v>
      </c>
      <c r="AY1201" s="256" t="s">
        <v>193</v>
      </c>
    </row>
    <row r="1202" s="13" customFormat="1">
      <c r="A1202" s="13"/>
      <c r="B1202" s="235"/>
      <c r="C1202" s="236"/>
      <c r="D1202" s="237" t="s">
        <v>204</v>
      </c>
      <c r="E1202" s="238" t="s">
        <v>21</v>
      </c>
      <c r="F1202" s="239" t="s">
        <v>2001</v>
      </c>
      <c r="G1202" s="236"/>
      <c r="H1202" s="238" t="s">
        <v>21</v>
      </c>
      <c r="I1202" s="240"/>
      <c r="J1202" s="236"/>
      <c r="K1202" s="236"/>
      <c r="L1202" s="241"/>
      <c r="M1202" s="242"/>
      <c r="N1202" s="243"/>
      <c r="O1202" s="243"/>
      <c r="P1202" s="243"/>
      <c r="Q1202" s="243"/>
      <c r="R1202" s="243"/>
      <c r="S1202" s="243"/>
      <c r="T1202" s="244"/>
      <c r="U1202" s="13"/>
      <c r="V1202" s="13"/>
      <c r="W1202" s="13"/>
      <c r="X1202" s="13"/>
      <c r="Y1202" s="13"/>
      <c r="Z1202" s="13"/>
      <c r="AA1202" s="13"/>
      <c r="AB1202" s="13"/>
      <c r="AC1202" s="13"/>
      <c r="AD1202" s="13"/>
      <c r="AE1202" s="13"/>
      <c r="AT1202" s="245" t="s">
        <v>204</v>
      </c>
      <c r="AU1202" s="245" t="s">
        <v>81</v>
      </c>
      <c r="AV1202" s="13" t="s">
        <v>77</v>
      </c>
      <c r="AW1202" s="13" t="s">
        <v>34</v>
      </c>
      <c r="AX1202" s="13" t="s">
        <v>73</v>
      </c>
      <c r="AY1202" s="245" t="s">
        <v>193</v>
      </c>
    </row>
    <row r="1203" s="14" customFormat="1">
      <c r="A1203" s="14"/>
      <c r="B1203" s="246"/>
      <c r="C1203" s="247"/>
      <c r="D1203" s="237" t="s">
        <v>204</v>
      </c>
      <c r="E1203" s="248" t="s">
        <v>21</v>
      </c>
      <c r="F1203" s="249" t="s">
        <v>2002</v>
      </c>
      <c r="G1203" s="247"/>
      <c r="H1203" s="250">
        <v>2</v>
      </c>
      <c r="I1203" s="251"/>
      <c r="J1203" s="247"/>
      <c r="K1203" s="247"/>
      <c r="L1203" s="252"/>
      <c r="M1203" s="253"/>
      <c r="N1203" s="254"/>
      <c r="O1203" s="254"/>
      <c r="P1203" s="254"/>
      <c r="Q1203" s="254"/>
      <c r="R1203" s="254"/>
      <c r="S1203" s="254"/>
      <c r="T1203" s="255"/>
      <c r="U1203" s="14"/>
      <c r="V1203" s="14"/>
      <c r="W1203" s="14"/>
      <c r="X1203" s="14"/>
      <c r="Y1203" s="14"/>
      <c r="Z1203" s="14"/>
      <c r="AA1203" s="14"/>
      <c r="AB1203" s="14"/>
      <c r="AC1203" s="14"/>
      <c r="AD1203" s="14"/>
      <c r="AE1203" s="14"/>
      <c r="AT1203" s="256" t="s">
        <v>204</v>
      </c>
      <c r="AU1203" s="256" t="s">
        <v>81</v>
      </c>
      <c r="AV1203" s="14" t="s">
        <v>81</v>
      </c>
      <c r="AW1203" s="14" t="s">
        <v>34</v>
      </c>
      <c r="AX1203" s="14" t="s">
        <v>73</v>
      </c>
      <c r="AY1203" s="256" t="s">
        <v>193</v>
      </c>
    </row>
    <row r="1204" s="15" customFormat="1">
      <c r="A1204" s="15"/>
      <c r="B1204" s="257"/>
      <c r="C1204" s="258"/>
      <c r="D1204" s="237" t="s">
        <v>204</v>
      </c>
      <c r="E1204" s="259" t="s">
        <v>21</v>
      </c>
      <c r="F1204" s="260" t="s">
        <v>208</v>
      </c>
      <c r="G1204" s="258"/>
      <c r="H1204" s="261">
        <v>3</v>
      </c>
      <c r="I1204" s="262"/>
      <c r="J1204" s="258"/>
      <c r="K1204" s="258"/>
      <c r="L1204" s="263"/>
      <c r="M1204" s="264"/>
      <c r="N1204" s="265"/>
      <c r="O1204" s="265"/>
      <c r="P1204" s="265"/>
      <c r="Q1204" s="265"/>
      <c r="R1204" s="265"/>
      <c r="S1204" s="265"/>
      <c r="T1204" s="266"/>
      <c r="U1204" s="15"/>
      <c r="V1204" s="15"/>
      <c r="W1204" s="15"/>
      <c r="X1204" s="15"/>
      <c r="Y1204" s="15"/>
      <c r="Z1204" s="15"/>
      <c r="AA1204" s="15"/>
      <c r="AB1204" s="15"/>
      <c r="AC1204" s="15"/>
      <c r="AD1204" s="15"/>
      <c r="AE1204" s="15"/>
      <c r="AT1204" s="267" t="s">
        <v>204</v>
      </c>
      <c r="AU1204" s="267" t="s">
        <v>81</v>
      </c>
      <c r="AV1204" s="15" t="s">
        <v>200</v>
      </c>
      <c r="AW1204" s="15" t="s">
        <v>34</v>
      </c>
      <c r="AX1204" s="15" t="s">
        <v>77</v>
      </c>
      <c r="AY1204" s="267" t="s">
        <v>193</v>
      </c>
    </row>
    <row r="1205" s="2" customFormat="1" ht="16.5" customHeight="1">
      <c r="A1205" s="41"/>
      <c r="B1205" s="42"/>
      <c r="C1205" s="282" t="s">
        <v>2003</v>
      </c>
      <c r="D1205" s="282" t="s">
        <v>811</v>
      </c>
      <c r="E1205" s="283" t="s">
        <v>2004</v>
      </c>
      <c r="F1205" s="284" t="s">
        <v>2005</v>
      </c>
      <c r="G1205" s="285" t="s">
        <v>198</v>
      </c>
      <c r="H1205" s="286">
        <v>1.21</v>
      </c>
      <c r="I1205" s="287"/>
      <c r="J1205" s="288">
        <f>ROUND(I1205*H1205,2)</f>
        <v>0</v>
      </c>
      <c r="K1205" s="284" t="s">
        <v>199</v>
      </c>
      <c r="L1205" s="289"/>
      <c r="M1205" s="290" t="s">
        <v>21</v>
      </c>
      <c r="N1205" s="291" t="s">
        <v>44</v>
      </c>
      <c r="O1205" s="87"/>
      <c r="P1205" s="226">
        <f>O1205*H1205</f>
        <v>0</v>
      </c>
      <c r="Q1205" s="226">
        <v>0.01</v>
      </c>
      <c r="R1205" s="226">
        <f>Q1205*H1205</f>
        <v>0.0121</v>
      </c>
      <c r="S1205" s="226">
        <v>0</v>
      </c>
      <c r="T1205" s="227">
        <f>S1205*H1205</f>
        <v>0</v>
      </c>
      <c r="U1205" s="41"/>
      <c r="V1205" s="41"/>
      <c r="W1205" s="41"/>
      <c r="X1205" s="41"/>
      <c r="Y1205" s="41"/>
      <c r="Z1205" s="41"/>
      <c r="AA1205" s="41"/>
      <c r="AB1205" s="41"/>
      <c r="AC1205" s="41"/>
      <c r="AD1205" s="41"/>
      <c r="AE1205" s="41"/>
      <c r="AR1205" s="228" t="s">
        <v>472</v>
      </c>
      <c r="AT1205" s="228" t="s">
        <v>811</v>
      </c>
      <c r="AU1205" s="228" t="s">
        <v>81</v>
      </c>
      <c r="AY1205" s="20" t="s">
        <v>193</v>
      </c>
      <c r="BE1205" s="229">
        <f>IF(N1205="základní",J1205,0)</f>
        <v>0</v>
      </c>
      <c r="BF1205" s="229">
        <f>IF(N1205="snížená",J1205,0)</f>
        <v>0</v>
      </c>
      <c r="BG1205" s="229">
        <f>IF(N1205="zákl. přenesená",J1205,0)</f>
        <v>0</v>
      </c>
      <c r="BH1205" s="229">
        <f>IF(N1205="sníž. přenesená",J1205,0)</f>
        <v>0</v>
      </c>
      <c r="BI1205" s="229">
        <f>IF(N1205="nulová",J1205,0)</f>
        <v>0</v>
      </c>
      <c r="BJ1205" s="20" t="s">
        <v>77</v>
      </c>
      <c r="BK1205" s="229">
        <f>ROUND(I1205*H1205,2)</f>
        <v>0</v>
      </c>
      <c r="BL1205" s="20" t="s">
        <v>352</v>
      </c>
      <c r="BM1205" s="228" t="s">
        <v>2006</v>
      </c>
    </row>
    <row r="1206" s="2" customFormat="1">
      <c r="A1206" s="41"/>
      <c r="B1206" s="42"/>
      <c r="C1206" s="43"/>
      <c r="D1206" s="237" t="s">
        <v>836</v>
      </c>
      <c r="E1206" s="43"/>
      <c r="F1206" s="292" t="s">
        <v>2007</v>
      </c>
      <c r="G1206" s="43"/>
      <c r="H1206" s="43"/>
      <c r="I1206" s="232"/>
      <c r="J1206" s="43"/>
      <c r="K1206" s="43"/>
      <c r="L1206" s="47"/>
      <c r="M1206" s="233"/>
      <c r="N1206" s="234"/>
      <c r="O1206" s="87"/>
      <c r="P1206" s="87"/>
      <c r="Q1206" s="87"/>
      <c r="R1206" s="87"/>
      <c r="S1206" s="87"/>
      <c r="T1206" s="88"/>
      <c r="U1206" s="41"/>
      <c r="V1206" s="41"/>
      <c r="W1206" s="41"/>
      <c r="X1206" s="41"/>
      <c r="Y1206" s="41"/>
      <c r="Z1206" s="41"/>
      <c r="AA1206" s="41"/>
      <c r="AB1206" s="41"/>
      <c r="AC1206" s="41"/>
      <c r="AD1206" s="41"/>
      <c r="AE1206" s="41"/>
      <c r="AT1206" s="20" t="s">
        <v>836</v>
      </c>
      <c r="AU1206" s="20" t="s">
        <v>81</v>
      </c>
    </row>
    <row r="1207" s="14" customFormat="1">
      <c r="A1207" s="14"/>
      <c r="B1207" s="246"/>
      <c r="C1207" s="247"/>
      <c r="D1207" s="237" t="s">
        <v>204</v>
      </c>
      <c r="E1207" s="248" t="s">
        <v>21</v>
      </c>
      <c r="F1207" s="249" t="s">
        <v>2008</v>
      </c>
      <c r="G1207" s="247"/>
      <c r="H1207" s="250">
        <v>1.21</v>
      </c>
      <c r="I1207" s="251"/>
      <c r="J1207" s="247"/>
      <c r="K1207" s="247"/>
      <c r="L1207" s="252"/>
      <c r="M1207" s="253"/>
      <c r="N1207" s="254"/>
      <c r="O1207" s="254"/>
      <c r="P1207" s="254"/>
      <c r="Q1207" s="254"/>
      <c r="R1207" s="254"/>
      <c r="S1207" s="254"/>
      <c r="T1207" s="255"/>
      <c r="U1207" s="14"/>
      <c r="V1207" s="14"/>
      <c r="W1207" s="14"/>
      <c r="X1207" s="14"/>
      <c r="Y1207" s="14"/>
      <c r="Z1207" s="14"/>
      <c r="AA1207" s="14"/>
      <c r="AB1207" s="14"/>
      <c r="AC1207" s="14"/>
      <c r="AD1207" s="14"/>
      <c r="AE1207" s="14"/>
      <c r="AT1207" s="256" t="s">
        <v>204</v>
      </c>
      <c r="AU1207" s="256" t="s">
        <v>81</v>
      </c>
      <c r="AV1207" s="14" t="s">
        <v>81</v>
      </c>
      <c r="AW1207" s="14" t="s">
        <v>34</v>
      </c>
      <c r="AX1207" s="14" t="s">
        <v>73</v>
      </c>
      <c r="AY1207" s="256" t="s">
        <v>193</v>
      </c>
    </row>
    <row r="1208" s="15" customFormat="1">
      <c r="A1208" s="15"/>
      <c r="B1208" s="257"/>
      <c r="C1208" s="258"/>
      <c r="D1208" s="237" t="s">
        <v>204</v>
      </c>
      <c r="E1208" s="259" t="s">
        <v>21</v>
      </c>
      <c r="F1208" s="260" t="s">
        <v>208</v>
      </c>
      <c r="G1208" s="258"/>
      <c r="H1208" s="261">
        <v>1.21</v>
      </c>
      <c r="I1208" s="262"/>
      <c r="J1208" s="258"/>
      <c r="K1208" s="258"/>
      <c r="L1208" s="263"/>
      <c r="M1208" s="264"/>
      <c r="N1208" s="265"/>
      <c r="O1208" s="265"/>
      <c r="P1208" s="265"/>
      <c r="Q1208" s="265"/>
      <c r="R1208" s="265"/>
      <c r="S1208" s="265"/>
      <c r="T1208" s="266"/>
      <c r="U1208" s="15"/>
      <c r="V1208" s="15"/>
      <c r="W1208" s="15"/>
      <c r="X1208" s="15"/>
      <c r="Y1208" s="15"/>
      <c r="Z1208" s="15"/>
      <c r="AA1208" s="15"/>
      <c r="AB1208" s="15"/>
      <c r="AC1208" s="15"/>
      <c r="AD1208" s="15"/>
      <c r="AE1208" s="15"/>
      <c r="AT1208" s="267" t="s">
        <v>204</v>
      </c>
      <c r="AU1208" s="267" t="s">
        <v>81</v>
      </c>
      <c r="AV1208" s="15" t="s">
        <v>200</v>
      </c>
      <c r="AW1208" s="15" t="s">
        <v>34</v>
      </c>
      <c r="AX1208" s="15" t="s">
        <v>77</v>
      </c>
      <c r="AY1208" s="267" t="s">
        <v>193</v>
      </c>
    </row>
    <row r="1209" s="2" customFormat="1" ht="16.5" customHeight="1">
      <c r="A1209" s="41"/>
      <c r="B1209" s="42"/>
      <c r="C1209" s="282" t="s">
        <v>2009</v>
      </c>
      <c r="D1209" s="282" t="s">
        <v>811</v>
      </c>
      <c r="E1209" s="283" t="s">
        <v>2010</v>
      </c>
      <c r="F1209" s="284" t="s">
        <v>2011</v>
      </c>
      <c r="G1209" s="285" t="s">
        <v>198</v>
      </c>
      <c r="H1209" s="286">
        <v>2.4199999999999999</v>
      </c>
      <c r="I1209" s="287"/>
      <c r="J1209" s="288">
        <f>ROUND(I1209*H1209,2)</f>
        <v>0</v>
      </c>
      <c r="K1209" s="284" t="s">
        <v>21</v>
      </c>
      <c r="L1209" s="289"/>
      <c r="M1209" s="290" t="s">
        <v>21</v>
      </c>
      <c r="N1209" s="291" t="s">
        <v>44</v>
      </c>
      <c r="O1209" s="87"/>
      <c r="P1209" s="226">
        <f>O1209*H1209</f>
        <v>0</v>
      </c>
      <c r="Q1209" s="226">
        <v>0.02</v>
      </c>
      <c r="R1209" s="226">
        <f>Q1209*H1209</f>
        <v>0.048399999999999999</v>
      </c>
      <c r="S1209" s="226">
        <v>0</v>
      </c>
      <c r="T1209" s="227">
        <f>S1209*H1209</f>
        <v>0</v>
      </c>
      <c r="U1209" s="41"/>
      <c r="V1209" s="41"/>
      <c r="W1209" s="41"/>
      <c r="X1209" s="41"/>
      <c r="Y1209" s="41"/>
      <c r="Z1209" s="41"/>
      <c r="AA1209" s="41"/>
      <c r="AB1209" s="41"/>
      <c r="AC1209" s="41"/>
      <c r="AD1209" s="41"/>
      <c r="AE1209" s="41"/>
      <c r="AR1209" s="228" t="s">
        <v>472</v>
      </c>
      <c r="AT1209" s="228" t="s">
        <v>811</v>
      </c>
      <c r="AU1209" s="228" t="s">
        <v>81</v>
      </c>
      <c r="AY1209" s="20" t="s">
        <v>193</v>
      </c>
      <c r="BE1209" s="229">
        <f>IF(N1209="základní",J1209,0)</f>
        <v>0</v>
      </c>
      <c r="BF1209" s="229">
        <f>IF(N1209="snížená",J1209,0)</f>
        <v>0</v>
      </c>
      <c r="BG1209" s="229">
        <f>IF(N1209="zákl. přenesená",J1209,0)</f>
        <v>0</v>
      </c>
      <c r="BH1209" s="229">
        <f>IF(N1209="sníž. přenesená",J1209,0)</f>
        <v>0</v>
      </c>
      <c r="BI1209" s="229">
        <f>IF(N1209="nulová",J1209,0)</f>
        <v>0</v>
      </c>
      <c r="BJ1209" s="20" t="s">
        <v>77</v>
      </c>
      <c r="BK1209" s="229">
        <f>ROUND(I1209*H1209,2)</f>
        <v>0</v>
      </c>
      <c r="BL1209" s="20" t="s">
        <v>352</v>
      </c>
      <c r="BM1209" s="228" t="s">
        <v>2012</v>
      </c>
    </row>
    <row r="1210" s="13" customFormat="1">
      <c r="A1210" s="13"/>
      <c r="B1210" s="235"/>
      <c r="C1210" s="236"/>
      <c r="D1210" s="237" t="s">
        <v>204</v>
      </c>
      <c r="E1210" s="238" t="s">
        <v>21</v>
      </c>
      <c r="F1210" s="239" t="s">
        <v>2001</v>
      </c>
      <c r="G1210" s="236"/>
      <c r="H1210" s="238" t="s">
        <v>21</v>
      </c>
      <c r="I1210" s="240"/>
      <c r="J1210" s="236"/>
      <c r="K1210" s="236"/>
      <c r="L1210" s="241"/>
      <c r="M1210" s="242"/>
      <c r="N1210" s="243"/>
      <c r="O1210" s="243"/>
      <c r="P1210" s="243"/>
      <c r="Q1210" s="243"/>
      <c r="R1210" s="243"/>
      <c r="S1210" s="243"/>
      <c r="T1210" s="244"/>
      <c r="U1210" s="13"/>
      <c r="V1210" s="13"/>
      <c r="W1210" s="13"/>
      <c r="X1210" s="13"/>
      <c r="Y1210" s="13"/>
      <c r="Z1210" s="13"/>
      <c r="AA1210" s="13"/>
      <c r="AB1210" s="13"/>
      <c r="AC1210" s="13"/>
      <c r="AD1210" s="13"/>
      <c r="AE1210" s="13"/>
      <c r="AT1210" s="245" t="s">
        <v>204</v>
      </c>
      <c r="AU1210" s="245" t="s">
        <v>81</v>
      </c>
      <c r="AV1210" s="13" t="s">
        <v>77</v>
      </c>
      <c r="AW1210" s="13" t="s">
        <v>34</v>
      </c>
      <c r="AX1210" s="13" t="s">
        <v>73</v>
      </c>
      <c r="AY1210" s="245" t="s">
        <v>193</v>
      </c>
    </row>
    <row r="1211" s="14" customFormat="1">
      <c r="A1211" s="14"/>
      <c r="B1211" s="246"/>
      <c r="C1211" s="247"/>
      <c r="D1211" s="237" t="s">
        <v>204</v>
      </c>
      <c r="E1211" s="248" t="s">
        <v>21</v>
      </c>
      <c r="F1211" s="249" t="s">
        <v>2013</v>
      </c>
      <c r="G1211" s="247"/>
      <c r="H1211" s="250">
        <v>2.4199999999999999</v>
      </c>
      <c r="I1211" s="251"/>
      <c r="J1211" s="247"/>
      <c r="K1211" s="247"/>
      <c r="L1211" s="252"/>
      <c r="M1211" s="253"/>
      <c r="N1211" s="254"/>
      <c r="O1211" s="254"/>
      <c r="P1211" s="254"/>
      <c r="Q1211" s="254"/>
      <c r="R1211" s="254"/>
      <c r="S1211" s="254"/>
      <c r="T1211" s="255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T1211" s="256" t="s">
        <v>204</v>
      </c>
      <c r="AU1211" s="256" t="s">
        <v>81</v>
      </c>
      <c r="AV1211" s="14" t="s">
        <v>81</v>
      </c>
      <c r="AW1211" s="14" t="s">
        <v>34</v>
      </c>
      <c r="AX1211" s="14" t="s">
        <v>73</v>
      </c>
      <c r="AY1211" s="256" t="s">
        <v>193</v>
      </c>
    </row>
    <row r="1212" s="15" customFormat="1">
      <c r="A1212" s="15"/>
      <c r="B1212" s="257"/>
      <c r="C1212" s="258"/>
      <c r="D1212" s="237" t="s">
        <v>204</v>
      </c>
      <c r="E1212" s="259" t="s">
        <v>21</v>
      </c>
      <c r="F1212" s="260" t="s">
        <v>208</v>
      </c>
      <c r="G1212" s="258"/>
      <c r="H1212" s="261">
        <v>2.4199999999999999</v>
      </c>
      <c r="I1212" s="262"/>
      <c r="J1212" s="258"/>
      <c r="K1212" s="258"/>
      <c r="L1212" s="263"/>
      <c r="M1212" s="264"/>
      <c r="N1212" s="265"/>
      <c r="O1212" s="265"/>
      <c r="P1212" s="265"/>
      <c r="Q1212" s="265"/>
      <c r="R1212" s="265"/>
      <c r="S1212" s="265"/>
      <c r="T1212" s="266"/>
      <c r="U1212" s="15"/>
      <c r="V1212" s="15"/>
      <c r="W1212" s="15"/>
      <c r="X1212" s="15"/>
      <c r="Y1212" s="15"/>
      <c r="Z1212" s="15"/>
      <c r="AA1212" s="15"/>
      <c r="AB1212" s="15"/>
      <c r="AC1212" s="15"/>
      <c r="AD1212" s="15"/>
      <c r="AE1212" s="15"/>
      <c r="AT1212" s="267" t="s">
        <v>204</v>
      </c>
      <c r="AU1212" s="267" t="s">
        <v>81</v>
      </c>
      <c r="AV1212" s="15" t="s">
        <v>200</v>
      </c>
      <c r="AW1212" s="15" t="s">
        <v>34</v>
      </c>
      <c r="AX1212" s="15" t="s">
        <v>77</v>
      </c>
      <c r="AY1212" s="267" t="s">
        <v>193</v>
      </c>
    </row>
    <row r="1213" s="2" customFormat="1" ht="16.5" customHeight="1">
      <c r="A1213" s="41"/>
      <c r="B1213" s="42"/>
      <c r="C1213" s="217" t="s">
        <v>2014</v>
      </c>
      <c r="D1213" s="217" t="s">
        <v>195</v>
      </c>
      <c r="E1213" s="218" t="s">
        <v>2015</v>
      </c>
      <c r="F1213" s="219" t="s">
        <v>2016</v>
      </c>
      <c r="G1213" s="220" t="s">
        <v>198</v>
      </c>
      <c r="H1213" s="221">
        <v>5.5140000000000002</v>
      </c>
      <c r="I1213" s="222"/>
      <c r="J1213" s="223">
        <f>ROUND(I1213*H1213,2)</f>
        <v>0</v>
      </c>
      <c r="K1213" s="219" t="s">
        <v>199</v>
      </c>
      <c r="L1213" s="47"/>
      <c r="M1213" s="224" t="s">
        <v>21</v>
      </c>
      <c r="N1213" s="225" t="s">
        <v>44</v>
      </c>
      <c r="O1213" s="87"/>
      <c r="P1213" s="226">
        <f>O1213*H1213</f>
        <v>0</v>
      </c>
      <c r="Q1213" s="226">
        <v>0</v>
      </c>
      <c r="R1213" s="226">
        <f>Q1213*H1213</f>
        <v>0</v>
      </c>
      <c r="S1213" s="226">
        <v>0</v>
      </c>
      <c r="T1213" s="227">
        <f>S1213*H1213</f>
        <v>0</v>
      </c>
      <c r="U1213" s="41"/>
      <c r="V1213" s="41"/>
      <c r="W1213" s="41"/>
      <c r="X1213" s="41"/>
      <c r="Y1213" s="41"/>
      <c r="Z1213" s="41"/>
      <c r="AA1213" s="41"/>
      <c r="AB1213" s="41"/>
      <c r="AC1213" s="41"/>
      <c r="AD1213" s="41"/>
      <c r="AE1213" s="41"/>
      <c r="AR1213" s="228" t="s">
        <v>352</v>
      </c>
      <c r="AT1213" s="228" t="s">
        <v>195</v>
      </c>
      <c r="AU1213" s="228" t="s">
        <v>81</v>
      </c>
      <c r="AY1213" s="20" t="s">
        <v>193</v>
      </c>
      <c r="BE1213" s="229">
        <f>IF(N1213="základní",J1213,0)</f>
        <v>0</v>
      </c>
      <c r="BF1213" s="229">
        <f>IF(N1213="snížená",J1213,0)</f>
        <v>0</v>
      </c>
      <c r="BG1213" s="229">
        <f>IF(N1213="zákl. přenesená",J1213,0)</f>
        <v>0</v>
      </c>
      <c r="BH1213" s="229">
        <f>IF(N1213="sníž. přenesená",J1213,0)</f>
        <v>0</v>
      </c>
      <c r="BI1213" s="229">
        <f>IF(N1213="nulová",J1213,0)</f>
        <v>0</v>
      </c>
      <c r="BJ1213" s="20" t="s">
        <v>77</v>
      </c>
      <c r="BK1213" s="229">
        <f>ROUND(I1213*H1213,2)</f>
        <v>0</v>
      </c>
      <c r="BL1213" s="20" t="s">
        <v>352</v>
      </c>
      <c r="BM1213" s="228" t="s">
        <v>2017</v>
      </c>
    </row>
    <row r="1214" s="2" customFormat="1">
      <c r="A1214" s="41"/>
      <c r="B1214" s="42"/>
      <c r="C1214" s="43"/>
      <c r="D1214" s="230" t="s">
        <v>202</v>
      </c>
      <c r="E1214" s="43"/>
      <c r="F1214" s="231" t="s">
        <v>2018</v>
      </c>
      <c r="G1214" s="43"/>
      <c r="H1214" s="43"/>
      <c r="I1214" s="232"/>
      <c r="J1214" s="43"/>
      <c r="K1214" s="43"/>
      <c r="L1214" s="47"/>
      <c r="M1214" s="233"/>
      <c r="N1214" s="234"/>
      <c r="O1214" s="87"/>
      <c r="P1214" s="87"/>
      <c r="Q1214" s="87"/>
      <c r="R1214" s="87"/>
      <c r="S1214" s="87"/>
      <c r="T1214" s="88"/>
      <c r="U1214" s="41"/>
      <c r="V1214" s="41"/>
      <c r="W1214" s="41"/>
      <c r="X1214" s="41"/>
      <c r="Y1214" s="41"/>
      <c r="Z1214" s="41"/>
      <c r="AA1214" s="41"/>
      <c r="AB1214" s="41"/>
      <c r="AC1214" s="41"/>
      <c r="AD1214" s="41"/>
      <c r="AE1214" s="41"/>
      <c r="AT1214" s="20" t="s">
        <v>202</v>
      </c>
      <c r="AU1214" s="20" t="s">
        <v>81</v>
      </c>
    </row>
    <row r="1215" s="13" customFormat="1">
      <c r="A1215" s="13"/>
      <c r="B1215" s="235"/>
      <c r="C1215" s="236"/>
      <c r="D1215" s="237" t="s">
        <v>204</v>
      </c>
      <c r="E1215" s="238" t="s">
        <v>21</v>
      </c>
      <c r="F1215" s="239" t="s">
        <v>1908</v>
      </c>
      <c r="G1215" s="236"/>
      <c r="H1215" s="238" t="s">
        <v>21</v>
      </c>
      <c r="I1215" s="240"/>
      <c r="J1215" s="236"/>
      <c r="K1215" s="236"/>
      <c r="L1215" s="241"/>
      <c r="M1215" s="242"/>
      <c r="N1215" s="243"/>
      <c r="O1215" s="243"/>
      <c r="P1215" s="243"/>
      <c r="Q1215" s="243"/>
      <c r="R1215" s="243"/>
      <c r="S1215" s="243"/>
      <c r="T1215" s="244"/>
      <c r="U1215" s="13"/>
      <c r="V1215" s="13"/>
      <c r="W1215" s="13"/>
      <c r="X1215" s="13"/>
      <c r="Y1215" s="13"/>
      <c r="Z1215" s="13"/>
      <c r="AA1215" s="13"/>
      <c r="AB1215" s="13"/>
      <c r="AC1215" s="13"/>
      <c r="AD1215" s="13"/>
      <c r="AE1215" s="13"/>
      <c r="AT1215" s="245" t="s">
        <v>204</v>
      </c>
      <c r="AU1215" s="245" t="s">
        <v>81</v>
      </c>
      <c r="AV1215" s="13" t="s">
        <v>77</v>
      </c>
      <c r="AW1215" s="13" t="s">
        <v>34</v>
      </c>
      <c r="AX1215" s="13" t="s">
        <v>73</v>
      </c>
      <c r="AY1215" s="245" t="s">
        <v>193</v>
      </c>
    </row>
    <row r="1216" s="14" customFormat="1">
      <c r="A1216" s="14"/>
      <c r="B1216" s="246"/>
      <c r="C1216" s="247"/>
      <c r="D1216" s="237" t="s">
        <v>204</v>
      </c>
      <c r="E1216" s="248" t="s">
        <v>21</v>
      </c>
      <c r="F1216" s="249" t="s">
        <v>2019</v>
      </c>
      <c r="G1216" s="247"/>
      <c r="H1216" s="250">
        <v>2.9399999999999999</v>
      </c>
      <c r="I1216" s="251"/>
      <c r="J1216" s="247"/>
      <c r="K1216" s="247"/>
      <c r="L1216" s="252"/>
      <c r="M1216" s="253"/>
      <c r="N1216" s="254"/>
      <c r="O1216" s="254"/>
      <c r="P1216" s="254"/>
      <c r="Q1216" s="254"/>
      <c r="R1216" s="254"/>
      <c r="S1216" s="254"/>
      <c r="T1216" s="255"/>
      <c r="U1216" s="14"/>
      <c r="V1216" s="14"/>
      <c r="W1216" s="14"/>
      <c r="X1216" s="14"/>
      <c r="Y1216" s="14"/>
      <c r="Z1216" s="14"/>
      <c r="AA1216" s="14"/>
      <c r="AB1216" s="14"/>
      <c r="AC1216" s="14"/>
      <c r="AD1216" s="14"/>
      <c r="AE1216" s="14"/>
      <c r="AT1216" s="256" t="s">
        <v>204</v>
      </c>
      <c r="AU1216" s="256" t="s">
        <v>81</v>
      </c>
      <c r="AV1216" s="14" t="s">
        <v>81</v>
      </c>
      <c r="AW1216" s="14" t="s">
        <v>34</v>
      </c>
      <c r="AX1216" s="14" t="s">
        <v>73</v>
      </c>
      <c r="AY1216" s="256" t="s">
        <v>193</v>
      </c>
    </row>
    <row r="1217" s="13" customFormat="1">
      <c r="A1217" s="13"/>
      <c r="B1217" s="235"/>
      <c r="C1217" s="236"/>
      <c r="D1217" s="237" t="s">
        <v>204</v>
      </c>
      <c r="E1217" s="238" t="s">
        <v>21</v>
      </c>
      <c r="F1217" s="239" t="s">
        <v>2020</v>
      </c>
      <c r="G1217" s="236"/>
      <c r="H1217" s="238" t="s">
        <v>21</v>
      </c>
      <c r="I1217" s="240"/>
      <c r="J1217" s="236"/>
      <c r="K1217" s="236"/>
      <c r="L1217" s="241"/>
      <c r="M1217" s="242"/>
      <c r="N1217" s="243"/>
      <c r="O1217" s="243"/>
      <c r="P1217" s="243"/>
      <c r="Q1217" s="243"/>
      <c r="R1217" s="243"/>
      <c r="S1217" s="243"/>
      <c r="T1217" s="244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  <c r="AE1217" s="13"/>
      <c r="AT1217" s="245" t="s">
        <v>204</v>
      </c>
      <c r="AU1217" s="245" t="s">
        <v>81</v>
      </c>
      <c r="AV1217" s="13" t="s">
        <v>77</v>
      </c>
      <c r="AW1217" s="13" t="s">
        <v>34</v>
      </c>
      <c r="AX1217" s="13" t="s">
        <v>73</v>
      </c>
      <c r="AY1217" s="245" t="s">
        <v>193</v>
      </c>
    </row>
    <row r="1218" s="14" customFormat="1">
      <c r="A1218" s="14"/>
      <c r="B1218" s="246"/>
      <c r="C1218" s="247"/>
      <c r="D1218" s="237" t="s">
        <v>204</v>
      </c>
      <c r="E1218" s="248" t="s">
        <v>21</v>
      </c>
      <c r="F1218" s="249" t="s">
        <v>2021</v>
      </c>
      <c r="G1218" s="247"/>
      <c r="H1218" s="250">
        <v>2.5739999999999998</v>
      </c>
      <c r="I1218" s="251"/>
      <c r="J1218" s="247"/>
      <c r="K1218" s="247"/>
      <c r="L1218" s="252"/>
      <c r="M1218" s="253"/>
      <c r="N1218" s="254"/>
      <c r="O1218" s="254"/>
      <c r="P1218" s="254"/>
      <c r="Q1218" s="254"/>
      <c r="R1218" s="254"/>
      <c r="S1218" s="254"/>
      <c r="T1218" s="255"/>
      <c r="U1218" s="14"/>
      <c r="V1218" s="14"/>
      <c r="W1218" s="14"/>
      <c r="X1218" s="14"/>
      <c r="Y1218" s="14"/>
      <c r="Z1218" s="14"/>
      <c r="AA1218" s="14"/>
      <c r="AB1218" s="14"/>
      <c r="AC1218" s="14"/>
      <c r="AD1218" s="14"/>
      <c r="AE1218" s="14"/>
      <c r="AT1218" s="256" t="s">
        <v>204</v>
      </c>
      <c r="AU1218" s="256" t="s">
        <v>81</v>
      </c>
      <c r="AV1218" s="14" t="s">
        <v>81</v>
      </c>
      <c r="AW1218" s="14" t="s">
        <v>34</v>
      </c>
      <c r="AX1218" s="14" t="s">
        <v>73</v>
      </c>
      <c r="AY1218" s="256" t="s">
        <v>193</v>
      </c>
    </row>
    <row r="1219" s="15" customFormat="1">
      <c r="A1219" s="15"/>
      <c r="B1219" s="257"/>
      <c r="C1219" s="258"/>
      <c r="D1219" s="237" t="s">
        <v>204</v>
      </c>
      <c r="E1219" s="259" t="s">
        <v>21</v>
      </c>
      <c r="F1219" s="260" t="s">
        <v>208</v>
      </c>
      <c r="G1219" s="258"/>
      <c r="H1219" s="261">
        <v>5.5140000000000002</v>
      </c>
      <c r="I1219" s="262"/>
      <c r="J1219" s="258"/>
      <c r="K1219" s="258"/>
      <c r="L1219" s="263"/>
      <c r="M1219" s="264"/>
      <c r="N1219" s="265"/>
      <c r="O1219" s="265"/>
      <c r="P1219" s="265"/>
      <c r="Q1219" s="265"/>
      <c r="R1219" s="265"/>
      <c r="S1219" s="265"/>
      <c r="T1219" s="266"/>
      <c r="U1219" s="15"/>
      <c r="V1219" s="15"/>
      <c r="W1219" s="15"/>
      <c r="X1219" s="15"/>
      <c r="Y1219" s="15"/>
      <c r="Z1219" s="15"/>
      <c r="AA1219" s="15"/>
      <c r="AB1219" s="15"/>
      <c r="AC1219" s="15"/>
      <c r="AD1219" s="15"/>
      <c r="AE1219" s="15"/>
      <c r="AT1219" s="267" t="s">
        <v>204</v>
      </c>
      <c r="AU1219" s="267" t="s">
        <v>81</v>
      </c>
      <c r="AV1219" s="15" t="s">
        <v>200</v>
      </c>
      <c r="AW1219" s="15" t="s">
        <v>34</v>
      </c>
      <c r="AX1219" s="15" t="s">
        <v>77</v>
      </c>
      <c r="AY1219" s="267" t="s">
        <v>193</v>
      </c>
    </row>
    <row r="1220" s="2" customFormat="1" ht="16.5" customHeight="1">
      <c r="A1220" s="41"/>
      <c r="B1220" s="42"/>
      <c r="C1220" s="282" t="s">
        <v>2022</v>
      </c>
      <c r="D1220" s="282" t="s">
        <v>811</v>
      </c>
      <c r="E1220" s="283" t="s">
        <v>2010</v>
      </c>
      <c r="F1220" s="284" t="s">
        <v>2011</v>
      </c>
      <c r="G1220" s="285" t="s">
        <v>198</v>
      </c>
      <c r="H1220" s="286">
        <v>5.5140000000000002</v>
      </c>
      <c r="I1220" s="287"/>
      <c r="J1220" s="288">
        <f>ROUND(I1220*H1220,2)</f>
        <v>0</v>
      </c>
      <c r="K1220" s="284" t="s">
        <v>21</v>
      </c>
      <c r="L1220" s="289"/>
      <c r="M1220" s="290" t="s">
        <v>21</v>
      </c>
      <c r="N1220" s="291" t="s">
        <v>44</v>
      </c>
      <c r="O1220" s="87"/>
      <c r="P1220" s="226">
        <f>O1220*H1220</f>
        <v>0</v>
      </c>
      <c r="Q1220" s="226">
        <v>0.02</v>
      </c>
      <c r="R1220" s="226">
        <f>Q1220*H1220</f>
        <v>0.11028</v>
      </c>
      <c r="S1220" s="226">
        <v>0</v>
      </c>
      <c r="T1220" s="227">
        <f>S1220*H1220</f>
        <v>0</v>
      </c>
      <c r="U1220" s="41"/>
      <c r="V1220" s="41"/>
      <c r="W1220" s="41"/>
      <c r="X1220" s="41"/>
      <c r="Y1220" s="41"/>
      <c r="Z1220" s="41"/>
      <c r="AA1220" s="41"/>
      <c r="AB1220" s="41"/>
      <c r="AC1220" s="41"/>
      <c r="AD1220" s="41"/>
      <c r="AE1220" s="41"/>
      <c r="AR1220" s="228" t="s">
        <v>472</v>
      </c>
      <c r="AT1220" s="228" t="s">
        <v>811</v>
      </c>
      <c r="AU1220" s="228" t="s">
        <v>81</v>
      </c>
      <c r="AY1220" s="20" t="s">
        <v>193</v>
      </c>
      <c r="BE1220" s="229">
        <f>IF(N1220="základní",J1220,0)</f>
        <v>0</v>
      </c>
      <c r="BF1220" s="229">
        <f>IF(N1220="snížená",J1220,0)</f>
        <v>0</v>
      </c>
      <c r="BG1220" s="229">
        <f>IF(N1220="zákl. přenesená",J1220,0)</f>
        <v>0</v>
      </c>
      <c r="BH1220" s="229">
        <f>IF(N1220="sníž. přenesená",J1220,0)</f>
        <v>0</v>
      </c>
      <c r="BI1220" s="229">
        <f>IF(N1220="nulová",J1220,0)</f>
        <v>0</v>
      </c>
      <c r="BJ1220" s="20" t="s">
        <v>77</v>
      </c>
      <c r="BK1220" s="229">
        <f>ROUND(I1220*H1220,2)</f>
        <v>0</v>
      </c>
      <c r="BL1220" s="20" t="s">
        <v>352</v>
      </c>
      <c r="BM1220" s="228" t="s">
        <v>2023</v>
      </c>
    </row>
    <row r="1221" s="13" customFormat="1">
      <c r="A1221" s="13"/>
      <c r="B1221" s="235"/>
      <c r="C1221" s="236"/>
      <c r="D1221" s="237" t="s">
        <v>204</v>
      </c>
      <c r="E1221" s="238" t="s">
        <v>21</v>
      </c>
      <c r="F1221" s="239" t="s">
        <v>1908</v>
      </c>
      <c r="G1221" s="236"/>
      <c r="H1221" s="238" t="s">
        <v>21</v>
      </c>
      <c r="I1221" s="240"/>
      <c r="J1221" s="236"/>
      <c r="K1221" s="236"/>
      <c r="L1221" s="241"/>
      <c r="M1221" s="242"/>
      <c r="N1221" s="243"/>
      <c r="O1221" s="243"/>
      <c r="P1221" s="243"/>
      <c r="Q1221" s="243"/>
      <c r="R1221" s="243"/>
      <c r="S1221" s="243"/>
      <c r="T1221" s="244"/>
      <c r="U1221" s="13"/>
      <c r="V1221" s="13"/>
      <c r="W1221" s="13"/>
      <c r="X1221" s="13"/>
      <c r="Y1221" s="13"/>
      <c r="Z1221" s="13"/>
      <c r="AA1221" s="13"/>
      <c r="AB1221" s="13"/>
      <c r="AC1221" s="13"/>
      <c r="AD1221" s="13"/>
      <c r="AE1221" s="13"/>
      <c r="AT1221" s="245" t="s">
        <v>204</v>
      </c>
      <c r="AU1221" s="245" t="s">
        <v>81</v>
      </c>
      <c r="AV1221" s="13" t="s">
        <v>77</v>
      </c>
      <c r="AW1221" s="13" t="s">
        <v>34</v>
      </c>
      <c r="AX1221" s="13" t="s">
        <v>73</v>
      </c>
      <c r="AY1221" s="245" t="s">
        <v>193</v>
      </c>
    </row>
    <row r="1222" s="14" customFormat="1">
      <c r="A1222" s="14"/>
      <c r="B1222" s="246"/>
      <c r="C1222" s="247"/>
      <c r="D1222" s="237" t="s">
        <v>204</v>
      </c>
      <c r="E1222" s="248" t="s">
        <v>21</v>
      </c>
      <c r="F1222" s="249" t="s">
        <v>2019</v>
      </c>
      <c r="G1222" s="247"/>
      <c r="H1222" s="250">
        <v>2.9399999999999999</v>
      </c>
      <c r="I1222" s="251"/>
      <c r="J1222" s="247"/>
      <c r="K1222" s="247"/>
      <c r="L1222" s="252"/>
      <c r="M1222" s="253"/>
      <c r="N1222" s="254"/>
      <c r="O1222" s="254"/>
      <c r="P1222" s="254"/>
      <c r="Q1222" s="254"/>
      <c r="R1222" s="254"/>
      <c r="S1222" s="254"/>
      <c r="T1222" s="255"/>
      <c r="U1222" s="14"/>
      <c r="V1222" s="14"/>
      <c r="W1222" s="14"/>
      <c r="X1222" s="14"/>
      <c r="Y1222" s="14"/>
      <c r="Z1222" s="14"/>
      <c r="AA1222" s="14"/>
      <c r="AB1222" s="14"/>
      <c r="AC1222" s="14"/>
      <c r="AD1222" s="14"/>
      <c r="AE1222" s="14"/>
      <c r="AT1222" s="256" t="s">
        <v>204</v>
      </c>
      <c r="AU1222" s="256" t="s">
        <v>81</v>
      </c>
      <c r="AV1222" s="14" t="s">
        <v>81</v>
      </c>
      <c r="AW1222" s="14" t="s">
        <v>34</v>
      </c>
      <c r="AX1222" s="14" t="s">
        <v>73</v>
      </c>
      <c r="AY1222" s="256" t="s">
        <v>193</v>
      </c>
    </row>
    <row r="1223" s="13" customFormat="1">
      <c r="A1223" s="13"/>
      <c r="B1223" s="235"/>
      <c r="C1223" s="236"/>
      <c r="D1223" s="237" t="s">
        <v>204</v>
      </c>
      <c r="E1223" s="238" t="s">
        <v>21</v>
      </c>
      <c r="F1223" s="239" t="s">
        <v>2020</v>
      </c>
      <c r="G1223" s="236"/>
      <c r="H1223" s="238" t="s">
        <v>21</v>
      </c>
      <c r="I1223" s="240"/>
      <c r="J1223" s="236"/>
      <c r="K1223" s="236"/>
      <c r="L1223" s="241"/>
      <c r="M1223" s="242"/>
      <c r="N1223" s="243"/>
      <c r="O1223" s="243"/>
      <c r="P1223" s="243"/>
      <c r="Q1223" s="243"/>
      <c r="R1223" s="243"/>
      <c r="S1223" s="243"/>
      <c r="T1223" s="244"/>
      <c r="U1223" s="13"/>
      <c r="V1223" s="13"/>
      <c r="W1223" s="13"/>
      <c r="X1223" s="13"/>
      <c r="Y1223" s="13"/>
      <c r="Z1223" s="13"/>
      <c r="AA1223" s="13"/>
      <c r="AB1223" s="13"/>
      <c r="AC1223" s="13"/>
      <c r="AD1223" s="13"/>
      <c r="AE1223" s="13"/>
      <c r="AT1223" s="245" t="s">
        <v>204</v>
      </c>
      <c r="AU1223" s="245" t="s">
        <v>81</v>
      </c>
      <c r="AV1223" s="13" t="s">
        <v>77</v>
      </c>
      <c r="AW1223" s="13" t="s">
        <v>34</v>
      </c>
      <c r="AX1223" s="13" t="s">
        <v>73</v>
      </c>
      <c r="AY1223" s="245" t="s">
        <v>193</v>
      </c>
    </row>
    <row r="1224" s="14" customFormat="1">
      <c r="A1224" s="14"/>
      <c r="B1224" s="246"/>
      <c r="C1224" s="247"/>
      <c r="D1224" s="237" t="s">
        <v>204</v>
      </c>
      <c r="E1224" s="248" t="s">
        <v>21</v>
      </c>
      <c r="F1224" s="249" t="s">
        <v>2021</v>
      </c>
      <c r="G1224" s="247"/>
      <c r="H1224" s="250">
        <v>2.5739999999999998</v>
      </c>
      <c r="I1224" s="251"/>
      <c r="J1224" s="247"/>
      <c r="K1224" s="247"/>
      <c r="L1224" s="252"/>
      <c r="M1224" s="253"/>
      <c r="N1224" s="254"/>
      <c r="O1224" s="254"/>
      <c r="P1224" s="254"/>
      <c r="Q1224" s="254"/>
      <c r="R1224" s="254"/>
      <c r="S1224" s="254"/>
      <c r="T1224" s="255"/>
      <c r="U1224" s="14"/>
      <c r="V1224" s="14"/>
      <c r="W1224" s="14"/>
      <c r="X1224" s="14"/>
      <c r="Y1224" s="14"/>
      <c r="Z1224" s="14"/>
      <c r="AA1224" s="14"/>
      <c r="AB1224" s="14"/>
      <c r="AC1224" s="14"/>
      <c r="AD1224" s="14"/>
      <c r="AE1224" s="14"/>
      <c r="AT1224" s="256" t="s">
        <v>204</v>
      </c>
      <c r="AU1224" s="256" t="s">
        <v>81</v>
      </c>
      <c r="AV1224" s="14" t="s">
        <v>81</v>
      </c>
      <c r="AW1224" s="14" t="s">
        <v>34</v>
      </c>
      <c r="AX1224" s="14" t="s">
        <v>73</v>
      </c>
      <c r="AY1224" s="256" t="s">
        <v>193</v>
      </c>
    </row>
    <row r="1225" s="15" customFormat="1">
      <c r="A1225" s="15"/>
      <c r="B1225" s="257"/>
      <c r="C1225" s="258"/>
      <c r="D1225" s="237" t="s">
        <v>204</v>
      </c>
      <c r="E1225" s="259" t="s">
        <v>21</v>
      </c>
      <c r="F1225" s="260" t="s">
        <v>208</v>
      </c>
      <c r="G1225" s="258"/>
      <c r="H1225" s="261">
        <v>5.5140000000000002</v>
      </c>
      <c r="I1225" s="262"/>
      <c r="J1225" s="258"/>
      <c r="K1225" s="258"/>
      <c r="L1225" s="263"/>
      <c r="M1225" s="264"/>
      <c r="N1225" s="265"/>
      <c r="O1225" s="265"/>
      <c r="P1225" s="265"/>
      <c r="Q1225" s="265"/>
      <c r="R1225" s="265"/>
      <c r="S1225" s="265"/>
      <c r="T1225" s="266"/>
      <c r="U1225" s="15"/>
      <c r="V1225" s="15"/>
      <c r="W1225" s="15"/>
      <c r="X1225" s="15"/>
      <c r="Y1225" s="15"/>
      <c r="Z1225" s="15"/>
      <c r="AA1225" s="15"/>
      <c r="AB1225" s="15"/>
      <c r="AC1225" s="15"/>
      <c r="AD1225" s="15"/>
      <c r="AE1225" s="15"/>
      <c r="AT1225" s="267" t="s">
        <v>204</v>
      </c>
      <c r="AU1225" s="267" t="s">
        <v>81</v>
      </c>
      <c r="AV1225" s="15" t="s">
        <v>200</v>
      </c>
      <c r="AW1225" s="15" t="s">
        <v>34</v>
      </c>
      <c r="AX1225" s="15" t="s">
        <v>77</v>
      </c>
      <c r="AY1225" s="267" t="s">
        <v>193</v>
      </c>
    </row>
    <row r="1226" s="2" customFormat="1" ht="16.5" customHeight="1">
      <c r="A1226" s="41"/>
      <c r="B1226" s="42"/>
      <c r="C1226" s="217" t="s">
        <v>2024</v>
      </c>
      <c r="D1226" s="217" t="s">
        <v>195</v>
      </c>
      <c r="E1226" s="218" t="s">
        <v>2025</v>
      </c>
      <c r="F1226" s="219" t="s">
        <v>2026</v>
      </c>
      <c r="G1226" s="220" t="s">
        <v>588</v>
      </c>
      <c r="H1226" s="221">
        <v>4</v>
      </c>
      <c r="I1226" s="222"/>
      <c r="J1226" s="223">
        <f>ROUND(I1226*H1226,2)</f>
        <v>0</v>
      </c>
      <c r="K1226" s="219" t="s">
        <v>199</v>
      </c>
      <c r="L1226" s="47"/>
      <c r="M1226" s="224" t="s">
        <v>21</v>
      </c>
      <c r="N1226" s="225" t="s">
        <v>44</v>
      </c>
      <c r="O1226" s="87"/>
      <c r="P1226" s="226">
        <f>O1226*H1226</f>
        <v>0</v>
      </c>
      <c r="Q1226" s="226">
        <v>0</v>
      </c>
      <c r="R1226" s="226">
        <f>Q1226*H1226</f>
        <v>0</v>
      </c>
      <c r="S1226" s="226">
        <v>0</v>
      </c>
      <c r="T1226" s="227">
        <f>S1226*H1226</f>
        <v>0</v>
      </c>
      <c r="U1226" s="41"/>
      <c r="V1226" s="41"/>
      <c r="W1226" s="41"/>
      <c r="X1226" s="41"/>
      <c r="Y1226" s="41"/>
      <c r="Z1226" s="41"/>
      <c r="AA1226" s="41"/>
      <c r="AB1226" s="41"/>
      <c r="AC1226" s="41"/>
      <c r="AD1226" s="41"/>
      <c r="AE1226" s="41"/>
      <c r="AR1226" s="228" t="s">
        <v>352</v>
      </c>
      <c r="AT1226" s="228" t="s">
        <v>195</v>
      </c>
      <c r="AU1226" s="228" t="s">
        <v>81</v>
      </c>
      <c r="AY1226" s="20" t="s">
        <v>193</v>
      </c>
      <c r="BE1226" s="229">
        <f>IF(N1226="základní",J1226,0)</f>
        <v>0</v>
      </c>
      <c r="BF1226" s="229">
        <f>IF(N1226="snížená",J1226,0)</f>
        <v>0</v>
      </c>
      <c r="BG1226" s="229">
        <f>IF(N1226="zákl. přenesená",J1226,0)</f>
        <v>0</v>
      </c>
      <c r="BH1226" s="229">
        <f>IF(N1226="sníž. přenesená",J1226,0)</f>
        <v>0</v>
      </c>
      <c r="BI1226" s="229">
        <f>IF(N1226="nulová",J1226,0)</f>
        <v>0</v>
      </c>
      <c r="BJ1226" s="20" t="s">
        <v>77</v>
      </c>
      <c r="BK1226" s="229">
        <f>ROUND(I1226*H1226,2)</f>
        <v>0</v>
      </c>
      <c r="BL1226" s="20" t="s">
        <v>352</v>
      </c>
      <c r="BM1226" s="228" t="s">
        <v>2027</v>
      </c>
    </row>
    <row r="1227" s="2" customFormat="1">
      <c r="A1227" s="41"/>
      <c r="B1227" s="42"/>
      <c r="C1227" s="43"/>
      <c r="D1227" s="230" t="s">
        <v>202</v>
      </c>
      <c r="E1227" s="43"/>
      <c r="F1227" s="231" t="s">
        <v>2028</v>
      </c>
      <c r="G1227" s="43"/>
      <c r="H1227" s="43"/>
      <c r="I1227" s="232"/>
      <c r="J1227" s="43"/>
      <c r="K1227" s="43"/>
      <c r="L1227" s="47"/>
      <c r="M1227" s="233"/>
      <c r="N1227" s="234"/>
      <c r="O1227" s="87"/>
      <c r="P1227" s="87"/>
      <c r="Q1227" s="87"/>
      <c r="R1227" s="87"/>
      <c r="S1227" s="87"/>
      <c r="T1227" s="88"/>
      <c r="U1227" s="41"/>
      <c r="V1227" s="41"/>
      <c r="W1227" s="41"/>
      <c r="X1227" s="41"/>
      <c r="Y1227" s="41"/>
      <c r="Z1227" s="41"/>
      <c r="AA1227" s="41"/>
      <c r="AB1227" s="41"/>
      <c r="AC1227" s="41"/>
      <c r="AD1227" s="41"/>
      <c r="AE1227" s="41"/>
      <c r="AT1227" s="20" t="s">
        <v>202</v>
      </c>
      <c r="AU1227" s="20" t="s">
        <v>81</v>
      </c>
    </row>
    <row r="1228" s="13" customFormat="1">
      <c r="A1228" s="13"/>
      <c r="B1228" s="235"/>
      <c r="C1228" s="236"/>
      <c r="D1228" s="237" t="s">
        <v>204</v>
      </c>
      <c r="E1228" s="238" t="s">
        <v>21</v>
      </c>
      <c r="F1228" s="239" t="s">
        <v>1398</v>
      </c>
      <c r="G1228" s="236"/>
      <c r="H1228" s="238" t="s">
        <v>21</v>
      </c>
      <c r="I1228" s="240"/>
      <c r="J1228" s="236"/>
      <c r="K1228" s="236"/>
      <c r="L1228" s="241"/>
      <c r="M1228" s="242"/>
      <c r="N1228" s="243"/>
      <c r="O1228" s="243"/>
      <c r="P1228" s="243"/>
      <c r="Q1228" s="243"/>
      <c r="R1228" s="243"/>
      <c r="S1228" s="243"/>
      <c r="T1228" s="244"/>
      <c r="U1228" s="13"/>
      <c r="V1228" s="13"/>
      <c r="W1228" s="13"/>
      <c r="X1228" s="13"/>
      <c r="Y1228" s="13"/>
      <c r="Z1228" s="13"/>
      <c r="AA1228" s="13"/>
      <c r="AB1228" s="13"/>
      <c r="AC1228" s="13"/>
      <c r="AD1228" s="13"/>
      <c r="AE1228" s="13"/>
      <c r="AT1228" s="245" t="s">
        <v>204</v>
      </c>
      <c r="AU1228" s="245" t="s">
        <v>81</v>
      </c>
      <c r="AV1228" s="13" t="s">
        <v>77</v>
      </c>
      <c r="AW1228" s="13" t="s">
        <v>34</v>
      </c>
      <c r="AX1228" s="13" t="s">
        <v>73</v>
      </c>
      <c r="AY1228" s="245" t="s">
        <v>193</v>
      </c>
    </row>
    <row r="1229" s="14" customFormat="1">
      <c r="A1229" s="14"/>
      <c r="B1229" s="246"/>
      <c r="C1229" s="247"/>
      <c r="D1229" s="237" t="s">
        <v>204</v>
      </c>
      <c r="E1229" s="248" t="s">
        <v>21</v>
      </c>
      <c r="F1229" s="249" t="s">
        <v>81</v>
      </c>
      <c r="G1229" s="247"/>
      <c r="H1229" s="250">
        <v>2</v>
      </c>
      <c r="I1229" s="251"/>
      <c r="J1229" s="247"/>
      <c r="K1229" s="247"/>
      <c r="L1229" s="252"/>
      <c r="M1229" s="253"/>
      <c r="N1229" s="254"/>
      <c r="O1229" s="254"/>
      <c r="P1229" s="254"/>
      <c r="Q1229" s="254"/>
      <c r="R1229" s="254"/>
      <c r="S1229" s="254"/>
      <c r="T1229" s="255"/>
      <c r="U1229" s="14"/>
      <c r="V1229" s="14"/>
      <c r="W1229" s="14"/>
      <c r="X1229" s="14"/>
      <c r="Y1229" s="14"/>
      <c r="Z1229" s="14"/>
      <c r="AA1229" s="14"/>
      <c r="AB1229" s="14"/>
      <c r="AC1229" s="14"/>
      <c r="AD1229" s="14"/>
      <c r="AE1229" s="14"/>
      <c r="AT1229" s="256" t="s">
        <v>204</v>
      </c>
      <c r="AU1229" s="256" t="s">
        <v>81</v>
      </c>
      <c r="AV1229" s="14" t="s">
        <v>81</v>
      </c>
      <c r="AW1229" s="14" t="s">
        <v>34</v>
      </c>
      <c r="AX1229" s="14" t="s">
        <v>73</v>
      </c>
      <c r="AY1229" s="256" t="s">
        <v>193</v>
      </c>
    </row>
    <row r="1230" s="13" customFormat="1">
      <c r="A1230" s="13"/>
      <c r="B1230" s="235"/>
      <c r="C1230" s="236"/>
      <c r="D1230" s="237" t="s">
        <v>204</v>
      </c>
      <c r="E1230" s="238" t="s">
        <v>21</v>
      </c>
      <c r="F1230" s="239" t="s">
        <v>1399</v>
      </c>
      <c r="G1230" s="236"/>
      <c r="H1230" s="238" t="s">
        <v>21</v>
      </c>
      <c r="I1230" s="240"/>
      <c r="J1230" s="236"/>
      <c r="K1230" s="236"/>
      <c r="L1230" s="241"/>
      <c r="M1230" s="242"/>
      <c r="N1230" s="243"/>
      <c r="O1230" s="243"/>
      <c r="P1230" s="243"/>
      <c r="Q1230" s="243"/>
      <c r="R1230" s="243"/>
      <c r="S1230" s="243"/>
      <c r="T1230" s="244"/>
      <c r="U1230" s="13"/>
      <c r="V1230" s="13"/>
      <c r="W1230" s="13"/>
      <c r="X1230" s="13"/>
      <c r="Y1230" s="13"/>
      <c r="Z1230" s="13"/>
      <c r="AA1230" s="13"/>
      <c r="AB1230" s="13"/>
      <c r="AC1230" s="13"/>
      <c r="AD1230" s="13"/>
      <c r="AE1230" s="13"/>
      <c r="AT1230" s="245" t="s">
        <v>204</v>
      </c>
      <c r="AU1230" s="245" t="s">
        <v>81</v>
      </c>
      <c r="AV1230" s="13" t="s">
        <v>77</v>
      </c>
      <c r="AW1230" s="13" t="s">
        <v>34</v>
      </c>
      <c r="AX1230" s="13" t="s">
        <v>73</v>
      </c>
      <c r="AY1230" s="245" t="s">
        <v>193</v>
      </c>
    </row>
    <row r="1231" s="14" customFormat="1">
      <c r="A1231" s="14"/>
      <c r="B1231" s="246"/>
      <c r="C1231" s="247"/>
      <c r="D1231" s="237" t="s">
        <v>204</v>
      </c>
      <c r="E1231" s="248" t="s">
        <v>21</v>
      </c>
      <c r="F1231" s="249" t="s">
        <v>77</v>
      </c>
      <c r="G1231" s="247"/>
      <c r="H1231" s="250">
        <v>1</v>
      </c>
      <c r="I1231" s="251"/>
      <c r="J1231" s="247"/>
      <c r="K1231" s="247"/>
      <c r="L1231" s="252"/>
      <c r="M1231" s="253"/>
      <c r="N1231" s="254"/>
      <c r="O1231" s="254"/>
      <c r="P1231" s="254"/>
      <c r="Q1231" s="254"/>
      <c r="R1231" s="254"/>
      <c r="S1231" s="254"/>
      <c r="T1231" s="255"/>
      <c r="U1231" s="14"/>
      <c r="V1231" s="14"/>
      <c r="W1231" s="14"/>
      <c r="X1231" s="14"/>
      <c r="Y1231" s="14"/>
      <c r="Z1231" s="14"/>
      <c r="AA1231" s="14"/>
      <c r="AB1231" s="14"/>
      <c r="AC1231" s="14"/>
      <c r="AD1231" s="14"/>
      <c r="AE1231" s="14"/>
      <c r="AT1231" s="256" t="s">
        <v>204</v>
      </c>
      <c r="AU1231" s="256" t="s">
        <v>81</v>
      </c>
      <c r="AV1231" s="14" t="s">
        <v>81</v>
      </c>
      <c r="AW1231" s="14" t="s">
        <v>34</v>
      </c>
      <c r="AX1231" s="14" t="s">
        <v>73</v>
      </c>
      <c r="AY1231" s="256" t="s">
        <v>193</v>
      </c>
    </row>
    <row r="1232" s="13" customFormat="1">
      <c r="A1232" s="13"/>
      <c r="B1232" s="235"/>
      <c r="C1232" s="236"/>
      <c r="D1232" s="237" t="s">
        <v>204</v>
      </c>
      <c r="E1232" s="238" t="s">
        <v>21</v>
      </c>
      <c r="F1232" s="239" t="s">
        <v>1400</v>
      </c>
      <c r="G1232" s="236"/>
      <c r="H1232" s="238" t="s">
        <v>21</v>
      </c>
      <c r="I1232" s="240"/>
      <c r="J1232" s="236"/>
      <c r="K1232" s="236"/>
      <c r="L1232" s="241"/>
      <c r="M1232" s="242"/>
      <c r="N1232" s="243"/>
      <c r="O1232" s="243"/>
      <c r="P1232" s="243"/>
      <c r="Q1232" s="243"/>
      <c r="R1232" s="243"/>
      <c r="S1232" s="243"/>
      <c r="T1232" s="244"/>
      <c r="U1232" s="13"/>
      <c r="V1232" s="13"/>
      <c r="W1232" s="13"/>
      <c r="X1232" s="13"/>
      <c r="Y1232" s="13"/>
      <c r="Z1232" s="13"/>
      <c r="AA1232" s="13"/>
      <c r="AB1232" s="13"/>
      <c r="AC1232" s="13"/>
      <c r="AD1232" s="13"/>
      <c r="AE1232" s="13"/>
      <c r="AT1232" s="245" t="s">
        <v>204</v>
      </c>
      <c r="AU1232" s="245" t="s">
        <v>81</v>
      </c>
      <c r="AV1232" s="13" t="s">
        <v>77</v>
      </c>
      <c r="AW1232" s="13" t="s">
        <v>34</v>
      </c>
      <c r="AX1232" s="13" t="s">
        <v>73</v>
      </c>
      <c r="AY1232" s="245" t="s">
        <v>193</v>
      </c>
    </row>
    <row r="1233" s="14" customFormat="1">
      <c r="A1233" s="14"/>
      <c r="B1233" s="246"/>
      <c r="C1233" s="247"/>
      <c r="D1233" s="237" t="s">
        <v>204</v>
      </c>
      <c r="E1233" s="248" t="s">
        <v>21</v>
      </c>
      <c r="F1233" s="249" t="s">
        <v>77</v>
      </c>
      <c r="G1233" s="247"/>
      <c r="H1233" s="250">
        <v>1</v>
      </c>
      <c r="I1233" s="251"/>
      <c r="J1233" s="247"/>
      <c r="K1233" s="247"/>
      <c r="L1233" s="252"/>
      <c r="M1233" s="253"/>
      <c r="N1233" s="254"/>
      <c r="O1233" s="254"/>
      <c r="P1233" s="254"/>
      <c r="Q1233" s="254"/>
      <c r="R1233" s="254"/>
      <c r="S1233" s="254"/>
      <c r="T1233" s="255"/>
      <c r="U1233" s="14"/>
      <c r="V1233" s="14"/>
      <c r="W1233" s="14"/>
      <c r="X1233" s="14"/>
      <c r="Y1233" s="14"/>
      <c r="Z1233" s="14"/>
      <c r="AA1233" s="14"/>
      <c r="AB1233" s="14"/>
      <c r="AC1233" s="14"/>
      <c r="AD1233" s="14"/>
      <c r="AE1233" s="14"/>
      <c r="AT1233" s="256" t="s">
        <v>204</v>
      </c>
      <c r="AU1233" s="256" t="s">
        <v>81</v>
      </c>
      <c r="AV1233" s="14" t="s">
        <v>81</v>
      </c>
      <c r="AW1233" s="14" t="s">
        <v>34</v>
      </c>
      <c r="AX1233" s="14" t="s">
        <v>73</v>
      </c>
      <c r="AY1233" s="256" t="s">
        <v>193</v>
      </c>
    </row>
    <row r="1234" s="15" customFormat="1">
      <c r="A1234" s="15"/>
      <c r="B1234" s="257"/>
      <c r="C1234" s="258"/>
      <c r="D1234" s="237" t="s">
        <v>204</v>
      </c>
      <c r="E1234" s="259" t="s">
        <v>21</v>
      </c>
      <c r="F1234" s="260" t="s">
        <v>208</v>
      </c>
      <c r="G1234" s="258"/>
      <c r="H1234" s="261">
        <v>4</v>
      </c>
      <c r="I1234" s="262"/>
      <c r="J1234" s="258"/>
      <c r="K1234" s="258"/>
      <c r="L1234" s="263"/>
      <c r="M1234" s="264"/>
      <c r="N1234" s="265"/>
      <c r="O1234" s="265"/>
      <c r="P1234" s="265"/>
      <c r="Q1234" s="265"/>
      <c r="R1234" s="265"/>
      <c r="S1234" s="265"/>
      <c r="T1234" s="266"/>
      <c r="U1234" s="15"/>
      <c r="V1234" s="15"/>
      <c r="W1234" s="15"/>
      <c r="X1234" s="15"/>
      <c r="Y1234" s="15"/>
      <c r="Z1234" s="15"/>
      <c r="AA1234" s="15"/>
      <c r="AB1234" s="15"/>
      <c r="AC1234" s="15"/>
      <c r="AD1234" s="15"/>
      <c r="AE1234" s="15"/>
      <c r="AT1234" s="267" t="s">
        <v>204</v>
      </c>
      <c r="AU1234" s="267" t="s">
        <v>81</v>
      </c>
      <c r="AV1234" s="15" t="s">
        <v>200</v>
      </c>
      <c r="AW1234" s="15" t="s">
        <v>34</v>
      </c>
      <c r="AX1234" s="15" t="s">
        <v>77</v>
      </c>
      <c r="AY1234" s="267" t="s">
        <v>193</v>
      </c>
    </row>
    <row r="1235" s="2" customFormat="1" ht="16.5" customHeight="1">
      <c r="A1235" s="41"/>
      <c r="B1235" s="42"/>
      <c r="C1235" s="282" t="s">
        <v>2029</v>
      </c>
      <c r="D1235" s="282" t="s">
        <v>811</v>
      </c>
      <c r="E1235" s="283" t="s">
        <v>2030</v>
      </c>
      <c r="F1235" s="284" t="s">
        <v>2031</v>
      </c>
      <c r="G1235" s="285" t="s">
        <v>588</v>
      </c>
      <c r="H1235" s="286">
        <v>2</v>
      </c>
      <c r="I1235" s="287"/>
      <c r="J1235" s="288">
        <f>ROUND(I1235*H1235,2)</f>
        <v>0</v>
      </c>
      <c r="K1235" s="284" t="s">
        <v>21</v>
      </c>
      <c r="L1235" s="289"/>
      <c r="M1235" s="290" t="s">
        <v>21</v>
      </c>
      <c r="N1235" s="291" t="s">
        <v>44</v>
      </c>
      <c r="O1235" s="87"/>
      <c r="P1235" s="226">
        <f>O1235*H1235</f>
        <v>0</v>
      </c>
      <c r="Q1235" s="226">
        <v>0.076999999999999999</v>
      </c>
      <c r="R1235" s="226">
        <f>Q1235*H1235</f>
        <v>0.154</v>
      </c>
      <c r="S1235" s="226">
        <v>0</v>
      </c>
      <c r="T1235" s="227">
        <f>S1235*H1235</f>
        <v>0</v>
      </c>
      <c r="U1235" s="41"/>
      <c r="V1235" s="41"/>
      <c r="W1235" s="41"/>
      <c r="X1235" s="41"/>
      <c r="Y1235" s="41"/>
      <c r="Z1235" s="41"/>
      <c r="AA1235" s="41"/>
      <c r="AB1235" s="41"/>
      <c r="AC1235" s="41"/>
      <c r="AD1235" s="41"/>
      <c r="AE1235" s="41"/>
      <c r="AR1235" s="228" t="s">
        <v>472</v>
      </c>
      <c r="AT1235" s="228" t="s">
        <v>811</v>
      </c>
      <c r="AU1235" s="228" t="s">
        <v>81</v>
      </c>
      <c r="AY1235" s="20" t="s">
        <v>193</v>
      </c>
      <c r="BE1235" s="229">
        <f>IF(N1235="základní",J1235,0)</f>
        <v>0</v>
      </c>
      <c r="BF1235" s="229">
        <f>IF(N1235="snížená",J1235,0)</f>
        <v>0</v>
      </c>
      <c r="BG1235" s="229">
        <f>IF(N1235="zákl. přenesená",J1235,0)</f>
        <v>0</v>
      </c>
      <c r="BH1235" s="229">
        <f>IF(N1235="sníž. přenesená",J1235,0)</f>
        <v>0</v>
      </c>
      <c r="BI1235" s="229">
        <f>IF(N1235="nulová",J1235,0)</f>
        <v>0</v>
      </c>
      <c r="BJ1235" s="20" t="s">
        <v>77</v>
      </c>
      <c r="BK1235" s="229">
        <f>ROUND(I1235*H1235,2)</f>
        <v>0</v>
      </c>
      <c r="BL1235" s="20" t="s">
        <v>352</v>
      </c>
      <c r="BM1235" s="228" t="s">
        <v>2032</v>
      </c>
    </row>
    <row r="1236" s="2" customFormat="1">
      <c r="A1236" s="41"/>
      <c r="B1236" s="42"/>
      <c r="C1236" s="43"/>
      <c r="D1236" s="237" t="s">
        <v>836</v>
      </c>
      <c r="E1236" s="43"/>
      <c r="F1236" s="292" t="s">
        <v>2033</v>
      </c>
      <c r="G1236" s="43"/>
      <c r="H1236" s="43"/>
      <c r="I1236" s="232"/>
      <c r="J1236" s="43"/>
      <c r="K1236" s="43"/>
      <c r="L1236" s="47"/>
      <c r="M1236" s="233"/>
      <c r="N1236" s="234"/>
      <c r="O1236" s="87"/>
      <c r="P1236" s="87"/>
      <c r="Q1236" s="87"/>
      <c r="R1236" s="87"/>
      <c r="S1236" s="87"/>
      <c r="T1236" s="88"/>
      <c r="U1236" s="41"/>
      <c r="V1236" s="41"/>
      <c r="W1236" s="41"/>
      <c r="X1236" s="41"/>
      <c r="Y1236" s="41"/>
      <c r="Z1236" s="41"/>
      <c r="AA1236" s="41"/>
      <c r="AB1236" s="41"/>
      <c r="AC1236" s="41"/>
      <c r="AD1236" s="41"/>
      <c r="AE1236" s="41"/>
      <c r="AT1236" s="20" t="s">
        <v>836</v>
      </c>
      <c r="AU1236" s="20" t="s">
        <v>81</v>
      </c>
    </row>
    <row r="1237" s="13" customFormat="1">
      <c r="A1237" s="13"/>
      <c r="B1237" s="235"/>
      <c r="C1237" s="236"/>
      <c r="D1237" s="237" t="s">
        <v>204</v>
      </c>
      <c r="E1237" s="238" t="s">
        <v>21</v>
      </c>
      <c r="F1237" s="239" t="s">
        <v>1398</v>
      </c>
      <c r="G1237" s="236"/>
      <c r="H1237" s="238" t="s">
        <v>21</v>
      </c>
      <c r="I1237" s="240"/>
      <c r="J1237" s="236"/>
      <c r="K1237" s="236"/>
      <c r="L1237" s="241"/>
      <c r="M1237" s="242"/>
      <c r="N1237" s="243"/>
      <c r="O1237" s="243"/>
      <c r="P1237" s="243"/>
      <c r="Q1237" s="243"/>
      <c r="R1237" s="243"/>
      <c r="S1237" s="243"/>
      <c r="T1237" s="244"/>
      <c r="U1237" s="13"/>
      <c r="V1237" s="13"/>
      <c r="W1237" s="13"/>
      <c r="X1237" s="13"/>
      <c r="Y1237" s="13"/>
      <c r="Z1237" s="13"/>
      <c r="AA1237" s="13"/>
      <c r="AB1237" s="13"/>
      <c r="AC1237" s="13"/>
      <c r="AD1237" s="13"/>
      <c r="AE1237" s="13"/>
      <c r="AT1237" s="245" t="s">
        <v>204</v>
      </c>
      <c r="AU1237" s="245" t="s">
        <v>81</v>
      </c>
      <c r="AV1237" s="13" t="s">
        <v>77</v>
      </c>
      <c r="AW1237" s="13" t="s">
        <v>34</v>
      </c>
      <c r="AX1237" s="13" t="s">
        <v>73</v>
      </c>
      <c r="AY1237" s="245" t="s">
        <v>193</v>
      </c>
    </row>
    <row r="1238" s="14" customFormat="1">
      <c r="A1238" s="14"/>
      <c r="B1238" s="246"/>
      <c r="C1238" s="247"/>
      <c r="D1238" s="237" t="s">
        <v>204</v>
      </c>
      <c r="E1238" s="248" t="s">
        <v>21</v>
      </c>
      <c r="F1238" s="249" t="s">
        <v>81</v>
      </c>
      <c r="G1238" s="247"/>
      <c r="H1238" s="250">
        <v>2</v>
      </c>
      <c r="I1238" s="251"/>
      <c r="J1238" s="247"/>
      <c r="K1238" s="247"/>
      <c r="L1238" s="252"/>
      <c r="M1238" s="253"/>
      <c r="N1238" s="254"/>
      <c r="O1238" s="254"/>
      <c r="P1238" s="254"/>
      <c r="Q1238" s="254"/>
      <c r="R1238" s="254"/>
      <c r="S1238" s="254"/>
      <c r="T1238" s="255"/>
      <c r="U1238" s="14"/>
      <c r="V1238" s="14"/>
      <c r="W1238" s="14"/>
      <c r="X1238" s="14"/>
      <c r="Y1238" s="14"/>
      <c r="Z1238" s="14"/>
      <c r="AA1238" s="14"/>
      <c r="AB1238" s="14"/>
      <c r="AC1238" s="14"/>
      <c r="AD1238" s="14"/>
      <c r="AE1238" s="14"/>
      <c r="AT1238" s="256" t="s">
        <v>204</v>
      </c>
      <c r="AU1238" s="256" t="s">
        <v>81</v>
      </c>
      <c r="AV1238" s="14" t="s">
        <v>81</v>
      </c>
      <c r="AW1238" s="14" t="s">
        <v>34</v>
      </c>
      <c r="AX1238" s="14" t="s">
        <v>73</v>
      </c>
      <c r="AY1238" s="256" t="s">
        <v>193</v>
      </c>
    </row>
    <row r="1239" s="15" customFormat="1">
      <c r="A1239" s="15"/>
      <c r="B1239" s="257"/>
      <c r="C1239" s="258"/>
      <c r="D1239" s="237" t="s">
        <v>204</v>
      </c>
      <c r="E1239" s="259" t="s">
        <v>21</v>
      </c>
      <c r="F1239" s="260" t="s">
        <v>208</v>
      </c>
      <c r="G1239" s="258"/>
      <c r="H1239" s="261">
        <v>2</v>
      </c>
      <c r="I1239" s="262"/>
      <c r="J1239" s="258"/>
      <c r="K1239" s="258"/>
      <c r="L1239" s="263"/>
      <c r="M1239" s="264"/>
      <c r="N1239" s="265"/>
      <c r="O1239" s="265"/>
      <c r="P1239" s="265"/>
      <c r="Q1239" s="265"/>
      <c r="R1239" s="265"/>
      <c r="S1239" s="265"/>
      <c r="T1239" s="266"/>
      <c r="U1239" s="15"/>
      <c r="V1239" s="15"/>
      <c r="W1239" s="15"/>
      <c r="X1239" s="15"/>
      <c r="Y1239" s="15"/>
      <c r="Z1239" s="15"/>
      <c r="AA1239" s="15"/>
      <c r="AB1239" s="15"/>
      <c r="AC1239" s="15"/>
      <c r="AD1239" s="15"/>
      <c r="AE1239" s="15"/>
      <c r="AT1239" s="267" t="s">
        <v>204</v>
      </c>
      <c r="AU1239" s="267" t="s">
        <v>81</v>
      </c>
      <c r="AV1239" s="15" t="s">
        <v>200</v>
      </c>
      <c r="AW1239" s="15" t="s">
        <v>34</v>
      </c>
      <c r="AX1239" s="15" t="s">
        <v>77</v>
      </c>
      <c r="AY1239" s="267" t="s">
        <v>193</v>
      </c>
    </row>
    <row r="1240" s="2" customFormat="1" ht="16.5" customHeight="1">
      <c r="A1240" s="41"/>
      <c r="B1240" s="42"/>
      <c r="C1240" s="282" t="s">
        <v>2034</v>
      </c>
      <c r="D1240" s="282" t="s">
        <v>811</v>
      </c>
      <c r="E1240" s="283" t="s">
        <v>2035</v>
      </c>
      <c r="F1240" s="284" t="s">
        <v>2036</v>
      </c>
      <c r="G1240" s="285" t="s">
        <v>588</v>
      </c>
      <c r="H1240" s="286">
        <v>1</v>
      </c>
      <c r="I1240" s="287"/>
      <c r="J1240" s="288">
        <f>ROUND(I1240*H1240,2)</f>
        <v>0</v>
      </c>
      <c r="K1240" s="284" t="s">
        <v>21</v>
      </c>
      <c r="L1240" s="289"/>
      <c r="M1240" s="290" t="s">
        <v>21</v>
      </c>
      <c r="N1240" s="291" t="s">
        <v>44</v>
      </c>
      <c r="O1240" s="87"/>
      <c r="P1240" s="226">
        <f>O1240*H1240</f>
        <v>0</v>
      </c>
      <c r="Q1240" s="226">
        <v>0.076999999999999999</v>
      </c>
      <c r="R1240" s="226">
        <f>Q1240*H1240</f>
        <v>0.076999999999999999</v>
      </c>
      <c r="S1240" s="226">
        <v>0</v>
      </c>
      <c r="T1240" s="227">
        <f>S1240*H1240</f>
        <v>0</v>
      </c>
      <c r="U1240" s="41"/>
      <c r="V1240" s="41"/>
      <c r="W1240" s="41"/>
      <c r="X1240" s="41"/>
      <c r="Y1240" s="41"/>
      <c r="Z1240" s="41"/>
      <c r="AA1240" s="41"/>
      <c r="AB1240" s="41"/>
      <c r="AC1240" s="41"/>
      <c r="AD1240" s="41"/>
      <c r="AE1240" s="41"/>
      <c r="AR1240" s="228" t="s">
        <v>472</v>
      </c>
      <c r="AT1240" s="228" t="s">
        <v>811</v>
      </c>
      <c r="AU1240" s="228" t="s">
        <v>81</v>
      </c>
      <c r="AY1240" s="20" t="s">
        <v>193</v>
      </c>
      <c r="BE1240" s="229">
        <f>IF(N1240="základní",J1240,0)</f>
        <v>0</v>
      </c>
      <c r="BF1240" s="229">
        <f>IF(N1240="snížená",J1240,0)</f>
        <v>0</v>
      </c>
      <c r="BG1240" s="229">
        <f>IF(N1240="zákl. přenesená",J1240,0)</f>
        <v>0</v>
      </c>
      <c r="BH1240" s="229">
        <f>IF(N1240="sníž. přenesená",J1240,0)</f>
        <v>0</v>
      </c>
      <c r="BI1240" s="229">
        <f>IF(N1240="nulová",J1240,0)</f>
        <v>0</v>
      </c>
      <c r="BJ1240" s="20" t="s">
        <v>77</v>
      </c>
      <c r="BK1240" s="229">
        <f>ROUND(I1240*H1240,2)</f>
        <v>0</v>
      </c>
      <c r="BL1240" s="20" t="s">
        <v>352</v>
      </c>
      <c r="BM1240" s="228" t="s">
        <v>2037</v>
      </c>
    </row>
    <row r="1241" s="2" customFormat="1">
      <c r="A1241" s="41"/>
      <c r="B1241" s="42"/>
      <c r="C1241" s="43"/>
      <c r="D1241" s="237" t="s">
        <v>836</v>
      </c>
      <c r="E1241" s="43"/>
      <c r="F1241" s="292" t="s">
        <v>2038</v>
      </c>
      <c r="G1241" s="43"/>
      <c r="H1241" s="43"/>
      <c r="I1241" s="232"/>
      <c r="J1241" s="43"/>
      <c r="K1241" s="43"/>
      <c r="L1241" s="47"/>
      <c r="M1241" s="233"/>
      <c r="N1241" s="234"/>
      <c r="O1241" s="87"/>
      <c r="P1241" s="87"/>
      <c r="Q1241" s="87"/>
      <c r="R1241" s="87"/>
      <c r="S1241" s="87"/>
      <c r="T1241" s="88"/>
      <c r="U1241" s="41"/>
      <c r="V1241" s="41"/>
      <c r="W1241" s="41"/>
      <c r="X1241" s="41"/>
      <c r="Y1241" s="41"/>
      <c r="Z1241" s="41"/>
      <c r="AA1241" s="41"/>
      <c r="AB1241" s="41"/>
      <c r="AC1241" s="41"/>
      <c r="AD1241" s="41"/>
      <c r="AE1241" s="41"/>
      <c r="AT1241" s="20" t="s">
        <v>836</v>
      </c>
      <c r="AU1241" s="20" t="s">
        <v>81</v>
      </c>
    </row>
    <row r="1242" s="13" customFormat="1">
      <c r="A1242" s="13"/>
      <c r="B1242" s="235"/>
      <c r="C1242" s="236"/>
      <c r="D1242" s="237" t="s">
        <v>204</v>
      </c>
      <c r="E1242" s="238" t="s">
        <v>21</v>
      </c>
      <c r="F1242" s="239" t="s">
        <v>1399</v>
      </c>
      <c r="G1242" s="236"/>
      <c r="H1242" s="238" t="s">
        <v>21</v>
      </c>
      <c r="I1242" s="240"/>
      <c r="J1242" s="236"/>
      <c r="K1242" s="236"/>
      <c r="L1242" s="241"/>
      <c r="M1242" s="242"/>
      <c r="N1242" s="243"/>
      <c r="O1242" s="243"/>
      <c r="P1242" s="243"/>
      <c r="Q1242" s="243"/>
      <c r="R1242" s="243"/>
      <c r="S1242" s="243"/>
      <c r="T1242" s="244"/>
      <c r="U1242" s="13"/>
      <c r="V1242" s="13"/>
      <c r="W1242" s="13"/>
      <c r="X1242" s="13"/>
      <c r="Y1242" s="13"/>
      <c r="Z1242" s="13"/>
      <c r="AA1242" s="13"/>
      <c r="AB1242" s="13"/>
      <c r="AC1242" s="13"/>
      <c r="AD1242" s="13"/>
      <c r="AE1242" s="13"/>
      <c r="AT1242" s="245" t="s">
        <v>204</v>
      </c>
      <c r="AU1242" s="245" t="s">
        <v>81</v>
      </c>
      <c r="AV1242" s="13" t="s">
        <v>77</v>
      </c>
      <c r="AW1242" s="13" t="s">
        <v>34</v>
      </c>
      <c r="AX1242" s="13" t="s">
        <v>73</v>
      </c>
      <c r="AY1242" s="245" t="s">
        <v>193</v>
      </c>
    </row>
    <row r="1243" s="14" customFormat="1">
      <c r="A1243" s="14"/>
      <c r="B1243" s="246"/>
      <c r="C1243" s="247"/>
      <c r="D1243" s="237" t="s">
        <v>204</v>
      </c>
      <c r="E1243" s="248" t="s">
        <v>21</v>
      </c>
      <c r="F1243" s="249" t="s">
        <v>77</v>
      </c>
      <c r="G1243" s="247"/>
      <c r="H1243" s="250">
        <v>1</v>
      </c>
      <c r="I1243" s="251"/>
      <c r="J1243" s="247"/>
      <c r="K1243" s="247"/>
      <c r="L1243" s="252"/>
      <c r="M1243" s="253"/>
      <c r="N1243" s="254"/>
      <c r="O1243" s="254"/>
      <c r="P1243" s="254"/>
      <c r="Q1243" s="254"/>
      <c r="R1243" s="254"/>
      <c r="S1243" s="254"/>
      <c r="T1243" s="255"/>
      <c r="U1243" s="14"/>
      <c r="V1243" s="14"/>
      <c r="W1243" s="14"/>
      <c r="X1243" s="14"/>
      <c r="Y1243" s="14"/>
      <c r="Z1243" s="14"/>
      <c r="AA1243" s="14"/>
      <c r="AB1243" s="14"/>
      <c r="AC1243" s="14"/>
      <c r="AD1243" s="14"/>
      <c r="AE1243" s="14"/>
      <c r="AT1243" s="256" t="s">
        <v>204</v>
      </c>
      <c r="AU1243" s="256" t="s">
        <v>81</v>
      </c>
      <c r="AV1243" s="14" t="s">
        <v>81</v>
      </c>
      <c r="AW1243" s="14" t="s">
        <v>34</v>
      </c>
      <c r="AX1243" s="14" t="s">
        <v>73</v>
      </c>
      <c r="AY1243" s="256" t="s">
        <v>193</v>
      </c>
    </row>
    <row r="1244" s="15" customFormat="1">
      <c r="A1244" s="15"/>
      <c r="B1244" s="257"/>
      <c r="C1244" s="258"/>
      <c r="D1244" s="237" t="s">
        <v>204</v>
      </c>
      <c r="E1244" s="259" t="s">
        <v>21</v>
      </c>
      <c r="F1244" s="260" t="s">
        <v>208</v>
      </c>
      <c r="G1244" s="258"/>
      <c r="H1244" s="261">
        <v>1</v>
      </c>
      <c r="I1244" s="262"/>
      <c r="J1244" s="258"/>
      <c r="K1244" s="258"/>
      <c r="L1244" s="263"/>
      <c r="M1244" s="264"/>
      <c r="N1244" s="265"/>
      <c r="O1244" s="265"/>
      <c r="P1244" s="265"/>
      <c r="Q1244" s="265"/>
      <c r="R1244" s="265"/>
      <c r="S1244" s="265"/>
      <c r="T1244" s="266"/>
      <c r="U1244" s="15"/>
      <c r="V1244" s="15"/>
      <c r="W1244" s="15"/>
      <c r="X1244" s="15"/>
      <c r="Y1244" s="15"/>
      <c r="Z1244" s="15"/>
      <c r="AA1244" s="15"/>
      <c r="AB1244" s="15"/>
      <c r="AC1244" s="15"/>
      <c r="AD1244" s="15"/>
      <c r="AE1244" s="15"/>
      <c r="AT1244" s="267" t="s">
        <v>204</v>
      </c>
      <c r="AU1244" s="267" t="s">
        <v>81</v>
      </c>
      <c r="AV1244" s="15" t="s">
        <v>200</v>
      </c>
      <c r="AW1244" s="15" t="s">
        <v>34</v>
      </c>
      <c r="AX1244" s="15" t="s">
        <v>77</v>
      </c>
      <c r="AY1244" s="267" t="s">
        <v>193</v>
      </c>
    </row>
    <row r="1245" s="2" customFormat="1" ht="16.5" customHeight="1">
      <c r="A1245" s="41"/>
      <c r="B1245" s="42"/>
      <c r="C1245" s="282" t="s">
        <v>2039</v>
      </c>
      <c r="D1245" s="282" t="s">
        <v>811</v>
      </c>
      <c r="E1245" s="283" t="s">
        <v>2040</v>
      </c>
      <c r="F1245" s="284" t="s">
        <v>2041</v>
      </c>
      <c r="G1245" s="285" t="s">
        <v>588</v>
      </c>
      <c r="H1245" s="286">
        <v>1</v>
      </c>
      <c r="I1245" s="287"/>
      <c r="J1245" s="288">
        <f>ROUND(I1245*H1245,2)</f>
        <v>0</v>
      </c>
      <c r="K1245" s="284" t="s">
        <v>21</v>
      </c>
      <c r="L1245" s="289"/>
      <c r="M1245" s="290" t="s">
        <v>21</v>
      </c>
      <c r="N1245" s="291" t="s">
        <v>44</v>
      </c>
      <c r="O1245" s="87"/>
      <c r="P1245" s="226">
        <f>O1245*H1245</f>
        <v>0</v>
      </c>
      <c r="Q1245" s="226">
        <v>0.084000000000000005</v>
      </c>
      <c r="R1245" s="226">
        <f>Q1245*H1245</f>
        <v>0.084000000000000005</v>
      </c>
      <c r="S1245" s="226">
        <v>0</v>
      </c>
      <c r="T1245" s="227">
        <f>S1245*H1245</f>
        <v>0</v>
      </c>
      <c r="U1245" s="41"/>
      <c r="V1245" s="41"/>
      <c r="W1245" s="41"/>
      <c r="X1245" s="41"/>
      <c r="Y1245" s="41"/>
      <c r="Z1245" s="41"/>
      <c r="AA1245" s="41"/>
      <c r="AB1245" s="41"/>
      <c r="AC1245" s="41"/>
      <c r="AD1245" s="41"/>
      <c r="AE1245" s="41"/>
      <c r="AR1245" s="228" t="s">
        <v>472</v>
      </c>
      <c r="AT1245" s="228" t="s">
        <v>811</v>
      </c>
      <c r="AU1245" s="228" t="s">
        <v>81</v>
      </c>
      <c r="AY1245" s="20" t="s">
        <v>193</v>
      </c>
      <c r="BE1245" s="229">
        <f>IF(N1245="základní",J1245,0)</f>
        <v>0</v>
      </c>
      <c r="BF1245" s="229">
        <f>IF(N1245="snížená",J1245,0)</f>
        <v>0</v>
      </c>
      <c r="BG1245" s="229">
        <f>IF(N1245="zákl. přenesená",J1245,0)</f>
        <v>0</v>
      </c>
      <c r="BH1245" s="229">
        <f>IF(N1245="sníž. přenesená",J1245,0)</f>
        <v>0</v>
      </c>
      <c r="BI1245" s="229">
        <f>IF(N1245="nulová",J1245,0)</f>
        <v>0</v>
      </c>
      <c r="BJ1245" s="20" t="s">
        <v>77</v>
      </c>
      <c r="BK1245" s="229">
        <f>ROUND(I1245*H1245,2)</f>
        <v>0</v>
      </c>
      <c r="BL1245" s="20" t="s">
        <v>352</v>
      </c>
      <c r="BM1245" s="228" t="s">
        <v>2042</v>
      </c>
    </row>
    <row r="1246" s="2" customFormat="1">
      <c r="A1246" s="41"/>
      <c r="B1246" s="42"/>
      <c r="C1246" s="43"/>
      <c r="D1246" s="237" t="s">
        <v>836</v>
      </c>
      <c r="E1246" s="43"/>
      <c r="F1246" s="292" t="s">
        <v>2038</v>
      </c>
      <c r="G1246" s="43"/>
      <c r="H1246" s="43"/>
      <c r="I1246" s="232"/>
      <c r="J1246" s="43"/>
      <c r="K1246" s="43"/>
      <c r="L1246" s="47"/>
      <c r="M1246" s="233"/>
      <c r="N1246" s="234"/>
      <c r="O1246" s="87"/>
      <c r="P1246" s="87"/>
      <c r="Q1246" s="87"/>
      <c r="R1246" s="87"/>
      <c r="S1246" s="87"/>
      <c r="T1246" s="88"/>
      <c r="U1246" s="41"/>
      <c r="V1246" s="41"/>
      <c r="W1246" s="41"/>
      <c r="X1246" s="41"/>
      <c r="Y1246" s="41"/>
      <c r="Z1246" s="41"/>
      <c r="AA1246" s="41"/>
      <c r="AB1246" s="41"/>
      <c r="AC1246" s="41"/>
      <c r="AD1246" s="41"/>
      <c r="AE1246" s="41"/>
      <c r="AT1246" s="20" t="s">
        <v>836</v>
      </c>
      <c r="AU1246" s="20" t="s">
        <v>81</v>
      </c>
    </row>
    <row r="1247" s="13" customFormat="1">
      <c r="A1247" s="13"/>
      <c r="B1247" s="235"/>
      <c r="C1247" s="236"/>
      <c r="D1247" s="237" t="s">
        <v>204</v>
      </c>
      <c r="E1247" s="238" t="s">
        <v>21</v>
      </c>
      <c r="F1247" s="239" t="s">
        <v>1400</v>
      </c>
      <c r="G1247" s="236"/>
      <c r="H1247" s="238" t="s">
        <v>21</v>
      </c>
      <c r="I1247" s="240"/>
      <c r="J1247" s="236"/>
      <c r="K1247" s="236"/>
      <c r="L1247" s="241"/>
      <c r="M1247" s="242"/>
      <c r="N1247" s="243"/>
      <c r="O1247" s="243"/>
      <c r="P1247" s="243"/>
      <c r="Q1247" s="243"/>
      <c r="R1247" s="243"/>
      <c r="S1247" s="243"/>
      <c r="T1247" s="244"/>
      <c r="U1247" s="13"/>
      <c r="V1247" s="13"/>
      <c r="W1247" s="13"/>
      <c r="X1247" s="13"/>
      <c r="Y1247" s="13"/>
      <c r="Z1247" s="13"/>
      <c r="AA1247" s="13"/>
      <c r="AB1247" s="13"/>
      <c r="AC1247" s="13"/>
      <c r="AD1247" s="13"/>
      <c r="AE1247" s="13"/>
      <c r="AT1247" s="245" t="s">
        <v>204</v>
      </c>
      <c r="AU1247" s="245" t="s">
        <v>81</v>
      </c>
      <c r="AV1247" s="13" t="s">
        <v>77</v>
      </c>
      <c r="AW1247" s="13" t="s">
        <v>34</v>
      </c>
      <c r="AX1247" s="13" t="s">
        <v>73</v>
      </c>
      <c r="AY1247" s="245" t="s">
        <v>193</v>
      </c>
    </row>
    <row r="1248" s="14" customFormat="1">
      <c r="A1248" s="14"/>
      <c r="B1248" s="246"/>
      <c r="C1248" s="247"/>
      <c r="D1248" s="237" t="s">
        <v>204</v>
      </c>
      <c r="E1248" s="248" t="s">
        <v>21</v>
      </c>
      <c r="F1248" s="249" t="s">
        <v>77</v>
      </c>
      <c r="G1248" s="247"/>
      <c r="H1248" s="250">
        <v>1</v>
      </c>
      <c r="I1248" s="251"/>
      <c r="J1248" s="247"/>
      <c r="K1248" s="247"/>
      <c r="L1248" s="252"/>
      <c r="M1248" s="253"/>
      <c r="N1248" s="254"/>
      <c r="O1248" s="254"/>
      <c r="P1248" s="254"/>
      <c r="Q1248" s="254"/>
      <c r="R1248" s="254"/>
      <c r="S1248" s="254"/>
      <c r="T1248" s="255"/>
      <c r="U1248" s="14"/>
      <c r="V1248" s="14"/>
      <c r="W1248" s="14"/>
      <c r="X1248" s="14"/>
      <c r="Y1248" s="14"/>
      <c r="Z1248" s="14"/>
      <c r="AA1248" s="14"/>
      <c r="AB1248" s="14"/>
      <c r="AC1248" s="14"/>
      <c r="AD1248" s="14"/>
      <c r="AE1248" s="14"/>
      <c r="AT1248" s="256" t="s">
        <v>204</v>
      </c>
      <c r="AU1248" s="256" t="s">
        <v>81</v>
      </c>
      <c r="AV1248" s="14" t="s">
        <v>81</v>
      </c>
      <c r="AW1248" s="14" t="s">
        <v>34</v>
      </c>
      <c r="AX1248" s="14" t="s">
        <v>77</v>
      </c>
      <c r="AY1248" s="256" t="s">
        <v>193</v>
      </c>
    </row>
    <row r="1249" s="2" customFormat="1" ht="24.15" customHeight="1">
      <c r="A1249" s="41"/>
      <c r="B1249" s="42"/>
      <c r="C1249" s="217" t="s">
        <v>2043</v>
      </c>
      <c r="D1249" s="217" t="s">
        <v>195</v>
      </c>
      <c r="E1249" s="218" t="s">
        <v>2044</v>
      </c>
      <c r="F1249" s="219" t="s">
        <v>2045</v>
      </c>
      <c r="G1249" s="220" t="s">
        <v>198</v>
      </c>
      <c r="H1249" s="221">
        <v>0.78500000000000003</v>
      </c>
      <c r="I1249" s="222"/>
      <c r="J1249" s="223">
        <f>ROUND(I1249*H1249,2)</f>
        <v>0</v>
      </c>
      <c r="K1249" s="219" t="s">
        <v>199</v>
      </c>
      <c r="L1249" s="47"/>
      <c r="M1249" s="224" t="s">
        <v>21</v>
      </c>
      <c r="N1249" s="225" t="s">
        <v>44</v>
      </c>
      <c r="O1249" s="87"/>
      <c r="P1249" s="226">
        <f>O1249*H1249</f>
        <v>0</v>
      </c>
      <c r="Q1249" s="226">
        <v>0.00012</v>
      </c>
      <c r="R1249" s="226">
        <f>Q1249*H1249</f>
        <v>9.4200000000000013E-05</v>
      </c>
      <c r="S1249" s="226">
        <v>0</v>
      </c>
      <c r="T1249" s="227">
        <f>S1249*H1249</f>
        <v>0</v>
      </c>
      <c r="U1249" s="41"/>
      <c r="V1249" s="41"/>
      <c r="W1249" s="41"/>
      <c r="X1249" s="41"/>
      <c r="Y1249" s="41"/>
      <c r="Z1249" s="41"/>
      <c r="AA1249" s="41"/>
      <c r="AB1249" s="41"/>
      <c r="AC1249" s="41"/>
      <c r="AD1249" s="41"/>
      <c r="AE1249" s="41"/>
      <c r="AR1249" s="228" t="s">
        <v>352</v>
      </c>
      <c r="AT1249" s="228" t="s">
        <v>195</v>
      </c>
      <c r="AU1249" s="228" t="s">
        <v>81</v>
      </c>
      <c r="AY1249" s="20" t="s">
        <v>193</v>
      </c>
      <c r="BE1249" s="229">
        <f>IF(N1249="základní",J1249,0)</f>
        <v>0</v>
      </c>
      <c r="BF1249" s="229">
        <f>IF(N1249="snížená",J1249,0)</f>
        <v>0</v>
      </c>
      <c r="BG1249" s="229">
        <f>IF(N1249="zákl. přenesená",J1249,0)</f>
        <v>0</v>
      </c>
      <c r="BH1249" s="229">
        <f>IF(N1249="sníž. přenesená",J1249,0)</f>
        <v>0</v>
      </c>
      <c r="BI1249" s="229">
        <f>IF(N1249="nulová",J1249,0)</f>
        <v>0</v>
      </c>
      <c r="BJ1249" s="20" t="s">
        <v>77</v>
      </c>
      <c r="BK1249" s="229">
        <f>ROUND(I1249*H1249,2)</f>
        <v>0</v>
      </c>
      <c r="BL1249" s="20" t="s">
        <v>352</v>
      </c>
      <c r="BM1249" s="228" t="s">
        <v>2046</v>
      </c>
    </row>
    <row r="1250" s="2" customFormat="1">
      <c r="A1250" s="41"/>
      <c r="B1250" s="42"/>
      <c r="C1250" s="43"/>
      <c r="D1250" s="230" t="s">
        <v>202</v>
      </c>
      <c r="E1250" s="43"/>
      <c r="F1250" s="231" t="s">
        <v>2047</v>
      </c>
      <c r="G1250" s="43"/>
      <c r="H1250" s="43"/>
      <c r="I1250" s="232"/>
      <c r="J1250" s="43"/>
      <c r="K1250" s="43"/>
      <c r="L1250" s="47"/>
      <c r="M1250" s="233"/>
      <c r="N1250" s="234"/>
      <c r="O1250" s="87"/>
      <c r="P1250" s="87"/>
      <c r="Q1250" s="87"/>
      <c r="R1250" s="87"/>
      <c r="S1250" s="87"/>
      <c r="T1250" s="88"/>
      <c r="U1250" s="41"/>
      <c r="V1250" s="41"/>
      <c r="W1250" s="41"/>
      <c r="X1250" s="41"/>
      <c r="Y1250" s="41"/>
      <c r="Z1250" s="41"/>
      <c r="AA1250" s="41"/>
      <c r="AB1250" s="41"/>
      <c r="AC1250" s="41"/>
      <c r="AD1250" s="41"/>
      <c r="AE1250" s="41"/>
      <c r="AT1250" s="20" t="s">
        <v>202</v>
      </c>
      <c r="AU1250" s="20" t="s">
        <v>81</v>
      </c>
    </row>
    <row r="1251" s="14" customFormat="1">
      <c r="A1251" s="14"/>
      <c r="B1251" s="246"/>
      <c r="C1251" s="247"/>
      <c r="D1251" s="237" t="s">
        <v>204</v>
      </c>
      <c r="E1251" s="248" t="s">
        <v>21</v>
      </c>
      <c r="F1251" s="249" t="s">
        <v>2048</v>
      </c>
      <c r="G1251" s="247"/>
      <c r="H1251" s="250">
        <v>0.35999999999999999</v>
      </c>
      <c r="I1251" s="251"/>
      <c r="J1251" s="247"/>
      <c r="K1251" s="247"/>
      <c r="L1251" s="252"/>
      <c r="M1251" s="253"/>
      <c r="N1251" s="254"/>
      <c r="O1251" s="254"/>
      <c r="P1251" s="254"/>
      <c r="Q1251" s="254"/>
      <c r="R1251" s="254"/>
      <c r="S1251" s="254"/>
      <c r="T1251" s="255"/>
      <c r="U1251" s="14"/>
      <c r="V1251" s="14"/>
      <c r="W1251" s="14"/>
      <c r="X1251" s="14"/>
      <c r="Y1251" s="14"/>
      <c r="Z1251" s="14"/>
      <c r="AA1251" s="14"/>
      <c r="AB1251" s="14"/>
      <c r="AC1251" s="14"/>
      <c r="AD1251" s="14"/>
      <c r="AE1251" s="14"/>
      <c r="AT1251" s="256" t="s">
        <v>204</v>
      </c>
      <c r="AU1251" s="256" t="s">
        <v>81</v>
      </c>
      <c r="AV1251" s="14" t="s">
        <v>81</v>
      </c>
      <c r="AW1251" s="14" t="s">
        <v>34</v>
      </c>
      <c r="AX1251" s="14" t="s">
        <v>73</v>
      </c>
      <c r="AY1251" s="256" t="s">
        <v>193</v>
      </c>
    </row>
    <row r="1252" s="14" customFormat="1">
      <c r="A1252" s="14"/>
      <c r="B1252" s="246"/>
      <c r="C1252" s="247"/>
      <c r="D1252" s="237" t="s">
        <v>204</v>
      </c>
      <c r="E1252" s="248" t="s">
        <v>21</v>
      </c>
      <c r="F1252" s="249" t="s">
        <v>2049</v>
      </c>
      <c r="G1252" s="247"/>
      <c r="H1252" s="250">
        <v>0.20000000000000001</v>
      </c>
      <c r="I1252" s="251"/>
      <c r="J1252" s="247"/>
      <c r="K1252" s="247"/>
      <c r="L1252" s="252"/>
      <c r="M1252" s="253"/>
      <c r="N1252" s="254"/>
      <c r="O1252" s="254"/>
      <c r="P1252" s="254"/>
      <c r="Q1252" s="254"/>
      <c r="R1252" s="254"/>
      <c r="S1252" s="254"/>
      <c r="T1252" s="255"/>
      <c r="U1252" s="14"/>
      <c r="V1252" s="14"/>
      <c r="W1252" s="14"/>
      <c r="X1252" s="14"/>
      <c r="Y1252" s="14"/>
      <c r="Z1252" s="14"/>
      <c r="AA1252" s="14"/>
      <c r="AB1252" s="14"/>
      <c r="AC1252" s="14"/>
      <c r="AD1252" s="14"/>
      <c r="AE1252" s="14"/>
      <c r="AT1252" s="256" t="s">
        <v>204</v>
      </c>
      <c r="AU1252" s="256" t="s">
        <v>81</v>
      </c>
      <c r="AV1252" s="14" t="s">
        <v>81</v>
      </c>
      <c r="AW1252" s="14" t="s">
        <v>34</v>
      </c>
      <c r="AX1252" s="14" t="s">
        <v>73</v>
      </c>
      <c r="AY1252" s="256" t="s">
        <v>193</v>
      </c>
    </row>
    <row r="1253" s="14" customFormat="1">
      <c r="A1253" s="14"/>
      <c r="B1253" s="246"/>
      <c r="C1253" s="247"/>
      <c r="D1253" s="237" t="s">
        <v>204</v>
      </c>
      <c r="E1253" s="248" t="s">
        <v>21</v>
      </c>
      <c r="F1253" s="249" t="s">
        <v>2050</v>
      </c>
      <c r="G1253" s="247"/>
      <c r="H1253" s="250">
        <v>0.22500000000000001</v>
      </c>
      <c r="I1253" s="251"/>
      <c r="J1253" s="247"/>
      <c r="K1253" s="247"/>
      <c r="L1253" s="252"/>
      <c r="M1253" s="253"/>
      <c r="N1253" s="254"/>
      <c r="O1253" s="254"/>
      <c r="P1253" s="254"/>
      <c r="Q1253" s="254"/>
      <c r="R1253" s="254"/>
      <c r="S1253" s="254"/>
      <c r="T1253" s="255"/>
      <c r="U1253" s="14"/>
      <c r="V1253" s="14"/>
      <c r="W1253" s="14"/>
      <c r="X1253" s="14"/>
      <c r="Y1253" s="14"/>
      <c r="Z1253" s="14"/>
      <c r="AA1253" s="14"/>
      <c r="AB1253" s="14"/>
      <c r="AC1253" s="14"/>
      <c r="AD1253" s="14"/>
      <c r="AE1253" s="14"/>
      <c r="AT1253" s="256" t="s">
        <v>204</v>
      </c>
      <c r="AU1253" s="256" t="s">
        <v>81</v>
      </c>
      <c r="AV1253" s="14" t="s">
        <v>81</v>
      </c>
      <c r="AW1253" s="14" t="s">
        <v>34</v>
      </c>
      <c r="AX1253" s="14" t="s">
        <v>73</v>
      </c>
      <c r="AY1253" s="256" t="s">
        <v>193</v>
      </c>
    </row>
    <row r="1254" s="15" customFormat="1">
      <c r="A1254" s="15"/>
      <c r="B1254" s="257"/>
      <c r="C1254" s="258"/>
      <c r="D1254" s="237" t="s">
        <v>204</v>
      </c>
      <c r="E1254" s="259" t="s">
        <v>21</v>
      </c>
      <c r="F1254" s="260" t="s">
        <v>208</v>
      </c>
      <c r="G1254" s="258"/>
      <c r="H1254" s="261">
        <v>0.78500000000000003</v>
      </c>
      <c r="I1254" s="262"/>
      <c r="J1254" s="258"/>
      <c r="K1254" s="258"/>
      <c r="L1254" s="263"/>
      <c r="M1254" s="264"/>
      <c r="N1254" s="265"/>
      <c r="O1254" s="265"/>
      <c r="P1254" s="265"/>
      <c r="Q1254" s="265"/>
      <c r="R1254" s="265"/>
      <c r="S1254" s="265"/>
      <c r="T1254" s="266"/>
      <c r="U1254" s="15"/>
      <c r="V1254" s="15"/>
      <c r="W1254" s="15"/>
      <c r="X1254" s="15"/>
      <c r="Y1254" s="15"/>
      <c r="Z1254" s="15"/>
      <c r="AA1254" s="15"/>
      <c r="AB1254" s="15"/>
      <c r="AC1254" s="15"/>
      <c r="AD1254" s="15"/>
      <c r="AE1254" s="15"/>
      <c r="AT1254" s="267" t="s">
        <v>204</v>
      </c>
      <c r="AU1254" s="267" t="s">
        <v>81</v>
      </c>
      <c r="AV1254" s="15" t="s">
        <v>200</v>
      </c>
      <c r="AW1254" s="15" t="s">
        <v>34</v>
      </c>
      <c r="AX1254" s="15" t="s">
        <v>77</v>
      </c>
      <c r="AY1254" s="267" t="s">
        <v>193</v>
      </c>
    </row>
    <row r="1255" s="2" customFormat="1" ht="16.5" customHeight="1">
      <c r="A1255" s="41"/>
      <c r="B1255" s="42"/>
      <c r="C1255" s="282" t="s">
        <v>2051</v>
      </c>
      <c r="D1255" s="282" t="s">
        <v>811</v>
      </c>
      <c r="E1255" s="283" t="s">
        <v>2052</v>
      </c>
      <c r="F1255" s="284" t="s">
        <v>2053</v>
      </c>
      <c r="G1255" s="285" t="s">
        <v>588</v>
      </c>
      <c r="H1255" s="286">
        <v>1</v>
      </c>
      <c r="I1255" s="287"/>
      <c r="J1255" s="288">
        <f>ROUND(I1255*H1255,2)</f>
        <v>0</v>
      </c>
      <c r="K1255" s="284" t="s">
        <v>199</v>
      </c>
      <c r="L1255" s="289"/>
      <c r="M1255" s="290" t="s">
        <v>21</v>
      </c>
      <c r="N1255" s="291" t="s">
        <v>44</v>
      </c>
      <c r="O1255" s="87"/>
      <c r="P1255" s="226">
        <f>O1255*H1255</f>
        <v>0</v>
      </c>
      <c r="Q1255" s="226">
        <v>0.00214</v>
      </c>
      <c r="R1255" s="226">
        <f>Q1255*H1255</f>
        <v>0.00214</v>
      </c>
      <c r="S1255" s="226">
        <v>0</v>
      </c>
      <c r="T1255" s="227">
        <f>S1255*H1255</f>
        <v>0</v>
      </c>
      <c r="U1255" s="41"/>
      <c r="V1255" s="41"/>
      <c r="W1255" s="41"/>
      <c r="X1255" s="41"/>
      <c r="Y1255" s="41"/>
      <c r="Z1255" s="41"/>
      <c r="AA1255" s="41"/>
      <c r="AB1255" s="41"/>
      <c r="AC1255" s="41"/>
      <c r="AD1255" s="41"/>
      <c r="AE1255" s="41"/>
      <c r="AR1255" s="228" t="s">
        <v>472</v>
      </c>
      <c r="AT1255" s="228" t="s">
        <v>811</v>
      </c>
      <c r="AU1255" s="228" t="s">
        <v>81</v>
      </c>
      <c r="AY1255" s="20" t="s">
        <v>193</v>
      </c>
      <c r="BE1255" s="229">
        <f>IF(N1255="základní",J1255,0)</f>
        <v>0</v>
      </c>
      <c r="BF1255" s="229">
        <f>IF(N1255="snížená",J1255,0)</f>
        <v>0</v>
      </c>
      <c r="BG1255" s="229">
        <f>IF(N1255="zákl. přenesená",J1255,0)</f>
        <v>0</v>
      </c>
      <c r="BH1255" s="229">
        <f>IF(N1255="sníž. přenesená",J1255,0)</f>
        <v>0</v>
      </c>
      <c r="BI1255" s="229">
        <f>IF(N1255="nulová",J1255,0)</f>
        <v>0</v>
      </c>
      <c r="BJ1255" s="20" t="s">
        <v>77</v>
      </c>
      <c r="BK1255" s="229">
        <f>ROUND(I1255*H1255,2)</f>
        <v>0</v>
      </c>
      <c r="BL1255" s="20" t="s">
        <v>352</v>
      </c>
      <c r="BM1255" s="228" t="s">
        <v>2054</v>
      </c>
    </row>
    <row r="1256" s="2" customFormat="1" ht="16.5" customHeight="1">
      <c r="A1256" s="41"/>
      <c r="B1256" s="42"/>
      <c r="C1256" s="282" t="s">
        <v>2055</v>
      </c>
      <c r="D1256" s="282" t="s">
        <v>811</v>
      </c>
      <c r="E1256" s="283" t="s">
        <v>2056</v>
      </c>
      <c r="F1256" s="284" t="s">
        <v>2057</v>
      </c>
      <c r="G1256" s="285" t="s">
        <v>588</v>
      </c>
      <c r="H1256" s="286">
        <v>5</v>
      </c>
      <c r="I1256" s="287"/>
      <c r="J1256" s="288">
        <f>ROUND(I1256*H1256,2)</f>
        <v>0</v>
      </c>
      <c r="K1256" s="284" t="s">
        <v>21</v>
      </c>
      <c r="L1256" s="289"/>
      <c r="M1256" s="290" t="s">
        <v>21</v>
      </c>
      <c r="N1256" s="291" t="s">
        <v>44</v>
      </c>
      <c r="O1256" s="87"/>
      <c r="P1256" s="226">
        <f>O1256*H1256</f>
        <v>0</v>
      </c>
      <c r="Q1256" s="226">
        <v>0.00109</v>
      </c>
      <c r="R1256" s="226">
        <f>Q1256*H1256</f>
        <v>0.00545</v>
      </c>
      <c r="S1256" s="226">
        <v>0</v>
      </c>
      <c r="T1256" s="227">
        <f>S1256*H1256</f>
        <v>0</v>
      </c>
      <c r="U1256" s="41"/>
      <c r="V1256" s="41"/>
      <c r="W1256" s="41"/>
      <c r="X1256" s="41"/>
      <c r="Y1256" s="41"/>
      <c r="Z1256" s="41"/>
      <c r="AA1256" s="41"/>
      <c r="AB1256" s="41"/>
      <c r="AC1256" s="41"/>
      <c r="AD1256" s="41"/>
      <c r="AE1256" s="41"/>
      <c r="AR1256" s="228" t="s">
        <v>472</v>
      </c>
      <c r="AT1256" s="228" t="s">
        <v>811</v>
      </c>
      <c r="AU1256" s="228" t="s">
        <v>81</v>
      </c>
      <c r="AY1256" s="20" t="s">
        <v>193</v>
      </c>
      <c r="BE1256" s="229">
        <f>IF(N1256="základní",J1256,0)</f>
        <v>0</v>
      </c>
      <c r="BF1256" s="229">
        <f>IF(N1256="snížená",J1256,0)</f>
        <v>0</v>
      </c>
      <c r="BG1256" s="229">
        <f>IF(N1256="zákl. přenesená",J1256,0)</f>
        <v>0</v>
      </c>
      <c r="BH1256" s="229">
        <f>IF(N1256="sníž. přenesená",J1256,0)</f>
        <v>0</v>
      </c>
      <c r="BI1256" s="229">
        <f>IF(N1256="nulová",J1256,0)</f>
        <v>0</v>
      </c>
      <c r="BJ1256" s="20" t="s">
        <v>77</v>
      </c>
      <c r="BK1256" s="229">
        <f>ROUND(I1256*H1256,2)</f>
        <v>0</v>
      </c>
      <c r="BL1256" s="20" t="s">
        <v>352</v>
      </c>
      <c r="BM1256" s="228" t="s">
        <v>2058</v>
      </c>
    </row>
    <row r="1257" s="2" customFormat="1" ht="16.5" customHeight="1">
      <c r="A1257" s="41"/>
      <c r="B1257" s="42"/>
      <c r="C1257" s="282" t="s">
        <v>2059</v>
      </c>
      <c r="D1257" s="282" t="s">
        <v>811</v>
      </c>
      <c r="E1257" s="283" t="s">
        <v>2060</v>
      </c>
      <c r="F1257" s="284" t="s">
        <v>2061</v>
      </c>
      <c r="G1257" s="285" t="s">
        <v>588</v>
      </c>
      <c r="H1257" s="286">
        <v>10</v>
      </c>
      <c r="I1257" s="287"/>
      <c r="J1257" s="288">
        <f>ROUND(I1257*H1257,2)</f>
        <v>0</v>
      </c>
      <c r="K1257" s="284" t="s">
        <v>21</v>
      </c>
      <c r="L1257" s="289"/>
      <c r="M1257" s="290" t="s">
        <v>21</v>
      </c>
      <c r="N1257" s="291" t="s">
        <v>44</v>
      </c>
      <c r="O1257" s="87"/>
      <c r="P1257" s="226">
        <f>O1257*H1257</f>
        <v>0</v>
      </c>
      <c r="Q1257" s="226">
        <v>0.00109</v>
      </c>
      <c r="R1257" s="226">
        <f>Q1257*H1257</f>
        <v>0.0109</v>
      </c>
      <c r="S1257" s="226">
        <v>0</v>
      </c>
      <c r="T1257" s="227">
        <f>S1257*H1257</f>
        <v>0</v>
      </c>
      <c r="U1257" s="41"/>
      <c r="V1257" s="41"/>
      <c r="W1257" s="41"/>
      <c r="X1257" s="41"/>
      <c r="Y1257" s="41"/>
      <c r="Z1257" s="41"/>
      <c r="AA1257" s="41"/>
      <c r="AB1257" s="41"/>
      <c r="AC1257" s="41"/>
      <c r="AD1257" s="41"/>
      <c r="AE1257" s="41"/>
      <c r="AR1257" s="228" t="s">
        <v>472</v>
      </c>
      <c r="AT1257" s="228" t="s">
        <v>811</v>
      </c>
      <c r="AU1257" s="228" t="s">
        <v>81</v>
      </c>
      <c r="AY1257" s="20" t="s">
        <v>193</v>
      </c>
      <c r="BE1257" s="229">
        <f>IF(N1257="základní",J1257,0)</f>
        <v>0</v>
      </c>
      <c r="BF1257" s="229">
        <f>IF(N1257="snížená",J1257,0)</f>
        <v>0</v>
      </c>
      <c r="BG1257" s="229">
        <f>IF(N1257="zákl. přenesená",J1257,0)</f>
        <v>0</v>
      </c>
      <c r="BH1257" s="229">
        <f>IF(N1257="sníž. přenesená",J1257,0)</f>
        <v>0</v>
      </c>
      <c r="BI1257" s="229">
        <f>IF(N1257="nulová",J1257,0)</f>
        <v>0</v>
      </c>
      <c r="BJ1257" s="20" t="s">
        <v>77</v>
      </c>
      <c r="BK1257" s="229">
        <f>ROUND(I1257*H1257,2)</f>
        <v>0</v>
      </c>
      <c r="BL1257" s="20" t="s">
        <v>352</v>
      </c>
      <c r="BM1257" s="228" t="s">
        <v>2062</v>
      </c>
    </row>
    <row r="1258" s="2" customFormat="1" ht="16.5" customHeight="1">
      <c r="A1258" s="41"/>
      <c r="B1258" s="42"/>
      <c r="C1258" s="217" t="s">
        <v>2063</v>
      </c>
      <c r="D1258" s="217" t="s">
        <v>195</v>
      </c>
      <c r="E1258" s="218" t="s">
        <v>2064</v>
      </c>
      <c r="F1258" s="219" t="s">
        <v>2065</v>
      </c>
      <c r="G1258" s="220" t="s">
        <v>588</v>
      </c>
      <c r="H1258" s="221">
        <v>1</v>
      </c>
      <c r="I1258" s="222"/>
      <c r="J1258" s="223">
        <f>ROUND(I1258*H1258,2)</f>
        <v>0</v>
      </c>
      <c r="K1258" s="219" t="s">
        <v>199</v>
      </c>
      <c r="L1258" s="47"/>
      <c r="M1258" s="224" t="s">
        <v>21</v>
      </c>
      <c r="N1258" s="225" t="s">
        <v>44</v>
      </c>
      <c r="O1258" s="87"/>
      <c r="P1258" s="226">
        <f>O1258*H1258</f>
        <v>0</v>
      </c>
      <c r="Q1258" s="226">
        <v>0.00033</v>
      </c>
      <c r="R1258" s="226">
        <f>Q1258*H1258</f>
        <v>0.00033</v>
      </c>
      <c r="S1258" s="226">
        <v>0</v>
      </c>
      <c r="T1258" s="227">
        <f>S1258*H1258</f>
        <v>0</v>
      </c>
      <c r="U1258" s="41"/>
      <c r="V1258" s="41"/>
      <c r="W1258" s="41"/>
      <c r="X1258" s="41"/>
      <c r="Y1258" s="41"/>
      <c r="Z1258" s="41"/>
      <c r="AA1258" s="41"/>
      <c r="AB1258" s="41"/>
      <c r="AC1258" s="41"/>
      <c r="AD1258" s="41"/>
      <c r="AE1258" s="41"/>
      <c r="AR1258" s="228" t="s">
        <v>352</v>
      </c>
      <c r="AT1258" s="228" t="s">
        <v>195</v>
      </c>
      <c r="AU1258" s="228" t="s">
        <v>81</v>
      </c>
      <c r="AY1258" s="20" t="s">
        <v>193</v>
      </c>
      <c r="BE1258" s="229">
        <f>IF(N1258="základní",J1258,0)</f>
        <v>0</v>
      </c>
      <c r="BF1258" s="229">
        <f>IF(N1258="snížená",J1258,0)</f>
        <v>0</v>
      </c>
      <c r="BG1258" s="229">
        <f>IF(N1258="zákl. přenesená",J1258,0)</f>
        <v>0</v>
      </c>
      <c r="BH1258" s="229">
        <f>IF(N1258="sníž. přenesená",J1258,0)</f>
        <v>0</v>
      </c>
      <c r="BI1258" s="229">
        <f>IF(N1258="nulová",J1258,0)</f>
        <v>0</v>
      </c>
      <c r="BJ1258" s="20" t="s">
        <v>77</v>
      </c>
      <c r="BK1258" s="229">
        <f>ROUND(I1258*H1258,2)</f>
        <v>0</v>
      </c>
      <c r="BL1258" s="20" t="s">
        <v>352</v>
      </c>
      <c r="BM1258" s="228" t="s">
        <v>2066</v>
      </c>
    </row>
    <row r="1259" s="2" customFormat="1">
      <c r="A1259" s="41"/>
      <c r="B1259" s="42"/>
      <c r="C1259" s="43"/>
      <c r="D1259" s="230" t="s">
        <v>202</v>
      </c>
      <c r="E1259" s="43"/>
      <c r="F1259" s="231" t="s">
        <v>2067</v>
      </c>
      <c r="G1259" s="43"/>
      <c r="H1259" s="43"/>
      <c r="I1259" s="232"/>
      <c r="J1259" s="43"/>
      <c r="K1259" s="43"/>
      <c r="L1259" s="47"/>
      <c r="M1259" s="233"/>
      <c r="N1259" s="234"/>
      <c r="O1259" s="87"/>
      <c r="P1259" s="87"/>
      <c r="Q1259" s="87"/>
      <c r="R1259" s="87"/>
      <c r="S1259" s="87"/>
      <c r="T1259" s="88"/>
      <c r="U1259" s="41"/>
      <c r="V1259" s="41"/>
      <c r="W1259" s="41"/>
      <c r="X1259" s="41"/>
      <c r="Y1259" s="41"/>
      <c r="Z1259" s="41"/>
      <c r="AA1259" s="41"/>
      <c r="AB1259" s="41"/>
      <c r="AC1259" s="41"/>
      <c r="AD1259" s="41"/>
      <c r="AE1259" s="41"/>
      <c r="AT1259" s="20" t="s">
        <v>202</v>
      </c>
      <c r="AU1259" s="20" t="s">
        <v>81</v>
      </c>
    </row>
    <row r="1260" s="13" customFormat="1">
      <c r="A1260" s="13"/>
      <c r="B1260" s="235"/>
      <c r="C1260" s="236"/>
      <c r="D1260" s="237" t="s">
        <v>204</v>
      </c>
      <c r="E1260" s="238" t="s">
        <v>21</v>
      </c>
      <c r="F1260" s="239" t="s">
        <v>1418</v>
      </c>
      <c r="G1260" s="236"/>
      <c r="H1260" s="238" t="s">
        <v>21</v>
      </c>
      <c r="I1260" s="240"/>
      <c r="J1260" s="236"/>
      <c r="K1260" s="236"/>
      <c r="L1260" s="241"/>
      <c r="M1260" s="242"/>
      <c r="N1260" s="243"/>
      <c r="O1260" s="243"/>
      <c r="P1260" s="243"/>
      <c r="Q1260" s="243"/>
      <c r="R1260" s="243"/>
      <c r="S1260" s="243"/>
      <c r="T1260" s="244"/>
      <c r="U1260" s="13"/>
      <c r="V1260" s="13"/>
      <c r="W1260" s="13"/>
      <c r="X1260" s="13"/>
      <c r="Y1260" s="13"/>
      <c r="Z1260" s="13"/>
      <c r="AA1260" s="13"/>
      <c r="AB1260" s="13"/>
      <c r="AC1260" s="13"/>
      <c r="AD1260" s="13"/>
      <c r="AE1260" s="13"/>
      <c r="AT1260" s="245" t="s">
        <v>204</v>
      </c>
      <c r="AU1260" s="245" t="s">
        <v>81</v>
      </c>
      <c r="AV1260" s="13" t="s">
        <v>77</v>
      </c>
      <c r="AW1260" s="13" t="s">
        <v>34</v>
      </c>
      <c r="AX1260" s="13" t="s">
        <v>73</v>
      </c>
      <c r="AY1260" s="245" t="s">
        <v>193</v>
      </c>
    </row>
    <row r="1261" s="14" customFormat="1">
      <c r="A1261" s="14"/>
      <c r="B1261" s="246"/>
      <c r="C1261" s="247"/>
      <c r="D1261" s="237" t="s">
        <v>204</v>
      </c>
      <c r="E1261" s="248" t="s">
        <v>21</v>
      </c>
      <c r="F1261" s="249" t="s">
        <v>77</v>
      </c>
      <c r="G1261" s="247"/>
      <c r="H1261" s="250">
        <v>1</v>
      </c>
      <c r="I1261" s="251"/>
      <c r="J1261" s="247"/>
      <c r="K1261" s="247"/>
      <c r="L1261" s="252"/>
      <c r="M1261" s="253"/>
      <c r="N1261" s="254"/>
      <c r="O1261" s="254"/>
      <c r="P1261" s="254"/>
      <c r="Q1261" s="254"/>
      <c r="R1261" s="254"/>
      <c r="S1261" s="254"/>
      <c r="T1261" s="255"/>
      <c r="U1261" s="14"/>
      <c r="V1261" s="14"/>
      <c r="W1261" s="14"/>
      <c r="X1261" s="14"/>
      <c r="Y1261" s="14"/>
      <c r="Z1261" s="14"/>
      <c r="AA1261" s="14"/>
      <c r="AB1261" s="14"/>
      <c r="AC1261" s="14"/>
      <c r="AD1261" s="14"/>
      <c r="AE1261" s="14"/>
      <c r="AT1261" s="256" t="s">
        <v>204</v>
      </c>
      <c r="AU1261" s="256" t="s">
        <v>81</v>
      </c>
      <c r="AV1261" s="14" t="s">
        <v>81</v>
      </c>
      <c r="AW1261" s="14" t="s">
        <v>34</v>
      </c>
      <c r="AX1261" s="14" t="s">
        <v>73</v>
      </c>
      <c r="AY1261" s="256" t="s">
        <v>193</v>
      </c>
    </row>
    <row r="1262" s="15" customFormat="1">
      <c r="A1262" s="15"/>
      <c r="B1262" s="257"/>
      <c r="C1262" s="258"/>
      <c r="D1262" s="237" t="s">
        <v>204</v>
      </c>
      <c r="E1262" s="259" t="s">
        <v>21</v>
      </c>
      <c r="F1262" s="260" t="s">
        <v>208</v>
      </c>
      <c r="G1262" s="258"/>
      <c r="H1262" s="261">
        <v>1</v>
      </c>
      <c r="I1262" s="262"/>
      <c r="J1262" s="258"/>
      <c r="K1262" s="258"/>
      <c r="L1262" s="263"/>
      <c r="M1262" s="264"/>
      <c r="N1262" s="265"/>
      <c r="O1262" s="265"/>
      <c r="P1262" s="265"/>
      <c r="Q1262" s="265"/>
      <c r="R1262" s="265"/>
      <c r="S1262" s="265"/>
      <c r="T1262" s="266"/>
      <c r="U1262" s="15"/>
      <c r="V1262" s="15"/>
      <c r="W1262" s="15"/>
      <c r="X1262" s="15"/>
      <c r="Y1262" s="15"/>
      <c r="Z1262" s="15"/>
      <c r="AA1262" s="15"/>
      <c r="AB1262" s="15"/>
      <c r="AC1262" s="15"/>
      <c r="AD1262" s="15"/>
      <c r="AE1262" s="15"/>
      <c r="AT1262" s="267" t="s">
        <v>204</v>
      </c>
      <c r="AU1262" s="267" t="s">
        <v>81</v>
      </c>
      <c r="AV1262" s="15" t="s">
        <v>200</v>
      </c>
      <c r="AW1262" s="15" t="s">
        <v>34</v>
      </c>
      <c r="AX1262" s="15" t="s">
        <v>77</v>
      </c>
      <c r="AY1262" s="267" t="s">
        <v>193</v>
      </c>
    </row>
    <row r="1263" s="2" customFormat="1" ht="16.5" customHeight="1">
      <c r="A1263" s="41"/>
      <c r="B1263" s="42"/>
      <c r="C1263" s="282" t="s">
        <v>2068</v>
      </c>
      <c r="D1263" s="282" t="s">
        <v>811</v>
      </c>
      <c r="E1263" s="283" t="s">
        <v>2069</v>
      </c>
      <c r="F1263" s="284" t="s">
        <v>2070</v>
      </c>
      <c r="G1263" s="285" t="s">
        <v>588</v>
      </c>
      <c r="H1263" s="286">
        <v>1</v>
      </c>
      <c r="I1263" s="287"/>
      <c r="J1263" s="288">
        <f>ROUND(I1263*H1263,2)</f>
        <v>0</v>
      </c>
      <c r="K1263" s="284" t="s">
        <v>21</v>
      </c>
      <c r="L1263" s="289"/>
      <c r="M1263" s="290" t="s">
        <v>21</v>
      </c>
      <c r="N1263" s="291" t="s">
        <v>44</v>
      </c>
      <c r="O1263" s="87"/>
      <c r="P1263" s="226">
        <f>O1263*H1263</f>
        <v>0</v>
      </c>
      <c r="Q1263" s="226">
        <v>0.084000000000000005</v>
      </c>
      <c r="R1263" s="226">
        <f>Q1263*H1263</f>
        <v>0.084000000000000005</v>
      </c>
      <c r="S1263" s="226">
        <v>0</v>
      </c>
      <c r="T1263" s="227">
        <f>S1263*H1263</f>
        <v>0</v>
      </c>
      <c r="U1263" s="41"/>
      <c r="V1263" s="41"/>
      <c r="W1263" s="41"/>
      <c r="X1263" s="41"/>
      <c r="Y1263" s="41"/>
      <c r="Z1263" s="41"/>
      <c r="AA1263" s="41"/>
      <c r="AB1263" s="41"/>
      <c r="AC1263" s="41"/>
      <c r="AD1263" s="41"/>
      <c r="AE1263" s="41"/>
      <c r="AR1263" s="228" t="s">
        <v>472</v>
      </c>
      <c r="AT1263" s="228" t="s">
        <v>811</v>
      </c>
      <c r="AU1263" s="228" t="s">
        <v>81</v>
      </c>
      <c r="AY1263" s="20" t="s">
        <v>193</v>
      </c>
      <c r="BE1263" s="229">
        <f>IF(N1263="základní",J1263,0)</f>
        <v>0</v>
      </c>
      <c r="BF1263" s="229">
        <f>IF(N1263="snížená",J1263,0)</f>
        <v>0</v>
      </c>
      <c r="BG1263" s="229">
        <f>IF(N1263="zákl. přenesená",J1263,0)</f>
        <v>0</v>
      </c>
      <c r="BH1263" s="229">
        <f>IF(N1263="sníž. přenesená",J1263,0)</f>
        <v>0</v>
      </c>
      <c r="BI1263" s="229">
        <f>IF(N1263="nulová",J1263,0)</f>
        <v>0</v>
      </c>
      <c r="BJ1263" s="20" t="s">
        <v>77</v>
      </c>
      <c r="BK1263" s="229">
        <f>ROUND(I1263*H1263,2)</f>
        <v>0</v>
      </c>
      <c r="BL1263" s="20" t="s">
        <v>352</v>
      </c>
      <c r="BM1263" s="228" t="s">
        <v>2071</v>
      </c>
    </row>
    <row r="1264" s="2" customFormat="1">
      <c r="A1264" s="41"/>
      <c r="B1264" s="42"/>
      <c r="C1264" s="43"/>
      <c r="D1264" s="237" t="s">
        <v>836</v>
      </c>
      <c r="E1264" s="43"/>
      <c r="F1264" s="292" t="s">
        <v>2038</v>
      </c>
      <c r="G1264" s="43"/>
      <c r="H1264" s="43"/>
      <c r="I1264" s="232"/>
      <c r="J1264" s="43"/>
      <c r="K1264" s="43"/>
      <c r="L1264" s="47"/>
      <c r="M1264" s="233"/>
      <c r="N1264" s="234"/>
      <c r="O1264" s="87"/>
      <c r="P1264" s="87"/>
      <c r="Q1264" s="87"/>
      <c r="R1264" s="87"/>
      <c r="S1264" s="87"/>
      <c r="T1264" s="88"/>
      <c r="U1264" s="41"/>
      <c r="V1264" s="41"/>
      <c r="W1264" s="41"/>
      <c r="X1264" s="41"/>
      <c r="Y1264" s="41"/>
      <c r="Z1264" s="41"/>
      <c r="AA1264" s="41"/>
      <c r="AB1264" s="41"/>
      <c r="AC1264" s="41"/>
      <c r="AD1264" s="41"/>
      <c r="AE1264" s="41"/>
      <c r="AT1264" s="20" t="s">
        <v>836</v>
      </c>
      <c r="AU1264" s="20" t="s">
        <v>81</v>
      </c>
    </row>
    <row r="1265" s="13" customFormat="1">
      <c r="A1265" s="13"/>
      <c r="B1265" s="235"/>
      <c r="C1265" s="236"/>
      <c r="D1265" s="237" t="s">
        <v>204</v>
      </c>
      <c r="E1265" s="238" t="s">
        <v>21</v>
      </c>
      <c r="F1265" s="239" t="s">
        <v>1418</v>
      </c>
      <c r="G1265" s="236"/>
      <c r="H1265" s="238" t="s">
        <v>21</v>
      </c>
      <c r="I1265" s="240"/>
      <c r="J1265" s="236"/>
      <c r="K1265" s="236"/>
      <c r="L1265" s="241"/>
      <c r="M1265" s="242"/>
      <c r="N1265" s="243"/>
      <c r="O1265" s="243"/>
      <c r="P1265" s="243"/>
      <c r="Q1265" s="243"/>
      <c r="R1265" s="243"/>
      <c r="S1265" s="243"/>
      <c r="T1265" s="244"/>
      <c r="U1265" s="13"/>
      <c r="V1265" s="13"/>
      <c r="W1265" s="13"/>
      <c r="X1265" s="13"/>
      <c r="Y1265" s="13"/>
      <c r="Z1265" s="13"/>
      <c r="AA1265" s="13"/>
      <c r="AB1265" s="13"/>
      <c r="AC1265" s="13"/>
      <c r="AD1265" s="13"/>
      <c r="AE1265" s="13"/>
      <c r="AT1265" s="245" t="s">
        <v>204</v>
      </c>
      <c r="AU1265" s="245" t="s">
        <v>81</v>
      </c>
      <c r="AV1265" s="13" t="s">
        <v>77</v>
      </c>
      <c r="AW1265" s="13" t="s">
        <v>34</v>
      </c>
      <c r="AX1265" s="13" t="s">
        <v>73</v>
      </c>
      <c r="AY1265" s="245" t="s">
        <v>193</v>
      </c>
    </row>
    <row r="1266" s="14" customFormat="1">
      <c r="A1266" s="14"/>
      <c r="B1266" s="246"/>
      <c r="C1266" s="247"/>
      <c r="D1266" s="237" t="s">
        <v>204</v>
      </c>
      <c r="E1266" s="248" t="s">
        <v>21</v>
      </c>
      <c r="F1266" s="249" t="s">
        <v>77</v>
      </c>
      <c r="G1266" s="247"/>
      <c r="H1266" s="250">
        <v>1</v>
      </c>
      <c r="I1266" s="251"/>
      <c r="J1266" s="247"/>
      <c r="K1266" s="247"/>
      <c r="L1266" s="252"/>
      <c r="M1266" s="253"/>
      <c r="N1266" s="254"/>
      <c r="O1266" s="254"/>
      <c r="P1266" s="254"/>
      <c r="Q1266" s="254"/>
      <c r="R1266" s="254"/>
      <c r="S1266" s="254"/>
      <c r="T1266" s="255"/>
      <c r="U1266" s="14"/>
      <c r="V1266" s="14"/>
      <c r="W1266" s="14"/>
      <c r="X1266" s="14"/>
      <c r="Y1266" s="14"/>
      <c r="Z1266" s="14"/>
      <c r="AA1266" s="14"/>
      <c r="AB1266" s="14"/>
      <c r="AC1266" s="14"/>
      <c r="AD1266" s="14"/>
      <c r="AE1266" s="14"/>
      <c r="AT1266" s="256" t="s">
        <v>204</v>
      </c>
      <c r="AU1266" s="256" t="s">
        <v>81</v>
      </c>
      <c r="AV1266" s="14" t="s">
        <v>81</v>
      </c>
      <c r="AW1266" s="14" t="s">
        <v>34</v>
      </c>
      <c r="AX1266" s="14" t="s">
        <v>73</v>
      </c>
      <c r="AY1266" s="256" t="s">
        <v>193</v>
      </c>
    </row>
    <row r="1267" s="15" customFormat="1">
      <c r="A1267" s="15"/>
      <c r="B1267" s="257"/>
      <c r="C1267" s="258"/>
      <c r="D1267" s="237" t="s">
        <v>204</v>
      </c>
      <c r="E1267" s="259" t="s">
        <v>21</v>
      </c>
      <c r="F1267" s="260" t="s">
        <v>208</v>
      </c>
      <c r="G1267" s="258"/>
      <c r="H1267" s="261">
        <v>1</v>
      </c>
      <c r="I1267" s="262"/>
      <c r="J1267" s="258"/>
      <c r="K1267" s="258"/>
      <c r="L1267" s="263"/>
      <c r="M1267" s="264"/>
      <c r="N1267" s="265"/>
      <c r="O1267" s="265"/>
      <c r="P1267" s="265"/>
      <c r="Q1267" s="265"/>
      <c r="R1267" s="265"/>
      <c r="S1267" s="265"/>
      <c r="T1267" s="266"/>
      <c r="U1267" s="15"/>
      <c r="V1267" s="15"/>
      <c r="W1267" s="15"/>
      <c r="X1267" s="15"/>
      <c r="Y1267" s="15"/>
      <c r="Z1267" s="15"/>
      <c r="AA1267" s="15"/>
      <c r="AB1267" s="15"/>
      <c r="AC1267" s="15"/>
      <c r="AD1267" s="15"/>
      <c r="AE1267" s="15"/>
      <c r="AT1267" s="267" t="s">
        <v>204</v>
      </c>
      <c r="AU1267" s="267" t="s">
        <v>81</v>
      </c>
      <c r="AV1267" s="15" t="s">
        <v>200</v>
      </c>
      <c r="AW1267" s="15" t="s">
        <v>34</v>
      </c>
      <c r="AX1267" s="15" t="s">
        <v>77</v>
      </c>
      <c r="AY1267" s="267" t="s">
        <v>193</v>
      </c>
    </row>
    <row r="1268" s="2" customFormat="1" ht="16.5" customHeight="1">
      <c r="A1268" s="41"/>
      <c r="B1268" s="42"/>
      <c r="C1268" s="217" t="s">
        <v>2072</v>
      </c>
      <c r="D1268" s="217" t="s">
        <v>195</v>
      </c>
      <c r="E1268" s="218" t="s">
        <v>2073</v>
      </c>
      <c r="F1268" s="219" t="s">
        <v>2074</v>
      </c>
      <c r="G1268" s="220" t="s">
        <v>588</v>
      </c>
      <c r="H1268" s="221">
        <v>1</v>
      </c>
      <c r="I1268" s="222"/>
      <c r="J1268" s="223">
        <f>ROUND(I1268*H1268,2)</f>
        <v>0</v>
      </c>
      <c r="K1268" s="219" t="s">
        <v>199</v>
      </c>
      <c r="L1268" s="47"/>
      <c r="M1268" s="224" t="s">
        <v>21</v>
      </c>
      <c r="N1268" s="225" t="s">
        <v>44</v>
      </c>
      <c r="O1268" s="87"/>
      <c r="P1268" s="226">
        <f>O1268*H1268</f>
        <v>0</v>
      </c>
      <c r="Q1268" s="226">
        <v>0</v>
      </c>
      <c r="R1268" s="226">
        <f>Q1268*H1268</f>
        <v>0</v>
      </c>
      <c r="S1268" s="226">
        <v>0</v>
      </c>
      <c r="T1268" s="227">
        <f>S1268*H1268</f>
        <v>0</v>
      </c>
      <c r="U1268" s="41"/>
      <c r="V1268" s="41"/>
      <c r="W1268" s="41"/>
      <c r="X1268" s="41"/>
      <c r="Y1268" s="41"/>
      <c r="Z1268" s="41"/>
      <c r="AA1268" s="41"/>
      <c r="AB1268" s="41"/>
      <c r="AC1268" s="41"/>
      <c r="AD1268" s="41"/>
      <c r="AE1268" s="41"/>
      <c r="AR1268" s="228" t="s">
        <v>352</v>
      </c>
      <c r="AT1268" s="228" t="s">
        <v>195</v>
      </c>
      <c r="AU1268" s="228" t="s">
        <v>81</v>
      </c>
      <c r="AY1268" s="20" t="s">
        <v>193</v>
      </c>
      <c r="BE1268" s="229">
        <f>IF(N1268="základní",J1268,0)</f>
        <v>0</v>
      </c>
      <c r="BF1268" s="229">
        <f>IF(N1268="snížená",J1268,0)</f>
        <v>0</v>
      </c>
      <c r="BG1268" s="229">
        <f>IF(N1268="zákl. přenesená",J1268,0)</f>
        <v>0</v>
      </c>
      <c r="BH1268" s="229">
        <f>IF(N1268="sníž. přenesená",J1268,0)</f>
        <v>0</v>
      </c>
      <c r="BI1268" s="229">
        <f>IF(N1268="nulová",J1268,0)</f>
        <v>0</v>
      </c>
      <c r="BJ1268" s="20" t="s">
        <v>77</v>
      </c>
      <c r="BK1268" s="229">
        <f>ROUND(I1268*H1268,2)</f>
        <v>0</v>
      </c>
      <c r="BL1268" s="20" t="s">
        <v>352</v>
      </c>
      <c r="BM1268" s="228" t="s">
        <v>2075</v>
      </c>
    </row>
    <row r="1269" s="2" customFormat="1">
      <c r="A1269" s="41"/>
      <c r="B1269" s="42"/>
      <c r="C1269" s="43"/>
      <c r="D1269" s="230" t="s">
        <v>202</v>
      </c>
      <c r="E1269" s="43"/>
      <c r="F1269" s="231" t="s">
        <v>2076</v>
      </c>
      <c r="G1269" s="43"/>
      <c r="H1269" s="43"/>
      <c r="I1269" s="232"/>
      <c r="J1269" s="43"/>
      <c r="K1269" s="43"/>
      <c r="L1269" s="47"/>
      <c r="M1269" s="233"/>
      <c r="N1269" s="234"/>
      <c r="O1269" s="87"/>
      <c r="P1269" s="87"/>
      <c r="Q1269" s="87"/>
      <c r="R1269" s="87"/>
      <c r="S1269" s="87"/>
      <c r="T1269" s="88"/>
      <c r="U1269" s="41"/>
      <c r="V1269" s="41"/>
      <c r="W1269" s="41"/>
      <c r="X1269" s="41"/>
      <c r="Y1269" s="41"/>
      <c r="Z1269" s="41"/>
      <c r="AA1269" s="41"/>
      <c r="AB1269" s="41"/>
      <c r="AC1269" s="41"/>
      <c r="AD1269" s="41"/>
      <c r="AE1269" s="41"/>
      <c r="AT1269" s="20" t="s">
        <v>202</v>
      </c>
      <c r="AU1269" s="20" t="s">
        <v>81</v>
      </c>
    </row>
    <row r="1270" s="13" customFormat="1">
      <c r="A1270" s="13"/>
      <c r="B1270" s="235"/>
      <c r="C1270" s="236"/>
      <c r="D1270" s="237" t="s">
        <v>204</v>
      </c>
      <c r="E1270" s="238" t="s">
        <v>21</v>
      </c>
      <c r="F1270" s="239" t="s">
        <v>1418</v>
      </c>
      <c r="G1270" s="236"/>
      <c r="H1270" s="238" t="s">
        <v>21</v>
      </c>
      <c r="I1270" s="240"/>
      <c r="J1270" s="236"/>
      <c r="K1270" s="236"/>
      <c r="L1270" s="241"/>
      <c r="M1270" s="242"/>
      <c r="N1270" s="243"/>
      <c r="O1270" s="243"/>
      <c r="P1270" s="243"/>
      <c r="Q1270" s="243"/>
      <c r="R1270" s="243"/>
      <c r="S1270" s="243"/>
      <c r="T1270" s="244"/>
      <c r="U1270" s="13"/>
      <c r="V1270" s="13"/>
      <c r="W1270" s="13"/>
      <c r="X1270" s="13"/>
      <c r="Y1270" s="13"/>
      <c r="Z1270" s="13"/>
      <c r="AA1270" s="13"/>
      <c r="AB1270" s="13"/>
      <c r="AC1270" s="13"/>
      <c r="AD1270" s="13"/>
      <c r="AE1270" s="13"/>
      <c r="AT1270" s="245" t="s">
        <v>204</v>
      </c>
      <c r="AU1270" s="245" t="s">
        <v>81</v>
      </c>
      <c r="AV1270" s="13" t="s">
        <v>77</v>
      </c>
      <c r="AW1270" s="13" t="s">
        <v>34</v>
      </c>
      <c r="AX1270" s="13" t="s">
        <v>73</v>
      </c>
      <c r="AY1270" s="245" t="s">
        <v>193</v>
      </c>
    </row>
    <row r="1271" s="14" customFormat="1">
      <c r="A1271" s="14"/>
      <c r="B1271" s="246"/>
      <c r="C1271" s="247"/>
      <c r="D1271" s="237" t="s">
        <v>204</v>
      </c>
      <c r="E1271" s="248" t="s">
        <v>21</v>
      </c>
      <c r="F1271" s="249" t="s">
        <v>77</v>
      </c>
      <c r="G1271" s="247"/>
      <c r="H1271" s="250">
        <v>1</v>
      </c>
      <c r="I1271" s="251"/>
      <c r="J1271" s="247"/>
      <c r="K1271" s="247"/>
      <c r="L1271" s="252"/>
      <c r="M1271" s="253"/>
      <c r="N1271" s="254"/>
      <c r="O1271" s="254"/>
      <c r="P1271" s="254"/>
      <c r="Q1271" s="254"/>
      <c r="R1271" s="254"/>
      <c r="S1271" s="254"/>
      <c r="T1271" s="255"/>
      <c r="U1271" s="14"/>
      <c r="V1271" s="14"/>
      <c r="W1271" s="14"/>
      <c r="X1271" s="14"/>
      <c r="Y1271" s="14"/>
      <c r="Z1271" s="14"/>
      <c r="AA1271" s="14"/>
      <c r="AB1271" s="14"/>
      <c r="AC1271" s="14"/>
      <c r="AD1271" s="14"/>
      <c r="AE1271" s="14"/>
      <c r="AT1271" s="256" t="s">
        <v>204</v>
      </c>
      <c r="AU1271" s="256" t="s">
        <v>81</v>
      </c>
      <c r="AV1271" s="14" t="s">
        <v>81</v>
      </c>
      <c r="AW1271" s="14" t="s">
        <v>34</v>
      </c>
      <c r="AX1271" s="14" t="s">
        <v>73</v>
      </c>
      <c r="AY1271" s="256" t="s">
        <v>193</v>
      </c>
    </row>
    <row r="1272" s="15" customFormat="1">
      <c r="A1272" s="15"/>
      <c r="B1272" s="257"/>
      <c r="C1272" s="258"/>
      <c r="D1272" s="237" t="s">
        <v>204</v>
      </c>
      <c r="E1272" s="259" t="s">
        <v>21</v>
      </c>
      <c r="F1272" s="260" t="s">
        <v>208</v>
      </c>
      <c r="G1272" s="258"/>
      <c r="H1272" s="261">
        <v>1</v>
      </c>
      <c r="I1272" s="262"/>
      <c r="J1272" s="258"/>
      <c r="K1272" s="258"/>
      <c r="L1272" s="263"/>
      <c r="M1272" s="264"/>
      <c r="N1272" s="265"/>
      <c r="O1272" s="265"/>
      <c r="P1272" s="265"/>
      <c r="Q1272" s="265"/>
      <c r="R1272" s="265"/>
      <c r="S1272" s="265"/>
      <c r="T1272" s="266"/>
      <c r="U1272" s="15"/>
      <c r="V1272" s="15"/>
      <c r="W1272" s="15"/>
      <c r="X1272" s="15"/>
      <c r="Y1272" s="15"/>
      <c r="Z1272" s="15"/>
      <c r="AA1272" s="15"/>
      <c r="AB1272" s="15"/>
      <c r="AC1272" s="15"/>
      <c r="AD1272" s="15"/>
      <c r="AE1272" s="15"/>
      <c r="AT1272" s="267" t="s">
        <v>204</v>
      </c>
      <c r="AU1272" s="267" t="s">
        <v>81</v>
      </c>
      <c r="AV1272" s="15" t="s">
        <v>200</v>
      </c>
      <c r="AW1272" s="15" t="s">
        <v>34</v>
      </c>
      <c r="AX1272" s="15" t="s">
        <v>77</v>
      </c>
      <c r="AY1272" s="267" t="s">
        <v>193</v>
      </c>
    </row>
    <row r="1273" s="2" customFormat="1" ht="16.5" customHeight="1">
      <c r="A1273" s="41"/>
      <c r="B1273" s="42"/>
      <c r="C1273" s="282" t="s">
        <v>2077</v>
      </c>
      <c r="D1273" s="282" t="s">
        <v>811</v>
      </c>
      <c r="E1273" s="283" t="s">
        <v>2078</v>
      </c>
      <c r="F1273" s="284" t="s">
        <v>2079</v>
      </c>
      <c r="G1273" s="285" t="s">
        <v>588</v>
      </c>
      <c r="H1273" s="286">
        <v>1</v>
      </c>
      <c r="I1273" s="287"/>
      <c r="J1273" s="288">
        <f>ROUND(I1273*H1273,2)</f>
        <v>0</v>
      </c>
      <c r="K1273" s="284" t="s">
        <v>21</v>
      </c>
      <c r="L1273" s="289"/>
      <c r="M1273" s="290" t="s">
        <v>21</v>
      </c>
      <c r="N1273" s="291" t="s">
        <v>44</v>
      </c>
      <c r="O1273" s="87"/>
      <c r="P1273" s="226">
        <f>O1273*H1273</f>
        <v>0</v>
      </c>
      <c r="Q1273" s="226">
        <v>0.0023999999999999998</v>
      </c>
      <c r="R1273" s="226">
        <f>Q1273*H1273</f>
        <v>0.0023999999999999998</v>
      </c>
      <c r="S1273" s="226">
        <v>0</v>
      </c>
      <c r="T1273" s="227">
        <f>S1273*H1273</f>
        <v>0</v>
      </c>
      <c r="U1273" s="41"/>
      <c r="V1273" s="41"/>
      <c r="W1273" s="41"/>
      <c r="X1273" s="41"/>
      <c r="Y1273" s="41"/>
      <c r="Z1273" s="41"/>
      <c r="AA1273" s="41"/>
      <c r="AB1273" s="41"/>
      <c r="AC1273" s="41"/>
      <c r="AD1273" s="41"/>
      <c r="AE1273" s="41"/>
      <c r="AR1273" s="228" t="s">
        <v>472</v>
      </c>
      <c r="AT1273" s="228" t="s">
        <v>811</v>
      </c>
      <c r="AU1273" s="228" t="s">
        <v>81</v>
      </c>
      <c r="AY1273" s="20" t="s">
        <v>193</v>
      </c>
      <c r="BE1273" s="229">
        <f>IF(N1273="základní",J1273,0)</f>
        <v>0</v>
      </c>
      <c r="BF1273" s="229">
        <f>IF(N1273="snížená",J1273,0)</f>
        <v>0</v>
      </c>
      <c r="BG1273" s="229">
        <f>IF(N1273="zákl. přenesená",J1273,0)</f>
        <v>0</v>
      </c>
      <c r="BH1273" s="229">
        <f>IF(N1273="sníž. přenesená",J1273,0)</f>
        <v>0</v>
      </c>
      <c r="BI1273" s="229">
        <f>IF(N1273="nulová",J1273,0)</f>
        <v>0</v>
      </c>
      <c r="BJ1273" s="20" t="s">
        <v>77</v>
      </c>
      <c r="BK1273" s="229">
        <f>ROUND(I1273*H1273,2)</f>
        <v>0</v>
      </c>
      <c r="BL1273" s="20" t="s">
        <v>352</v>
      </c>
      <c r="BM1273" s="228" t="s">
        <v>2080</v>
      </c>
    </row>
    <row r="1274" s="2" customFormat="1" ht="21.75" customHeight="1">
      <c r="A1274" s="41"/>
      <c r="B1274" s="42"/>
      <c r="C1274" s="217" t="s">
        <v>2081</v>
      </c>
      <c r="D1274" s="217" t="s">
        <v>195</v>
      </c>
      <c r="E1274" s="218" t="s">
        <v>2082</v>
      </c>
      <c r="F1274" s="219" t="s">
        <v>2083</v>
      </c>
      <c r="G1274" s="220" t="s">
        <v>588</v>
      </c>
      <c r="H1274" s="221">
        <v>1</v>
      </c>
      <c r="I1274" s="222"/>
      <c r="J1274" s="223">
        <f>ROUND(I1274*H1274,2)</f>
        <v>0</v>
      </c>
      <c r="K1274" s="219" t="s">
        <v>199</v>
      </c>
      <c r="L1274" s="47"/>
      <c r="M1274" s="224" t="s">
        <v>21</v>
      </c>
      <c r="N1274" s="225" t="s">
        <v>44</v>
      </c>
      <c r="O1274" s="87"/>
      <c r="P1274" s="226">
        <f>O1274*H1274</f>
        <v>0</v>
      </c>
      <c r="Q1274" s="226">
        <v>0</v>
      </c>
      <c r="R1274" s="226">
        <f>Q1274*H1274</f>
        <v>0</v>
      </c>
      <c r="S1274" s="226">
        <v>0</v>
      </c>
      <c r="T1274" s="227">
        <f>S1274*H1274</f>
        <v>0</v>
      </c>
      <c r="U1274" s="41"/>
      <c r="V1274" s="41"/>
      <c r="W1274" s="41"/>
      <c r="X1274" s="41"/>
      <c r="Y1274" s="41"/>
      <c r="Z1274" s="41"/>
      <c r="AA1274" s="41"/>
      <c r="AB1274" s="41"/>
      <c r="AC1274" s="41"/>
      <c r="AD1274" s="41"/>
      <c r="AE1274" s="41"/>
      <c r="AR1274" s="228" t="s">
        <v>352</v>
      </c>
      <c r="AT1274" s="228" t="s">
        <v>195</v>
      </c>
      <c r="AU1274" s="228" t="s">
        <v>81</v>
      </c>
      <c r="AY1274" s="20" t="s">
        <v>193</v>
      </c>
      <c r="BE1274" s="229">
        <f>IF(N1274="základní",J1274,0)</f>
        <v>0</v>
      </c>
      <c r="BF1274" s="229">
        <f>IF(N1274="snížená",J1274,0)</f>
        <v>0</v>
      </c>
      <c r="BG1274" s="229">
        <f>IF(N1274="zákl. přenesená",J1274,0)</f>
        <v>0</v>
      </c>
      <c r="BH1274" s="229">
        <f>IF(N1274="sníž. přenesená",J1274,0)</f>
        <v>0</v>
      </c>
      <c r="BI1274" s="229">
        <f>IF(N1274="nulová",J1274,0)</f>
        <v>0</v>
      </c>
      <c r="BJ1274" s="20" t="s">
        <v>77</v>
      </c>
      <c r="BK1274" s="229">
        <f>ROUND(I1274*H1274,2)</f>
        <v>0</v>
      </c>
      <c r="BL1274" s="20" t="s">
        <v>352</v>
      </c>
      <c r="BM1274" s="228" t="s">
        <v>2084</v>
      </c>
    </row>
    <row r="1275" s="2" customFormat="1">
      <c r="A1275" s="41"/>
      <c r="B1275" s="42"/>
      <c r="C1275" s="43"/>
      <c r="D1275" s="230" t="s">
        <v>202</v>
      </c>
      <c r="E1275" s="43"/>
      <c r="F1275" s="231" t="s">
        <v>2085</v>
      </c>
      <c r="G1275" s="43"/>
      <c r="H1275" s="43"/>
      <c r="I1275" s="232"/>
      <c r="J1275" s="43"/>
      <c r="K1275" s="43"/>
      <c r="L1275" s="47"/>
      <c r="M1275" s="233"/>
      <c r="N1275" s="234"/>
      <c r="O1275" s="87"/>
      <c r="P1275" s="87"/>
      <c r="Q1275" s="87"/>
      <c r="R1275" s="87"/>
      <c r="S1275" s="87"/>
      <c r="T1275" s="88"/>
      <c r="U1275" s="41"/>
      <c r="V1275" s="41"/>
      <c r="W1275" s="41"/>
      <c r="X1275" s="41"/>
      <c r="Y1275" s="41"/>
      <c r="Z1275" s="41"/>
      <c r="AA1275" s="41"/>
      <c r="AB1275" s="41"/>
      <c r="AC1275" s="41"/>
      <c r="AD1275" s="41"/>
      <c r="AE1275" s="41"/>
      <c r="AT1275" s="20" t="s">
        <v>202</v>
      </c>
      <c r="AU1275" s="20" t="s">
        <v>81</v>
      </c>
    </row>
    <row r="1276" s="2" customFormat="1" ht="16.5" customHeight="1">
      <c r="A1276" s="41"/>
      <c r="B1276" s="42"/>
      <c r="C1276" s="282" t="s">
        <v>2086</v>
      </c>
      <c r="D1276" s="282" t="s">
        <v>811</v>
      </c>
      <c r="E1276" s="283" t="s">
        <v>2087</v>
      </c>
      <c r="F1276" s="284" t="s">
        <v>2088</v>
      </c>
      <c r="G1276" s="285" t="s">
        <v>588</v>
      </c>
      <c r="H1276" s="286">
        <v>1</v>
      </c>
      <c r="I1276" s="287"/>
      <c r="J1276" s="288">
        <f>ROUND(I1276*H1276,2)</f>
        <v>0</v>
      </c>
      <c r="K1276" s="284" t="s">
        <v>21</v>
      </c>
      <c r="L1276" s="289"/>
      <c r="M1276" s="290" t="s">
        <v>21</v>
      </c>
      <c r="N1276" s="291" t="s">
        <v>44</v>
      </c>
      <c r="O1276" s="87"/>
      <c r="P1276" s="226">
        <f>O1276*H1276</f>
        <v>0</v>
      </c>
      <c r="Q1276" s="226">
        <v>0.029000000000000001</v>
      </c>
      <c r="R1276" s="226">
        <f>Q1276*H1276</f>
        <v>0.029000000000000001</v>
      </c>
      <c r="S1276" s="226">
        <v>0</v>
      </c>
      <c r="T1276" s="227">
        <f>S1276*H1276</f>
        <v>0</v>
      </c>
      <c r="U1276" s="41"/>
      <c r="V1276" s="41"/>
      <c r="W1276" s="41"/>
      <c r="X1276" s="41"/>
      <c r="Y1276" s="41"/>
      <c r="Z1276" s="41"/>
      <c r="AA1276" s="41"/>
      <c r="AB1276" s="41"/>
      <c r="AC1276" s="41"/>
      <c r="AD1276" s="41"/>
      <c r="AE1276" s="41"/>
      <c r="AR1276" s="228" t="s">
        <v>472</v>
      </c>
      <c r="AT1276" s="228" t="s">
        <v>811</v>
      </c>
      <c r="AU1276" s="228" t="s">
        <v>81</v>
      </c>
      <c r="AY1276" s="20" t="s">
        <v>193</v>
      </c>
      <c r="BE1276" s="229">
        <f>IF(N1276="základní",J1276,0)</f>
        <v>0</v>
      </c>
      <c r="BF1276" s="229">
        <f>IF(N1276="snížená",J1276,0)</f>
        <v>0</v>
      </c>
      <c r="BG1276" s="229">
        <f>IF(N1276="zákl. přenesená",J1276,0)</f>
        <v>0</v>
      </c>
      <c r="BH1276" s="229">
        <f>IF(N1276="sníž. přenesená",J1276,0)</f>
        <v>0</v>
      </c>
      <c r="BI1276" s="229">
        <f>IF(N1276="nulová",J1276,0)</f>
        <v>0</v>
      </c>
      <c r="BJ1276" s="20" t="s">
        <v>77</v>
      </c>
      <c r="BK1276" s="229">
        <f>ROUND(I1276*H1276,2)</f>
        <v>0</v>
      </c>
      <c r="BL1276" s="20" t="s">
        <v>352</v>
      </c>
      <c r="BM1276" s="228" t="s">
        <v>2089</v>
      </c>
    </row>
    <row r="1277" s="2" customFormat="1">
      <c r="A1277" s="41"/>
      <c r="B1277" s="42"/>
      <c r="C1277" s="43"/>
      <c r="D1277" s="237" t="s">
        <v>836</v>
      </c>
      <c r="E1277" s="43"/>
      <c r="F1277" s="292" t="s">
        <v>2090</v>
      </c>
      <c r="G1277" s="43"/>
      <c r="H1277" s="43"/>
      <c r="I1277" s="232"/>
      <c r="J1277" s="43"/>
      <c r="K1277" s="43"/>
      <c r="L1277" s="47"/>
      <c r="M1277" s="233"/>
      <c r="N1277" s="234"/>
      <c r="O1277" s="87"/>
      <c r="P1277" s="87"/>
      <c r="Q1277" s="87"/>
      <c r="R1277" s="87"/>
      <c r="S1277" s="87"/>
      <c r="T1277" s="88"/>
      <c r="U1277" s="41"/>
      <c r="V1277" s="41"/>
      <c r="W1277" s="41"/>
      <c r="X1277" s="41"/>
      <c r="Y1277" s="41"/>
      <c r="Z1277" s="41"/>
      <c r="AA1277" s="41"/>
      <c r="AB1277" s="41"/>
      <c r="AC1277" s="41"/>
      <c r="AD1277" s="41"/>
      <c r="AE1277" s="41"/>
      <c r="AT1277" s="20" t="s">
        <v>836</v>
      </c>
      <c r="AU1277" s="20" t="s">
        <v>81</v>
      </c>
    </row>
    <row r="1278" s="2" customFormat="1" ht="24.15" customHeight="1">
      <c r="A1278" s="41"/>
      <c r="B1278" s="42"/>
      <c r="C1278" s="217" t="s">
        <v>2091</v>
      </c>
      <c r="D1278" s="217" t="s">
        <v>195</v>
      </c>
      <c r="E1278" s="218" t="s">
        <v>2092</v>
      </c>
      <c r="F1278" s="219" t="s">
        <v>2093</v>
      </c>
      <c r="G1278" s="220" t="s">
        <v>588</v>
      </c>
      <c r="H1278" s="221">
        <v>2</v>
      </c>
      <c r="I1278" s="222"/>
      <c r="J1278" s="223">
        <f>ROUND(I1278*H1278,2)</f>
        <v>0</v>
      </c>
      <c r="K1278" s="219" t="s">
        <v>199</v>
      </c>
      <c r="L1278" s="47"/>
      <c r="M1278" s="224" t="s">
        <v>21</v>
      </c>
      <c r="N1278" s="225" t="s">
        <v>44</v>
      </c>
      <c r="O1278" s="87"/>
      <c r="P1278" s="226">
        <f>O1278*H1278</f>
        <v>0</v>
      </c>
      <c r="Q1278" s="226">
        <v>0</v>
      </c>
      <c r="R1278" s="226">
        <f>Q1278*H1278</f>
        <v>0</v>
      </c>
      <c r="S1278" s="226">
        <v>0</v>
      </c>
      <c r="T1278" s="227">
        <f>S1278*H1278</f>
        <v>0</v>
      </c>
      <c r="U1278" s="41"/>
      <c r="V1278" s="41"/>
      <c r="W1278" s="41"/>
      <c r="X1278" s="41"/>
      <c r="Y1278" s="41"/>
      <c r="Z1278" s="41"/>
      <c r="AA1278" s="41"/>
      <c r="AB1278" s="41"/>
      <c r="AC1278" s="41"/>
      <c r="AD1278" s="41"/>
      <c r="AE1278" s="41"/>
      <c r="AR1278" s="228" t="s">
        <v>352</v>
      </c>
      <c r="AT1278" s="228" t="s">
        <v>195</v>
      </c>
      <c r="AU1278" s="228" t="s">
        <v>81</v>
      </c>
      <c r="AY1278" s="20" t="s">
        <v>193</v>
      </c>
      <c r="BE1278" s="229">
        <f>IF(N1278="základní",J1278,0)</f>
        <v>0</v>
      </c>
      <c r="BF1278" s="229">
        <f>IF(N1278="snížená",J1278,0)</f>
        <v>0</v>
      </c>
      <c r="BG1278" s="229">
        <f>IF(N1278="zákl. přenesená",J1278,0)</f>
        <v>0</v>
      </c>
      <c r="BH1278" s="229">
        <f>IF(N1278="sníž. přenesená",J1278,0)</f>
        <v>0</v>
      </c>
      <c r="BI1278" s="229">
        <f>IF(N1278="nulová",J1278,0)</f>
        <v>0</v>
      </c>
      <c r="BJ1278" s="20" t="s">
        <v>77</v>
      </c>
      <c r="BK1278" s="229">
        <f>ROUND(I1278*H1278,2)</f>
        <v>0</v>
      </c>
      <c r="BL1278" s="20" t="s">
        <v>352</v>
      </c>
      <c r="BM1278" s="228" t="s">
        <v>2094</v>
      </c>
    </row>
    <row r="1279" s="2" customFormat="1">
      <c r="A1279" s="41"/>
      <c r="B1279" s="42"/>
      <c r="C1279" s="43"/>
      <c r="D1279" s="230" t="s">
        <v>202</v>
      </c>
      <c r="E1279" s="43"/>
      <c r="F1279" s="231" t="s">
        <v>2095</v>
      </c>
      <c r="G1279" s="43"/>
      <c r="H1279" s="43"/>
      <c r="I1279" s="232"/>
      <c r="J1279" s="43"/>
      <c r="K1279" s="43"/>
      <c r="L1279" s="47"/>
      <c r="M1279" s="233"/>
      <c r="N1279" s="234"/>
      <c r="O1279" s="87"/>
      <c r="P1279" s="87"/>
      <c r="Q1279" s="87"/>
      <c r="R1279" s="87"/>
      <c r="S1279" s="87"/>
      <c r="T1279" s="88"/>
      <c r="U1279" s="41"/>
      <c r="V1279" s="41"/>
      <c r="W1279" s="41"/>
      <c r="X1279" s="41"/>
      <c r="Y1279" s="41"/>
      <c r="Z1279" s="41"/>
      <c r="AA1279" s="41"/>
      <c r="AB1279" s="41"/>
      <c r="AC1279" s="41"/>
      <c r="AD1279" s="41"/>
      <c r="AE1279" s="41"/>
      <c r="AT1279" s="20" t="s">
        <v>202</v>
      </c>
      <c r="AU1279" s="20" t="s">
        <v>81</v>
      </c>
    </row>
    <row r="1280" s="2" customFormat="1" ht="24.15" customHeight="1">
      <c r="A1280" s="41"/>
      <c r="B1280" s="42"/>
      <c r="C1280" s="217" t="s">
        <v>2096</v>
      </c>
      <c r="D1280" s="217" t="s">
        <v>195</v>
      </c>
      <c r="E1280" s="218" t="s">
        <v>2097</v>
      </c>
      <c r="F1280" s="219" t="s">
        <v>2098</v>
      </c>
      <c r="G1280" s="220" t="s">
        <v>588</v>
      </c>
      <c r="H1280" s="221">
        <v>1</v>
      </c>
      <c r="I1280" s="222"/>
      <c r="J1280" s="223">
        <f>ROUND(I1280*H1280,2)</f>
        <v>0</v>
      </c>
      <c r="K1280" s="219" t="s">
        <v>199</v>
      </c>
      <c r="L1280" s="47"/>
      <c r="M1280" s="224" t="s">
        <v>21</v>
      </c>
      <c r="N1280" s="225" t="s">
        <v>44</v>
      </c>
      <c r="O1280" s="87"/>
      <c r="P1280" s="226">
        <f>O1280*H1280</f>
        <v>0</v>
      </c>
      <c r="Q1280" s="226">
        <v>4.0000000000000003E-05</v>
      </c>
      <c r="R1280" s="226">
        <f>Q1280*H1280</f>
        <v>4.0000000000000003E-05</v>
      </c>
      <c r="S1280" s="226">
        <v>0</v>
      </c>
      <c r="T1280" s="227">
        <f>S1280*H1280</f>
        <v>0</v>
      </c>
      <c r="U1280" s="41"/>
      <c r="V1280" s="41"/>
      <c r="W1280" s="41"/>
      <c r="X1280" s="41"/>
      <c r="Y1280" s="41"/>
      <c r="Z1280" s="41"/>
      <c r="AA1280" s="41"/>
      <c r="AB1280" s="41"/>
      <c r="AC1280" s="41"/>
      <c r="AD1280" s="41"/>
      <c r="AE1280" s="41"/>
      <c r="AR1280" s="228" t="s">
        <v>352</v>
      </c>
      <c r="AT1280" s="228" t="s">
        <v>195</v>
      </c>
      <c r="AU1280" s="228" t="s">
        <v>81</v>
      </c>
      <c r="AY1280" s="20" t="s">
        <v>193</v>
      </c>
      <c r="BE1280" s="229">
        <f>IF(N1280="základní",J1280,0)</f>
        <v>0</v>
      </c>
      <c r="BF1280" s="229">
        <f>IF(N1280="snížená",J1280,0)</f>
        <v>0</v>
      </c>
      <c r="BG1280" s="229">
        <f>IF(N1280="zákl. přenesená",J1280,0)</f>
        <v>0</v>
      </c>
      <c r="BH1280" s="229">
        <f>IF(N1280="sníž. přenesená",J1280,0)</f>
        <v>0</v>
      </c>
      <c r="BI1280" s="229">
        <f>IF(N1280="nulová",J1280,0)</f>
        <v>0</v>
      </c>
      <c r="BJ1280" s="20" t="s">
        <v>77</v>
      </c>
      <c r="BK1280" s="229">
        <f>ROUND(I1280*H1280,2)</f>
        <v>0</v>
      </c>
      <c r="BL1280" s="20" t="s">
        <v>352</v>
      </c>
      <c r="BM1280" s="228" t="s">
        <v>2099</v>
      </c>
    </row>
    <row r="1281" s="2" customFormat="1">
      <c r="A1281" s="41"/>
      <c r="B1281" s="42"/>
      <c r="C1281" s="43"/>
      <c r="D1281" s="230" t="s">
        <v>202</v>
      </c>
      <c r="E1281" s="43"/>
      <c r="F1281" s="231" t="s">
        <v>2100</v>
      </c>
      <c r="G1281" s="43"/>
      <c r="H1281" s="43"/>
      <c r="I1281" s="232"/>
      <c r="J1281" s="43"/>
      <c r="K1281" s="43"/>
      <c r="L1281" s="47"/>
      <c r="M1281" s="233"/>
      <c r="N1281" s="234"/>
      <c r="O1281" s="87"/>
      <c r="P1281" s="87"/>
      <c r="Q1281" s="87"/>
      <c r="R1281" s="87"/>
      <c r="S1281" s="87"/>
      <c r="T1281" s="88"/>
      <c r="U1281" s="41"/>
      <c r="V1281" s="41"/>
      <c r="W1281" s="41"/>
      <c r="X1281" s="41"/>
      <c r="Y1281" s="41"/>
      <c r="Z1281" s="41"/>
      <c r="AA1281" s="41"/>
      <c r="AB1281" s="41"/>
      <c r="AC1281" s="41"/>
      <c r="AD1281" s="41"/>
      <c r="AE1281" s="41"/>
      <c r="AT1281" s="20" t="s">
        <v>202</v>
      </c>
      <c r="AU1281" s="20" t="s">
        <v>81</v>
      </c>
    </row>
    <row r="1282" s="14" customFormat="1">
      <c r="A1282" s="14"/>
      <c r="B1282" s="246"/>
      <c r="C1282" s="247"/>
      <c r="D1282" s="237" t="s">
        <v>204</v>
      </c>
      <c r="E1282" s="248" t="s">
        <v>21</v>
      </c>
      <c r="F1282" s="249" t="s">
        <v>77</v>
      </c>
      <c r="G1282" s="247"/>
      <c r="H1282" s="250">
        <v>1</v>
      </c>
      <c r="I1282" s="251"/>
      <c r="J1282" s="247"/>
      <c r="K1282" s="247"/>
      <c r="L1282" s="252"/>
      <c r="M1282" s="253"/>
      <c r="N1282" s="254"/>
      <c r="O1282" s="254"/>
      <c r="P1282" s="254"/>
      <c r="Q1282" s="254"/>
      <c r="R1282" s="254"/>
      <c r="S1282" s="254"/>
      <c r="T1282" s="255"/>
      <c r="U1282" s="14"/>
      <c r="V1282" s="14"/>
      <c r="W1282" s="14"/>
      <c r="X1282" s="14"/>
      <c r="Y1282" s="14"/>
      <c r="Z1282" s="14"/>
      <c r="AA1282" s="14"/>
      <c r="AB1282" s="14"/>
      <c r="AC1282" s="14"/>
      <c r="AD1282" s="14"/>
      <c r="AE1282" s="14"/>
      <c r="AT1282" s="256" t="s">
        <v>204</v>
      </c>
      <c r="AU1282" s="256" t="s">
        <v>81</v>
      </c>
      <c r="AV1282" s="14" t="s">
        <v>81</v>
      </c>
      <c r="AW1282" s="14" t="s">
        <v>34</v>
      </c>
      <c r="AX1282" s="14" t="s">
        <v>77</v>
      </c>
      <c r="AY1282" s="256" t="s">
        <v>193</v>
      </c>
    </row>
    <row r="1283" s="2" customFormat="1" ht="16.5" customHeight="1">
      <c r="A1283" s="41"/>
      <c r="B1283" s="42"/>
      <c r="C1283" s="282" t="s">
        <v>2101</v>
      </c>
      <c r="D1283" s="282" t="s">
        <v>811</v>
      </c>
      <c r="E1283" s="283" t="s">
        <v>2102</v>
      </c>
      <c r="F1283" s="284" t="s">
        <v>2103</v>
      </c>
      <c r="G1283" s="285" t="s">
        <v>588</v>
      </c>
      <c r="H1283" s="286">
        <v>1</v>
      </c>
      <c r="I1283" s="287"/>
      <c r="J1283" s="288">
        <f>ROUND(I1283*H1283,2)</f>
        <v>0</v>
      </c>
      <c r="K1283" s="284" t="s">
        <v>21</v>
      </c>
      <c r="L1283" s="289"/>
      <c r="M1283" s="290" t="s">
        <v>21</v>
      </c>
      <c r="N1283" s="291" t="s">
        <v>44</v>
      </c>
      <c r="O1283" s="87"/>
      <c r="P1283" s="226">
        <f>O1283*H1283</f>
        <v>0</v>
      </c>
      <c r="Q1283" s="226">
        <v>0.0385</v>
      </c>
      <c r="R1283" s="226">
        <f>Q1283*H1283</f>
        <v>0.0385</v>
      </c>
      <c r="S1283" s="226">
        <v>0</v>
      </c>
      <c r="T1283" s="227">
        <f>S1283*H1283</f>
        <v>0</v>
      </c>
      <c r="U1283" s="41"/>
      <c r="V1283" s="41"/>
      <c r="W1283" s="41"/>
      <c r="X1283" s="41"/>
      <c r="Y1283" s="41"/>
      <c r="Z1283" s="41"/>
      <c r="AA1283" s="41"/>
      <c r="AB1283" s="41"/>
      <c r="AC1283" s="41"/>
      <c r="AD1283" s="41"/>
      <c r="AE1283" s="41"/>
      <c r="AR1283" s="228" t="s">
        <v>472</v>
      </c>
      <c r="AT1283" s="228" t="s">
        <v>811</v>
      </c>
      <c r="AU1283" s="228" t="s">
        <v>81</v>
      </c>
      <c r="AY1283" s="20" t="s">
        <v>193</v>
      </c>
      <c r="BE1283" s="229">
        <f>IF(N1283="základní",J1283,0)</f>
        <v>0</v>
      </c>
      <c r="BF1283" s="229">
        <f>IF(N1283="snížená",J1283,0)</f>
        <v>0</v>
      </c>
      <c r="BG1283" s="229">
        <f>IF(N1283="zákl. přenesená",J1283,0)</f>
        <v>0</v>
      </c>
      <c r="BH1283" s="229">
        <f>IF(N1283="sníž. přenesená",J1283,0)</f>
        <v>0</v>
      </c>
      <c r="BI1283" s="229">
        <f>IF(N1283="nulová",J1283,0)</f>
        <v>0</v>
      </c>
      <c r="BJ1283" s="20" t="s">
        <v>77</v>
      </c>
      <c r="BK1283" s="229">
        <f>ROUND(I1283*H1283,2)</f>
        <v>0</v>
      </c>
      <c r="BL1283" s="20" t="s">
        <v>352</v>
      </c>
      <c r="BM1283" s="228" t="s">
        <v>2104</v>
      </c>
    </row>
    <row r="1284" s="2" customFormat="1">
      <c r="A1284" s="41"/>
      <c r="B1284" s="42"/>
      <c r="C1284" s="43"/>
      <c r="D1284" s="237" t="s">
        <v>836</v>
      </c>
      <c r="E1284" s="43"/>
      <c r="F1284" s="292" t="s">
        <v>2105</v>
      </c>
      <c r="G1284" s="43"/>
      <c r="H1284" s="43"/>
      <c r="I1284" s="232"/>
      <c r="J1284" s="43"/>
      <c r="K1284" s="43"/>
      <c r="L1284" s="47"/>
      <c r="M1284" s="233"/>
      <c r="N1284" s="234"/>
      <c r="O1284" s="87"/>
      <c r="P1284" s="87"/>
      <c r="Q1284" s="87"/>
      <c r="R1284" s="87"/>
      <c r="S1284" s="87"/>
      <c r="T1284" s="88"/>
      <c r="U1284" s="41"/>
      <c r="V1284" s="41"/>
      <c r="W1284" s="41"/>
      <c r="X1284" s="41"/>
      <c r="Y1284" s="41"/>
      <c r="Z1284" s="41"/>
      <c r="AA1284" s="41"/>
      <c r="AB1284" s="41"/>
      <c r="AC1284" s="41"/>
      <c r="AD1284" s="41"/>
      <c r="AE1284" s="41"/>
      <c r="AT1284" s="20" t="s">
        <v>836</v>
      </c>
      <c r="AU1284" s="20" t="s">
        <v>81</v>
      </c>
    </row>
    <row r="1285" s="2" customFormat="1" ht="24.15" customHeight="1">
      <c r="A1285" s="41"/>
      <c r="B1285" s="42"/>
      <c r="C1285" s="217" t="s">
        <v>2106</v>
      </c>
      <c r="D1285" s="217" t="s">
        <v>195</v>
      </c>
      <c r="E1285" s="218" t="s">
        <v>2107</v>
      </c>
      <c r="F1285" s="219" t="s">
        <v>2108</v>
      </c>
      <c r="G1285" s="220" t="s">
        <v>1687</v>
      </c>
      <c r="H1285" s="221">
        <v>1</v>
      </c>
      <c r="I1285" s="222"/>
      <c r="J1285" s="223">
        <f>ROUND(I1285*H1285,2)</f>
        <v>0</v>
      </c>
      <c r="K1285" s="219" t="s">
        <v>21</v>
      </c>
      <c r="L1285" s="47"/>
      <c r="M1285" s="224" t="s">
        <v>21</v>
      </c>
      <c r="N1285" s="225" t="s">
        <v>44</v>
      </c>
      <c r="O1285" s="87"/>
      <c r="P1285" s="226">
        <f>O1285*H1285</f>
        <v>0</v>
      </c>
      <c r="Q1285" s="226">
        <v>0.0070000000000000001</v>
      </c>
      <c r="R1285" s="226">
        <f>Q1285*H1285</f>
        <v>0.0070000000000000001</v>
      </c>
      <c r="S1285" s="226">
        <v>0</v>
      </c>
      <c r="T1285" s="227">
        <f>S1285*H1285</f>
        <v>0</v>
      </c>
      <c r="U1285" s="41"/>
      <c r="V1285" s="41"/>
      <c r="W1285" s="41"/>
      <c r="X1285" s="41"/>
      <c r="Y1285" s="41"/>
      <c r="Z1285" s="41"/>
      <c r="AA1285" s="41"/>
      <c r="AB1285" s="41"/>
      <c r="AC1285" s="41"/>
      <c r="AD1285" s="41"/>
      <c r="AE1285" s="41"/>
      <c r="AR1285" s="228" t="s">
        <v>352</v>
      </c>
      <c r="AT1285" s="228" t="s">
        <v>195</v>
      </c>
      <c r="AU1285" s="228" t="s">
        <v>81</v>
      </c>
      <c r="AY1285" s="20" t="s">
        <v>193</v>
      </c>
      <c r="BE1285" s="229">
        <f>IF(N1285="základní",J1285,0)</f>
        <v>0</v>
      </c>
      <c r="BF1285" s="229">
        <f>IF(N1285="snížená",J1285,0)</f>
        <v>0</v>
      </c>
      <c r="BG1285" s="229">
        <f>IF(N1285="zákl. přenesená",J1285,0)</f>
        <v>0</v>
      </c>
      <c r="BH1285" s="229">
        <f>IF(N1285="sníž. přenesená",J1285,0)</f>
        <v>0</v>
      </c>
      <c r="BI1285" s="229">
        <f>IF(N1285="nulová",J1285,0)</f>
        <v>0</v>
      </c>
      <c r="BJ1285" s="20" t="s">
        <v>77</v>
      </c>
      <c r="BK1285" s="229">
        <f>ROUND(I1285*H1285,2)</f>
        <v>0</v>
      </c>
      <c r="BL1285" s="20" t="s">
        <v>352</v>
      </c>
      <c r="BM1285" s="228" t="s">
        <v>2109</v>
      </c>
    </row>
    <row r="1286" s="13" customFormat="1">
      <c r="A1286" s="13"/>
      <c r="B1286" s="235"/>
      <c r="C1286" s="236"/>
      <c r="D1286" s="237" t="s">
        <v>204</v>
      </c>
      <c r="E1286" s="238" t="s">
        <v>21</v>
      </c>
      <c r="F1286" s="239" t="s">
        <v>2110</v>
      </c>
      <c r="G1286" s="236"/>
      <c r="H1286" s="238" t="s">
        <v>21</v>
      </c>
      <c r="I1286" s="240"/>
      <c r="J1286" s="236"/>
      <c r="K1286" s="236"/>
      <c r="L1286" s="241"/>
      <c r="M1286" s="242"/>
      <c r="N1286" s="243"/>
      <c r="O1286" s="243"/>
      <c r="P1286" s="243"/>
      <c r="Q1286" s="243"/>
      <c r="R1286" s="243"/>
      <c r="S1286" s="243"/>
      <c r="T1286" s="244"/>
      <c r="U1286" s="13"/>
      <c r="V1286" s="13"/>
      <c r="W1286" s="13"/>
      <c r="X1286" s="13"/>
      <c r="Y1286" s="13"/>
      <c r="Z1286" s="13"/>
      <c r="AA1286" s="13"/>
      <c r="AB1286" s="13"/>
      <c r="AC1286" s="13"/>
      <c r="AD1286" s="13"/>
      <c r="AE1286" s="13"/>
      <c r="AT1286" s="245" t="s">
        <v>204</v>
      </c>
      <c r="AU1286" s="245" t="s">
        <v>81</v>
      </c>
      <c r="AV1286" s="13" t="s">
        <v>77</v>
      </c>
      <c r="AW1286" s="13" t="s">
        <v>34</v>
      </c>
      <c r="AX1286" s="13" t="s">
        <v>73</v>
      </c>
      <c r="AY1286" s="245" t="s">
        <v>193</v>
      </c>
    </row>
    <row r="1287" s="14" customFormat="1">
      <c r="A1287" s="14"/>
      <c r="B1287" s="246"/>
      <c r="C1287" s="247"/>
      <c r="D1287" s="237" t="s">
        <v>204</v>
      </c>
      <c r="E1287" s="248" t="s">
        <v>21</v>
      </c>
      <c r="F1287" s="249" t="s">
        <v>77</v>
      </c>
      <c r="G1287" s="247"/>
      <c r="H1287" s="250">
        <v>1</v>
      </c>
      <c r="I1287" s="251"/>
      <c r="J1287" s="247"/>
      <c r="K1287" s="247"/>
      <c r="L1287" s="252"/>
      <c r="M1287" s="253"/>
      <c r="N1287" s="254"/>
      <c r="O1287" s="254"/>
      <c r="P1287" s="254"/>
      <c r="Q1287" s="254"/>
      <c r="R1287" s="254"/>
      <c r="S1287" s="254"/>
      <c r="T1287" s="255"/>
      <c r="U1287" s="14"/>
      <c r="V1287" s="14"/>
      <c r="W1287" s="14"/>
      <c r="X1287" s="14"/>
      <c r="Y1287" s="14"/>
      <c r="Z1287" s="14"/>
      <c r="AA1287" s="14"/>
      <c r="AB1287" s="14"/>
      <c r="AC1287" s="14"/>
      <c r="AD1287" s="14"/>
      <c r="AE1287" s="14"/>
      <c r="AT1287" s="256" t="s">
        <v>204</v>
      </c>
      <c r="AU1287" s="256" t="s">
        <v>81</v>
      </c>
      <c r="AV1287" s="14" t="s">
        <v>81</v>
      </c>
      <c r="AW1287" s="14" t="s">
        <v>34</v>
      </c>
      <c r="AX1287" s="14" t="s">
        <v>73</v>
      </c>
      <c r="AY1287" s="256" t="s">
        <v>193</v>
      </c>
    </row>
    <row r="1288" s="15" customFormat="1">
      <c r="A1288" s="15"/>
      <c r="B1288" s="257"/>
      <c r="C1288" s="258"/>
      <c r="D1288" s="237" t="s">
        <v>204</v>
      </c>
      <c r="E1288" s="259" t="s">
        <v>21</v>
      </c>
      <c r="F1288" s="260" t="s">
        <v>208</v>
      </c>
      <c r="G1288" s="258"/>
      <c r="H1288" s="261">
        <v>1</v>
      </c>
      <c r="I1288" s="262"/>
      <c r="J1288" s="258"/>
      <c r="K1288" s="258"/>
      <c r="L1288" s="263"/>
      <c r="M1288" s="264"/>
      <c r="N1288" s="265"/>
      <c r="O1288" s="265"/>
      <c r="P1288" s="265"/>
      <c r="Q1288" s="265"/>
      <c r="R1288" s="265"/>
      <c r="S1288" s="265"/>
      <c r="T1288" s="266"/>
      <c r="U1288" s="15"/>
      <c r="V1288" s="15"/>
      <c r="W1288" s="15"/>
      <c r="X1288" s="15"/>
      <c r="Y1288" s="15"/>
      <c r="Z1288" s="15"/>
      <c r="AA1288" s="15"/>
      <c r="AB1288" s="15"/>
      <c r="AC1288" s="15"/>
      <c r="AD1288" s="15"/>
      <c r="AE1288" s="15"/>
      <c r="AT1288" s="267" t="s">
        <v>204</v>
      </c>
      <c r="AU1288" s="267" t="s">
        <v>81</v>
      </c>
      <c r="AV1288" s="15" t="s">
        <v>200</v>
      </c>
      <c r="AW1288" s="15" t="s">
        <v>34</v>
      </c>
      <c r="AX1288" s="15" t="s">
        <v>77</v>
      </c>
      <c r="AY1288" s="267" t="s">
        <v>193</v>
      </c>
    </row>
    <row r="1289" s="2" customFormat="1" ht="16.5" customHeight="1">
      <c r="A1289" s="41"/>
      <c r="B1289" s="42"/>
      <c r="C1289" s="217" t="s">
        <v>2111</v>
      </c>
      <c r="D1289" s="217" t="s">
        <v>195</v>
      </c>
      <c r="E1289" s="218" t="s">
        <v>2112</v>
      </c>
      <c r="F1289" s="219" t="s">
        <v>2113</v>
      </c>
      <c r="G1289" s="220" t="s">
        <v>2114</v>
      </c>
      <c r="H1289" s="221">
        <v>1</v>
      </c>
      <c r="I1289" s="222"/>
      <c r="J1289" s="223">
        <f>ROUND(I1289*H1289,2)</f>
        <v>0</v>
      </c>
      <c r="K1289" s="219" t="s">
        <v>21</v>
      </c>
      <c r="L1289" s="47"/>
      <c r="M1289" s="224" t="s">
        <v>21</v>
      </c>
      <c r="N1289" s="225" t="s">
        <v>44</v>
      </c>
      <c r="O1289" s="87"/>
      <c r="P1289" s="226">
        <f>O1289*H1289</f>
        <v>0</v>
      </c>
      <c r="Q1289" s="226">
        <v>0.0070000000000000001</v>
      </c>
      <c r="R1289" s="226">
        <f>Q1289*H1289</f>
        <v>0.0070000000000000001</v>
      </c>
      <c r="S1289" s="226">
        <v>0</v>
      </c>
      <c r="T1289" s="227">
        <f>S1289*H1289</f>
        <v>0</v>
      </c>
      <c r="U1289" s="41"/>
      <c r="V1289" s="41"/>
      <c r="W1289" s="41"/>
      <c r="X1289" s="41"/>
      <c r="Y1289" s="41"/>
      <c r="Z1289" s="41"/>
      <c r="AA1289" s="41"/>
      <c r="AB1289" s="41"/>
      <c r="AC1289" s="41"/>
      <c r="AD1289" s="41"/>
      <c r="AE1289" s="41"/>
      <c r="AR1289" s="228" t="s">
        <v>352</v>
      </c>
      <c r="AT1289" s="228" t="s">
        <v>195</v>
      </c>
      <c r="AU1289" s="228" t="s">
        <v>81</v>
      </c>
      <c r="AY1289" s="20" t="s">
        <v>193</v>
      </c>
      <c r="BE1289" s="229">
        <f>IF(N1289="základní",J1289,0)</f>
        <v>0</v>
      </c>
      <c r="BF1289" s="229">
        <f>IF(N1289="snížená",J1289,0)</f>
        <v>0</v>
      </c>
      <c r="BG1289" s="229">
        <f>IF(N1289="zákl. přenesená",J1289,0)</f>
        <v>0</v>
      </c>
      <c r="BH1289" s="229">
        <f>IF(N1289="sníž. přenesená",J1289,0)</f>
        <v>0</v>
      </c>
      <c r="BI1289" s="229">
        <f>IF(N1289="nulová",J1289,0)</f>
        <v>0</v>
      </c>
      <c r="BJ1289" s="20" t="s">
        <v>77</v>
      </c>
      <c r="BK1289" s="229">
        <f>ROUND(I1289*H1289,2)</f>
        <v>0</v>
      </c>
      <c r="BL1289" s="20" t="s">
        <v>352</v>
      </c>
      <c r="BM1289" s="228" t="s">
        <v>2115</v>
      </c>
    </row>
    <row r="1290" s="2" customFormat="1">
      <c r="A1290" s="41"/>
      <c r="B1290" s="42"/>
      <c r="C1290" s="43"/>
      <c r="D1290" s="237" t="s">
        <v>836</v>
      </c>
      <c r="E1290" s="43"/>
      <c r="F1290" s="292" t="s">
        <v>2116</v>
      </c>
      <c r="G1290" s="43"/>
      <c r="H1290" s="43"/>
      <c r="I1290" s="232"/>
      <c r="J1290" s="43"/>
      <c r="K1290" s="43"/>
      <c r="L1290" s="47"/>
      <c r="M1290" s="233"/>
      <c r="N1290" s="234"/>
      <c r="O1290" s="87"/>
      <c r="P1290" s="87"/>
      <c r="Q1290" s="87"/>
      <c r="R1290" s="87"/>
      <c r="S1290" s="87"/>
      <c r="T1290" s="88"/>
      <c r="U1290" s="41"/>
      <c r="V1290" s="41"/>
      <c r="W1290" s="41"/>
      <c r="X1290" s="41"/>
      <c r="Y1290" s="41"/>
      <c r="Z1290" s="41"/>
      <c r="AA1290" s="41"/>
      <c r="AB1290" s="41"/>
      <c r="AC1290" s="41"/>
      <c r="AD1290" s="41"/>
      <c r="AE1290" s="41"/>
      <c r="AT1290" s="20" t="s">
        <v>836</v>
      </c>
      <c r="AU1290" s="20" t="s">
        <v>81</v>
      </c>
    </row>
    <row r="1291" s="13" customFormat="1">
      <c r="A1291" s="13"/>
      <c r="B1291" s="235"/>
      <c r="C1291" s="236"/>
      <c r="D1291" s="237" t="s">
        <v>204</v>
      </c>
      <c r="E1291" s="238" t="s">
        <v>21</v>
      </c>
      <c r="F1291" s="239" t="s">
        <v>2117</v>
      </c>
      <c r="G1291" s="236"/>
      <c r="H1291" s="238" t="s">
        <v>21</v>
      </c>
      <c r="I1291" s="240"/>
      <c r="J1291" s="236"/>
      <c r="K1291" s="236"/>
      <c r="L1291" s="241"/>
      <c r="M1291" s="242"/>
      <c r="N1291" s="243"/>
      <c r="O1291" s="243"/>
      <c r="P1291" s="243"/>
      <c r="Q1291" s="243"/>
      <c r="R1291" s="243"/>
      <c r="S1291" s="243"/>
      <c r="T1291" s="244"/>
      <c r="U1291" s="13"/>
      <c r="V1291" s="13"/>
      <c r="W1291" s="13"/>
      <c r="X1291" s="13"/>
      <c r="Y1291" s="13"/>
      <c r="Z1291" s="13"/>
      <c r="AA1291" s="13"/>
      <c r="AB1291" s="13"/>
      <c r="AC1291" s="13"/>
      <c r="AD1291" s="13"/>
      <c r="AE1291" s="13"/>
      <c r="AT1291" s="245" t="s">
        <v>204</v>
      </c>
      <c r="AU1291" s="245" t="s">
        <v>81</v>
      </c>
      <c r="AV1291" s="13" t="s">
        <v>77</v>
      </c>
      <c r="AW1291" s="13" t="s">
        <v>34</v>
      </c>
      <c r="AX1291" s="13" t="s">
        <v>73</v>
      </c>
      <c r="AY1291" s="245" t="s">
        <v>193</v>
      </c>
    </row>
    <row r="1292" s="14" customFormat="1">
      <c r="A1292" s="14"/>
      <c r="B1292" s="246"/>
      <c r="C1292" s="247"/>
      <c r="D1292" s="237" t="s">
        <v>204</v>
      </c>
      <c r="E1292" s="248" t="s">
        <v>21</v>
      </c>
      <c r="F1292" s="249" t="s">
        <v>77</v>
      </c>
      <c r="G1292" s="247"/>
      <c r="H1292" s="250">
        <v>1</v>
      </c>
      <c r="I1292" s="251"/>
      <c r="J1292" s="247"/>
      <c r="K1292" s="247"/>
      <c r="L1292" s="252"/>
      <c r="M1292" s="253"/>
      <c r="N1292" s="254"/>
      <c r="O1292" s="254"/>
      <c r="P1292" s="254"/>
      <c r="Q1292" s="254"/>
      <c r="R1292" s="254"/>
      <c r="S1292" s="254"/>
      <c r="T1292" s="255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T1292" s="256" t="s">
        <v>204</v>
      </c>
      <c r="AU1292" s="256" t="s">
        <v>81</v>
      </c>
      <c r="AV1292" s="14" t="s">
        <v>81</v>
      </c>
      <c r="AW1292" s="14" t="s">
        <v>34</v>
      </c>
      <c r="AX1292" s="14" t="s">
        <v>73</v>
      </c>
      <c r="AY1292" s="256" t="s">
        <v>193</v>
      </c>
    </row>
    <row r="1293" s="15" customFormat="1">
      <c r="A1293" s="15"/>
      <c r="B1293" s="257"/>
      <c r="C1293" s="258"/>
      <c r="D1293" s="237" t="s">
        <v>204</v>
      </c>
      <c r="E1293" s="259" t="s">
        <v>21</v>
      </c>
      <c r="F1293" s="260" t="s">
        <v>208</v>
      </c>
      <c r="G1293" s="258"/>
      <c r="H1293" s="261">
        <v>1</v>
      </c>
      <c r="I1293" s="262"/>
      <c r="J1293" s="258"/>
      <c r="K1293" s="258"/>
      <c r="L1293" s="263"/>
      <c r="M1293" s="264"/>
      <c r="N1293" s="265"/>
      <c r="O1293" s="265"/>
      <c r="P1293" s="265"/>
      <c r="Q1293" s="265"/>
      <c r="R1293" s="265"/>
      <c r="S1293" s="265"/>
      <c r="T1293" s="266"/>
      <c r="U1293" s="15"/>
      <c r="V1293" s="15"/>
      <c r="W1293" s="15"/>
      <c r="X1293" s="15"/>
      <c r="Y1293" s="15"/>
      <c r="Z1293" s="15"/>
      <c r="AA1293" s="15"/>
      <c r="AB1293" s="15"/>
      <c r="AC1293" s="15"/>
      <c r="AD1293" s="15"/>
      <c r="AE1293" s="15"/>
      <c r="AT1293" s="267" t="s">
        <v>204</v>
      </c>
      <c r="AU1293" s="267" t="s">
        <v>81</v>
      </c>
      <c r="AV1293" s="15" t="s">
        <v>200</v>
      </c>
      <c r="AW1293" s="15" t="s">
        <v>34</v>
      </c>
      <c r="AX1293" s="15" t="s">
        <v>77</v>
      </c>
      <c r="AY1293" s="267" t="s">
        <v>193</v>
      </c>
    </row>
    <row r="1294" s="2" customFormat="1" ht="24.15" customHeight="1">
      <c r="A1294" s="41"/>
      <c r="B1294" s="42"/>
      <c r="C1294" s="217" t="s">
        <v>2118</v>
      </c>
      <c r="D1294" s="217" t="s">
        <v>195</v>
      </c>
      <c r="E1294" s="218" t="s">
        <v>2119</v>
      </c>
      <c r="F1294" s="219" t="s">
        <v>2120</v>
      </c>
      <c r="G1294" s="220" t="s">
        <v>250</v>
      </c>
      <c r="H1294" s="221">
        <v>1.8020000000000001</v>
      </c>
      <c r="I1294" s="222"/>
      <c r="J1294" s="223">
        <f>ROUND(I1294*H1294,2)</f>
        <v>0</v>
      </c>
      <c r="K1294" s="219" t="s">
        <v>199</v>
      </c>
      <c r="L1294" s="47"/>
      <c r="M1294" s="224" t="s">
        <v>21</v>
      </c>
      <c r="N1294" s="225" t="s">
        <v>44</v>
      </c>
      <c r="O1294" s="87"/>
      <c r="P1294" s="226">
        <f>O1294*H1294</f>
        <v>0</v>
      </c>
      <c r="Q1294" s="226">
        <v>0</v>
      </c>
      <c r="R1294" s="226">
        <f>Q1294*H1294</f>
        <v>0</v>
      </c>
      <c r="S1294" s="226">
        <v>0</v>
      </c>
      <c r="T1294" s="227">
        <f>S1294*H1294</f>
        <v>0</v>
      </c>
      <c r="U1294" s="41"/>
      <c r="V1294" s="41"/>
      <c r="W1294" s="41"/>
      <c r="X1294" s="41"/>
      <c r="Y1294" s="41"/>
      <c r="Z1294" s="41"/>
      <c r="AA1294" s="41"/>
      <c r="AB1294" s="41"/>
      <c r="AC1294" s="41"/>
      <c r="AD1294" s="41"/>
      <c r="AE1294" s="41"/>
      <c r="AR1294" s="228" t="s">
        <v>352</v>
      </c>
      <c r="AT1294" s="228" t="s">
        <v>195</v>
      </c>
      <c r="AU1294" s="228" t="s">
        <v>81</v>
      </c>
      <c r="AY1294" s="20" t="s">
        <v>193</v>
      </c>
      <c r="BE1294" s="229">
        <f>IF(N1294="základní",J1294,0)</f>
        <v>0</v>
      </c>
      <c r="BF1294" s="229">
        <f>IF(N1294="snížená",J1294,0)</f>
        <v>0</v>
      </c>
      <c r="BG1294" s="229">
        <f>IF(N1294="zákl. přenesená",J1294,0)</f>
        <v>0</v>
      </c>
      <c r="BH1294" s="229">
        <f>IF(N1294="sníž. přenesená",J1294,0)</f>
        <v>0</v>
      </c>
      <c r="BI1294" s="229">
        <f>IF(N1294="nulová",J1294,0)</f>
        <v>0</v>
      </c>
      <c r="BJ1294" s="20" t="s">
        <v>77</v>
      </c>
      <c r="BK1294" s="229">
        <f>ROUND(I1294*H1294,2)</f>
        <v>0</v>
      </c>
      <c r="BL1294" s="20" t="s">
        <v>352</v>
      </c>
      <c r="BM1294" s="228" t="s">
        <v>2121</v>
      </c>
    </row>
    <row r="1295" s="2" customFormat="1">
      <c r="A1295" s="41"/>
      <c r="B1295" s="42"/>
      <c r="C1295" s="43"/>
      <c r="D1295" s="230" t="s">
        <v>202</v>
      </c>
      <c r="E1295" s="43"/>
      <c r="F1295" s="231" t="s">
        <v>2122</v>
      </c>
      <c r="G1295" s="43"/>
      <c r="H1295" s="43"/>
      <c r="I1295" s="232"/>
      <c r="J1295" s="43"/>
      <c r="K1295" s="43"/>
      <c r="L1295" s="47"/>
      <c r="M1295" s="233"/>
      <c r="N1295" s="234"/>
      <c r="O1295" s="87"/>
      <c r="P1295" s="87"/>
      <c r="Q1295" s="87"/>
      <c r="R1295" s="87"/>
      <c r="S1295" s="87"/>
      <c r="T1295" s="88"/>
      <c r="U1295" s="41"/>
      <c r="V1295" s="41"/>
      <c r="W1295" s="41"/>
      <c r="X1295" s="41"/>
      <c r="Y1295" s="41"/>
      <c r="Z1295" s="41"/>
      <c r="AA1295" s="41"/>
      <c r="AB1295" s="41"/>
      <c r="AC1295" s="41"/>
      <c r="AD1295" s="41"/>
      <c r="AE1295" s="41"/>
      <c r="AT1295" s="20" t="s">
        <v>202</v>
      </c>
      <c r="AU1295" s="20" t="s">
        <v>81</v>
      </c>
    </row>
    <row r="1296" s="12" customFormat="1" ht="22.8" customHeight="1">
      <c r="A1296" s="12"/>
      <c r="B1296" s="201"/>
      <c r="C1296" s="202"/>
      <c r="D1296" s="203" t="s">
        <v>72</v>
      </c>
      <c r="E1296" s="215" t="s">
        <v>2123</v>
      </c>
      <c r="F1296" s="215" t="s">
        <v>2124</v>
      </c>
      <c r="G1296" s="202"/>
      <c r="H1296" s="202"/>
      <c r="I1296" s="205"/>
      <c r="J1296" s="216">
        <f>BK1296</f>
        <v>0</v>
      </c>
      <c r="K1296" s="202"/>
      <c r="L1296" s="207"/>
      <c r="M1296" s="208"/>
      <c r="N1296" s="209"/>
      <c r="O1296" s="209"/>
      <c r="P1296" s="210">
        <f>SUM(P1297:P1320)</f>
        <v>0</v>
      </c>
      <c r="Q1296" s="209"/>
      <c r="R1296" s="210">
        <f>SUM(R1297:R1320)</f>
        <v>0</v>
      </c>
      <c r="S1296" s="209"/>
      <c r="T1296" s="211">
        <f>SUM(T1297:T1320)</f>
        <v>0</v>
      </c>
      <c r="U1296" s="12"/>
      <c r="V1296" s="12"/>
      <c r="W1296" s="12"/>
      <c r="X1296" s="12"/>
      <c r="Y1296" s="12"/>
      <c r="Z1296" s="12"/>
      <c r="AA1296" s="12"/>
      <c r="AB1296" s="12"/>
      <c r="AC1296" s="12"/>
      <c r="AD1296" s="12"/>
      <c r="AE1296" s="12"/>
      <c r="AR1296" s="212" t="s">
        <v>81</v>
      </c>
      <c r="AT1296" s="213" t="s">
        <v>72</v>
      </c>
      <c r="AU1296" s="213" t="s">
        <v>77</v>
      </c>
      <c r="AY1296" s="212" t="s">
        <v>193</v>
      </c>
      <c r="BK1296" s="214">
        <f>SUM(BK1297:BK1320)</f>
        <v>0</v>
      </c>
    </row>
    <row r="1297" s="2" customFormat="1" ht="16.5" customHeight="1">
      <c r="A1297" s="41"/>
      <c r="B1297" s="42"/>
      <c r="C1297" s="217" t="s">
        <v>2125</v>
      </c>
      <c r="D1297" s="217" t="s">
        <v>195</v>
      </c>
      <c r="E1297" s="218" t="s">
        <v>2126</v>
      </c>
      <c r="F1297" s="219" t="s">
        <v>2127</v>
      </c>
      <c r="G1297" s="220" t="s">
        <v>1687</v>
      </c>
      <c r="H1297" s="221">
        <v>5</v>
      </c>
      <c r="I1297" s="222"/>
      <c r="J1297" s="223">
        <f>ROUND(I1297*H1297,2)</f>
        <v>0</v>
      </c>
      <c r="K1297" s="219" t="s">
        <v>21</v>
      </c>
      <c r="L1297" s="47"/>
      <c r="M1297" s="224" t="s">
        <v>21</v>
      </c>
      <c r="N1297" s="225" t="s">
        <v>44</v>
      </c>
      <c r="O1297" s="87"/>
      <c r="P1297" s="226">
        <f>O1297*H1297</f>
        <v>0</v>
      </c>
      <c r="Q1297" s="226">
        <v>0</v>
      </c>
      <c r="R1297" s="226">
        <f>Q1297*H1297</f>
        <v>0</v>
      </c>
      <c r="S1297" s="226">
        <v>0</v>
      </c>
      <c r="T1297" s="227">
        <f>S1297*H1297</f>
        <v>0</v>
      </c>
      <c r="U1297" s="41"/>
      <c r="V1297" s="41"/>
      <c r="W1297" s="41"/>
      <c r="X1297" s="41"/>
      <c r="Y1297" s="41"/>
      <c r="Z1297" s="41"/>
      <c r="AA1297" s="41"/>
      <c r="AB1297" s="41"/>
      <c r="AC1297" s="41"/>
      <c r="AD1297" s="41"/>
      <c r="AE1297" s="41"/>
      <c r="AR1297" s="228" t="s">
        <v>352</v>
      </c>
      <c r="AT1297" s="228" t="s">
        <v>195</v>
      </c>
      <c r="AU1297" s="228" t="s">
        <v>81</v>
      </c>
      <c r="AY1297" s="20" t="s">
        <v>193</v>
      </c>
      <c r="BE1297" s="229">
        <f>IF(N1297="základní",J1297,0)</f>
        <v>0</v>
      </c>
      <c r="BF1297" s="229">
        <f>IF(N1297="snížená",J1297,0)</f>
        <v>0</v>
      </c>
      <c r="BG1297" s="229">
        <f>IF(N1297="zákl. přenesená",J1297,0)</f>
        <v>0</v>
      </c>
      <c r="BH1297" s="229">
        <f>IF(N1297="sníž. přenesená",J1297,0)</f>
        <v>0</v>
      </c>
      <c r="BI1297" s="229">
        <f>IF(N1297="nulová",J1297,0)</f>
        <v>0</v>
      </c>
      <c r="BJ1297" s="20" t="s">
        <v>77</v>
      </c>
      <c r="BK1297" s="229">
        <f>ROUND(I1297*H1297,2)</f>
        <v>0</v>
      </c>
      <c r="BL1297" s="20" t="s">
        <v>352</v>
      </c>
      <c r="BM1297" s="228" t="s">
        <v>2128</v>
      </c>
    </row>
    <row r="1298" s="2" customFormat="1">
      <c r="A1298" s="41"/>
      <c r="B1298" s="42"/>
      <c r="C1298" s="43"/>
      <c r="D1298" s="237" t="s">
        <v>836</v>
      </c>
      <c r="E1298" s="43"/>
      <c r="F1298" s="292" t="s">
        <v>2129</v>
      </c>
      <c r="G1298" s="43"/>
      <c r="H1298" s="43"/>
      <c r="I1298" s="232"/>
      <c r="J1298" s="43"/>
      <c r="K1298" s="43"/>
      <c r="L1298" s="47"/>
      <c r="M1298" s="233"/>
      <c r="N1298" s="234"/>
      <c r="O1298" s="87"/>
      <c r="P1298" s="87"/>
      <c r="Q1298" s="87"/>
      <c r="R1298" s="87"/>
      <c r="S1298" s="87"/>
      <c r="T1298" s="88"/>
      <c r="U1298" s="41"/>
      <c r="V1298" s="41"/>
      <c r="W1298" s="41"/>
      <c r="X1298" s="41"/>
      <c r="Y1298" s="41"/>
      <c r="Z1298" s="41"/>
      <c r="AA1298" s="41"/>
      <c r="AB1298" s="41"/>
      <c r="AC1298" s="41"/>
      <c r="AD1298" s="41"/>
      <c r="AE1298" s="41"/>
      <c r="AT1298" s="20" t="s">
        <v>836</v>
      </c>
      <c r="AU1298" s="20" t="s">
        <v>81</v>
      </c>
    </row>
    <row r="1299" s="2" customFormat="1" ht="16.5" customHeight="1">
      <c r="A1299" s="41"/>
      <c r="B1299" s="42"/>
      <c r="C1299" s="217" t="s">
        <v>2130</v>
      </c>
      <c r="D1299" s="217" t="s">
        <v>195</v>
      </c>
      <c r="E1299" s="218" t="s">
        <v>2131</v>
      </c>
      <c r="F1299" s="219" t="s">
        <v>2132</v>
      </c>
      <c r="G1299" s="220" t="s">
        <v>1687</v>
      </c>
      <c r="H1299" s="221">
        <v>2</v>
      </c>
      <c r="I1299" s="222"/>
      <c r="J1299" s="223">
        <f>ROUND(I1299*H1299,2)</f>
        <v>0</v>
      </c>
      <c r="K1299" s="219" t="s">
        <v>21</v>
      </c>
      <c r="L1299" s="47"/>
      <c r="M1299" s="224" t="s">
        <v>21</v>
      </c>
      <c r="N1299" s="225" t="s">
        <v>44</v>
      </c>
      <c r="O1299" s="87"/>
      <c r="P1299" s="226">
        <f>O1299*H1299</f>
        <v>0</v>
      </c>
      <c r="Q1299" s="226">
        <v>0</v>
      </c>
      <c r="R1299" s="226">
        <f>Q1299*H1299</f>
        <v>0</v>
      </c>
      <c r="S1299" s="226">
        <v>0</v>
      </c>
      <c r="T1299" s="227">
        <f>S1299*H1299</f>
        <v>0</v>
      </c>
      <c r="U1299" s="41"/>
      <c r="V1299" s="41"/>
      <c r="W1299" s="41"/>
      <c r="X1299" s="41"/>
      <c r="Y1299" s="41"/>
      <c r="Z1299" s="41"/>
      <c r="AA1299" s="41"/>
      <c r="AB1299" s="41"/>
      <c r="AC1299" s="41"/>
      <c r="AD1299" s="41"/>
      <c r="AE1299" s="41"/>
      <c r="AR1299" s="228" t="s">
        <v>352</v>
      </c>
      <c r="AT1299" s="228" t="s">
        <v>195</v>
      </c>
      <c r="AU1299" s="228" t="s">
        <v>81</v>
      </c>
      <c r="AY1299" s="20" t="s">
        <v>193</v>
      </c>
      <c r="BE1299" s="229">
        <f>IF(N1299="základní",J1299,0)</f>
        <v>0</v>
      </c>
      <c r="BF1299" s="229">
        <f>IF(N1299="snížená",J1299,0)</f>
        <v>0</v>
      </c>
      <c r="BG1299" s="229">
        <f>IF(N1299="zákl. přenesená",J1299,0)</f>
        <v>0</v>
      </c>
      <c r="BH1299" s="229">
        <f>IF(N1299="sníž. přenesená",J1299,0)</f>
        <v>0</v>
      </c>
      <c r="BI1299" s="229">
        <f>IF(N1299="nulová",J1299,0)</f>
        <v>0</v>
      </c>
      <c r="BJ1299" s="20" t="s">
        <v>77</v>
      </c>
      <c r="BK1299" s="229">
        <f>ROUND(I1299*H1299,2)</f>
        <v>0</v>
      </c>
      <c r="BL1299" s="20" t="s">
        <v>352</v>
      </c>
      <c r="BM1299" s="228" t="s">
        <v>2133</v>
      </c>
    </row>
    <row r="1300" s="2" customFormat="1">
      <c r="A1300" s="41"/>
      <c r="B1300" s="42"/>
      <c r="C1300" s="43"/>
      <c r="D1300" s="237" t="s">
        <v>836</v>
      </c>
      <c r="E1300" s="43"/>
      <c r="F1300" s="292" t="s">
        <v>2134</v>
      </c>
      <c r="G1300" s="43"/>
      <c r="H1300" s="43"/>
      <c r="I1300" s="232"/>
      <c r="J1300" s="43"/>
      <c r="K1300" s="43"/>
      <c r="L1300" s="47"/>
      <c r="M1300" s="233"/>
      <c r="N1300" s="234"/>
      <c r="O1300" s="87"/>
      <c r="P1300" s="87"/>
      <c r="Q1300" s="87"/>
      <c r="R1300" s="87"/>
      <c r="S1300" s="87"/>
      <c r="T1300" s="88"/>
      <c r="U1300" s="41"/>
      <c r="V1300" s="41"/>
      <c r="W1300" s="41"/>
      <c r="X1300" s="41"/>
      <c r="Y1300" s="41"/>
      <c r="Z1300" s="41"/>
      <c r="AA1300" s="41"/>
      <c r="AB1300" s="41"/>
      <c r="AC1300" s="41"/>
      <c r="AD1300" s="41"/>
      <c r="AE1300" s="41"/>
      <c r="AT1300" s="20" t="s">
        <v>836</v>
      </c>
      <c r="AU1300" s="20" t="s">
        <v>81</v>
      </c>
    </row>
    <row r="1301" s="2" customFormat="1" ht="16.5" customHeight="1">
      <c r="A1301" s="41"/>
      <c r="B1301" s="42"/>
      <c r="C1301" s="217" t="s">
        <v>2135</v>
      </c>
      <c r="D1301" s="217" t="s">
        <v>195</v>
      </c>
      <c r="E1301" s="218" t="s">
        <v>2136</v>
      </c>
      <c r="F1301" s="219" t="s">
        <v>2137</v>
      </c>
      <c r="G1301" s="220" t="s">
        <v>1687</v>
      </c>
      <c r="H1301" s="221">
        <v>1</v>
      </c>
      <c r="I1301" s="222"/>
      <c r="J1301" s="223">
        <f>ROUND(I1301*H1301,2)</f>
        <v>0</v>
      </c>
      <c r="K1301" s="219" t="s">
        <v>21</v>
      </c>
      <c r="L1301" s="47"/>
      <c r="M1301" s="224" t="s">
        <v>21</v>
      </c>
      <c r="N1301" s="225" t="s">
        <v>44</v>
      </c>
      <c r="O1301" s="87"/>
      <c r="P1301" s="226">
        <f>O1301*H1301</f>
        <v>0</v>
      </c>
      <c r="Q1301" s="226">
        <v>0</v>
      </c>
      <c r="R1301" s="226">
        <f>Q1301*H1301</f>
        <v>0</v>
      </c>
      <c r="S1301" s="226">
        <v>0</v>
      </c>
      <c r="T1301" s="227">
        <f>S1301*H1301</f>
        <v>0</v>
      </c>
      <c r="U1301" s="41"/>
      <c r="V1301" s="41"/>
      <c r="W1301" s="41"/>
      <c r="X1301" s="41"/>
      <c r="Y1301" s="41"/>
      <c r="Z1301" s="41"/>
      <c r="AA1301" s="41"/>
      <c r="AB1301" s="41"/>
      <c r="AC1301" s="41"/>
      <c r="AD1301" s="41"/>
      <c r="AE1301" s="41"/>
      <c r="AR1301" s="228" t="s">
        <v>352</v>
      </c>
      <c r="AT1301" s="228" t="s">
        <v>195</v>
      </c>
      <c r="AU1301" s="228" t="s">
        <v>81</v>
      </c>
      <c r="AY1301" s="20" t="s">
        <v>193</v>
      </c>
      <c r="BE1301" s="229">
        <f>IF(N1301="základní",J1301,0)</f>
        <v>0</v>
      </c>
      <c r="BF1301" s="229">
        <f>IF(N1301="snížená",J1301,0)</f>
        <v>0</v>
      </c>
      <c r="BG1301" s="229">
        <f>IF(N1301="zákl. přenesená",J1301,0)</f>
        <v>0</v>
      </c>
      <c r="BH1301" s="229">
        <f>IF(N1301="sníž. přenesená",J1301,0)</f>
        <v>0</v>
      </c>
      <c r="BI1301" s="229">
        <f>IF(N1301="nulová",J1301,0)</f>
        <v>0</v>
      </c>
      <c r="BJ1301" s="20" t="s">
        <v>77</v>
      </c>
      <c r="BK1301" s="229">
        <f>ROUND(I1301*H1301,2)</f>
        <v>0</v>
      </c>
      <c r="BL1301" s="20" t="s">
        <v>352</v>
      </c>
      <c r="BM1301" s="228" t="s">
        <v>2138</v>
      </c>
    </row>
    <row r="1302" s="2" customFormat="1">
      <c r="A1302" s="41"/>
      <c r="B1302" s="42"/>
      <c r="C1302" s="43"/>
      <c r="D1302" s="237" t="s">
        <v>836</v>
      </c>
      <c r="E1302" s="43"/>
      <c r="F1302" s="292" t="s">
        <v>2139</v>
      </c>
      <c r="G1302" s="43"/>
      <c r="H1302" s="43"/>
      <c r="I1302" s="232"/>
      <c r="J1302" s="43"/>
      <c r="K1302" s="43"/>
      <c r="L1302" s="47"/>
      <c r="M1302" s="233"/>
      <c r="N1302" s="234"/>
      <c r="O1302" s="87"/>
      <c r="P1302" s="87"/>
      <c r="Q1302" s="87"/>
      <c r="R1302" s="87"/>
      <c r="S1302" s="87"/>
      <c r="T1302" s="88"/>
      <c r="U1302" s="41"/>
      <c r="V1302" s="41"/>
      <c r="W1302" s="41"/>
      <c r="X1302" s="41"/>
      <c r="Y1302" s="41"/>
      <c r="Z1302" s="41"/>
      <c r="AA1302" s="41"/>
      <c r="AB1302" s="41"/>
      <c r="AC1302" s="41"/>
      <c r="AD1302" s="41"/>
      <c r="AE1302" s="41"/>
      <c r="AT1302" s="20" t="s">
        <v>836</v>
      </c>
      <c r="AU1302" s="20" t="s">
        <v>81</v>
      </c>
    </row>
    <row r="1303" s="2" customFormat="1" ht="16.5" customHeight="1">
      <c r="A1303" s="41"/>
      <c r="B1303" s="42"/>
      <c r="C1303" s="217" t="s">
        <v>2140</v>
      </c>
      <c r="D1303" s="217" t="s">
        <v>195</v>
      </c>
      <c r="E1303" s="218" t="s">
        <v>2141</v>
      </c>
      <c r="F1303" s="219" t="s">
        <v>2142</v>
      </c>
      <c r="G1303" s="220" t="s">
        <v>1687</v>
      </c>
      <c r="H1303" s="221">
        <v>1</v>
      </c>
      <c r="I1303" s="222"/>
      <c r="J1303" s="223">
        <f>ROUND(I1303*H1303,2)</f>
        <v>0</v>
      </c>
      <c r="K1303" s="219" t="s">
        <v>21</v>
      </c>
      <c r="L1303" s="47"/>
      <c r="M1303" s="224" t="s">
        <v>21</v>
      </c>
      <c r="N1303" s="225" t="s">
        <v>44</v>
      </c>
      <c r="O1303" s="87"/>
      <c r="P1303" s="226">
        <f>O1303*H1303</f>
        <v>0</v>
      </c>
      <c r="Q1303" s="226">
        <v>0</v>
      </c>
      <c r="R1303" s="226">
        <f>Q1303*H1303</f>
        <v>0</v>
      </c>
      <c r="S1303" s="226">
        <v>0</v>
      </c>
      <c r="T1303" s="227">
        <f>S1303*H1303</f>
        <v>0</v>
      </c>
      <c r="U1303" s="41"/>
      <c r="V1303" s="41"/>
      <c r="W1303" s="41"/>
      <c r="X1303" s="41"/>
      <c r="Y1303" s="41"/>
      <c r="Z1303" s="41"/>
      <c r="AA1303" s="41"/>
      <c r="AB1303" s="41"/>
      <c r="AC1303" s="41"/>
      <c r="AD1303" s="41"/>
      <c r="AE1303" s="41"/>
      <c r="AR1303" s="228" t="s">
        <v>352</v>
      </c>
      <c r="AT1303" s="228" t="s">
        <v>195</v>
      </c>
      <c r="AU1303" s="228" t="s">
        <v>81</v>
      </c>
      <c r="AY1303" s="20" t="s">
        <v>193</v>
      </c>
      <c r="BE1303" s="229">
        <f>IF(N1303="základní",J1303,0)</f>
        <v>0</v>
      </c>
      <c r="BF1303" s="229">
        <f>IF(N1303="snížená",J1303,0)</f>
        <v>0</v>
      </c>
      <c r="BG1303" s="229">
        <f>IF(N1303="zákl. přenesená",J1303,0)</f>
        <v>0</v>
      </c>
      <c r="BH1303" s="229">
        <f>IF(N1303="sníž. přenesená",J1303,0)</f>
        <v>0</v>
      </c>
      <c r="BI1303" s="229">
        <f>IF(N1303="nulová",J1303,0)</f>
        <v>0</v>
      </c>
      <c r="BJ1303" s="20" t="s">
        <v>77</v>
      </c>
      <c r="BK1303" s="229">
        <f>ROUND(I1303*H1303,2)</f>
        <v>0</v>
      </c>
      <c r="BL1303" s="20" t="s">
        <v>352</v>
      </c>
      <c r="BM1303" s="228" t="s">
        <v>2143</v>
      </c>
    </row>
    <row r="1304" s="2" customFormat="1">
      <c r="A1304" s="41"/>
      <c r="B1304" s="42"/>
      <c r="C1304" s="43"/>
      <c r="D1304" s="237" t="s">
        <v>836</v>
      </c>
      <c r="E1304" s="43"/>
      <c r="F1304" s="292" t="s">
        <v>2144</v>
      </c>
      <c r="G1304" s="43"/>
      <c r="H1304" s="43"/>
      <c r="I1304" s="232"/>
      <c r="J1304" s="43"/>
      <c r="K1304" s="43"/>
      <c r="L1304" s="47"/>
      <c r="M1304" s="233"/>
      <c r="N1304" s="234"/>
      <c r="O1304" s="87"/>
      <c r="P1304" s="87"/>
      <c r="Q1304" s="87"/>
      <c r="R1304" s="87"/>
      <c r="S1304" s="87"/>
      <c r="T1304" s="88"/>
      <c r="U1304" s="41"/>
      <c r="V1304" s="41"/>
      <c r="W1304" s="41"/>
      <c r="X1304" s="41"/>
      <c r="Y1304" s="41"/>
      <c r="Z1304" s="41"/>
      <c r="AA1304" s="41"/>
      <c r="AB1304" s="41"/>
      <c r="AC1304" s="41"/>
      <c r="AD1304" s="41"/>
      <c r="AE1304" s="41"/>
      <c r="AT1304" s="20" t="s">
        <v>836</v>
      </c>
      <c r="AU1304" s="20" t="s">
        <v>81</v>
      </c>
    </row>
    <row r="1305" s="2" customFormat="1" ht="16.5" customHeight="1">
      <c r="A1305" s="41"/>
      <c r="B1305" s="42"/>
      <c r="C1305" s="217" t="s">
        <v>2145</v>
      </c>
      <c r="D1305" s="217" t="s">
        <v>195</v>
      </c>
      <c r="E1305" s="218" t="s">
        <v>2146</v>
      </c>
      <c r="F1305" s="219" t="s">
        <v>2147</v>
      </c>
      <c r="G1305" s="220" t="s">
        <v>1687</v>
      </c>
      <c r="H1305" s="221">
        <v>1</v>
      </c>
      <c r="I1305" s="222"/>
      <c r="J1305" s="223">
        <f>ROUND(I1305*H1305,2)</f>
        <v>0</v>
      </c>
      <c r="K1305" s="219" t="s">
        <v>21</v>
      </c>
      <c r="L1305" s="47"/>
      <c r="M1305" s="224" t="s">
        <v>21</v>
      </c>
      <c r="N1305" s="225" t="s">
        <v>44</v>
      </c>
      <c r="O1305" s="87"/>
      <c r="P1305" s="226">
        <f>O1305*H1305</f>
        <v>0</v>
      </c>
      <c r="Q1305" s="226">
        <v>0</v>
      </c>
      <c r="R1305" s="226">
        <f>Q1305*H1305</f>
        <v>0</v>
      </c>
      <c r="S1305" s="226">
        <v>0</v>
      </c>
      <c r="T1305" s="227">
        <f>S1305*H1305</f>
        <v>0</v>
      </c>
      <c r="U1305" s="41"/>
      <c r="V1305" s="41"/>
      <c r="W1305" s="41"/>
      <c r="X1305" s="41"/>
      <c r="Y1305" s="41"/>
      <c r="Z1305" s="41"/>
      <c r="AA1305" s="41"/>
      <c r="AB1305" s="41"/>
      <c r="AC1305" s="41"/>
      <c r="AD1305" s="41"/>
      <c r="AE1305" s="41"/>
      <c r="AR1305" s="228" t="s">
        <v>352</v>
      </c>
      <c r="AT1305" s="228" t="s">
        <v>195</v>
      </c>
      <c r="AU1305" s="228" t="s">
        <v>81</v>
      </c>
      <c r="AY1305" s="20" t="s">
        <v>193</v>
      </c>
      <c r="BE1305" s="229">
        <f>IF(N1305="základní",J1305,0)</f>
        <v>0</v>
      </c>
      <c r="BF1305" s="229">
        <f>IF(N1305="snížená",J1305,0)</f>
        <v>0</v>
      </c>
      <c r="BG1305" s="229">
        <f>IF(N1305="zákl. přenesená",J1305,0)</f>
        <v>0</v>
      </c>
      <c r="BH1305" s="229">
        <f>IF(N1305="sníž. přenesená",J1305,0)</f>
        <v>0</v>
      </c>
      <c r="BI1305" s="229">
        <f>IF(N1305="nulová",J1305,0)</f>
        <v>0</v>
      </c>
      <c r="BJ1305" s="20" t="s">
        <v>77</v>
      </c>
      <c r="BK1305" s="229">
        <f>ROUND(I1305*H1305,2)</f>
        <v>0</v>
      </c>
      <c r="BL1305" s="20" t="s">
        <v>352</v>
      </c>
      <c r="BM1305" s="228" t="s">
        <v>2148</v>
      </c>
    </row>
    <row r="1306" s="2" customFormat="1">
      <c r="A1306" s="41"/>
      <c r="B1306" s="42"/>
      <c r="C1306" s="43"/>
      <c r="D1306" s="237" t="s">
        <v>836</v>
      </c>
      <c r="E1306" s="43"/>
      <c r="F1306" s="292" t="s">
        <v>2149</v>
      </c>
      <c r="G1306" s="43"/>
      <c r="H1306" s="43"/>
      <c r="I1306" s="232"/>
      <c r="J1306" s="43"/>
      <c r="K1306" s="43"/>
      <c r="L1306" s="47"/>
      <c r="M1306" s="233"/>
      <c r="N1306" s="234"/>
      <c r="O1306" s="87"/>
      <c r="P1306" s="87"/>
      <c r="Q1306" s="87"/>
      <c r="R1306" s="87"/>
      <c r="S1306" s="87"/>
      <c r="T1306" s="88"/>
      <c r="U1306" s="41"/>
      <c r="V1306" s="41"/>
      <c r="W1306" s="41"/>
      <c r="X1306" s="41"/>
      <c r="Y1306" s="41"/>
      <c r="Z1306" s="41"/>
      <c r="AA1306" s="41"/>
      <c r="AB1306" s="41"/>
      <c r="AC1306" s="41"/>
      <c r="AD1306" s="41"/>
      <c r="AE1306" s="41"/>
      <c r="AT1306" s="20" t="s">
        <v>836</v>
      </c>
      <c r="AU1306" s="20" t="s">
        <v>81</v>
      </c>
    </row>
    <row r="1307" s="2" customFormat="1" ht="16.5" customHeight="1">
      <c r="A1307" s="41"/>
      <c r="B1307" s="42"/>
      <c r="C1307" s="217" t="s">
        <v>2150</v>
      </c>
      <c r="D1307" s="217" t="s">
        <v>195</v>
      </c>
      <c r="E1307" s="218" t="s">
        <v>2151</v>
      </c>
      <c r="F1307" s="219" t="s">
        <v>2152</v>
      </c>
      <c r="G1307" s="220" t="s">
        <v>1687</v>
      </c>
      <c r="H1307" s="221">
        <v>1</v>
      </c>
      <c r="I1307" s="222"/>
      <c r="J1307" s="223">
        <f>ROUND(I1307*H1307,2)</f>
        <v>0</v>
      </c>
      <c r="K1307" s="219" t="s">
        <v>21</v>
      </c>
      <c r="L1307" s="47"/>
      <c r="M1307" s="224" t="s">
        <v>21</v>
      </c>
      <c r="N1307" s="225" t="s">
        <v>44</v>
      </c>
      <c r="O1307" s="87"/>
      <c r="P1307" s="226">
        <f>O1307*H1307</f>
        <v>0</v>
      </c>
      <c r="Q1307" s="226">
        <v>0</v>
      </c>
      <c r="R1307" s="226">
        <f>Q1307*H1307</f>
        <v>0</v>
      </c>
      <c r="S1307" s="226">
        <v>0</v>
      </c>
      <c r="T1307" s="227">
        <f>S1307*H1307</f>
        <v>0</v>
      </c>
      <c r="U1307" s="41"/>
      <c r="V1307" s="41"/>
      <c r="W1307" s="41"/>
      <c r="X1307" s="41"/>
      <c r="Y1307" s="41"/>
      <c r="Z1307" s="41"/>
      <c r="AA1307" s="41"/>
      <c r="AB1307" s="41"/>
      <c r="AC1307" s="41"/>
      <c r="AD1307" s="41"/>
      <c r="AE1307" s="41"/>
      <c r="AR1307" s="228" t="s">
        <v>352</v>
      </c>
      <c r="AT1307" s="228" t="s">
        <v>195</v>
      </c>
      <c r="AU1307" s="228" t="s">
        <v>81</v>
      </c>
      <c r="AY1307" s="20" t="s">
        <v>193</v>
      </c>
      <c r="BE1307" s="229">
        <f>IF(N1307="základní",J1307,0)</f>
        <v>0</v>
      </c>
      <c r="BF1307" s="229">
        <f>IF(N1307="snížená",J1307,0)</f>
        <v>0</v>
      </c>
      <c r="BG1307" s="229">
        <f>IF(N1307="zákl. přenesená",J1307,0)</f>
        <v>0</v>
      </c>
      <c r="BH1307" s="229">
        <f>IF(N1307="sníž. přenesená",J1307,0)</f>
        <v>0</v>
      </c>
      <c r="BI1307" s="229">
        <f>IF(N1307="nulová",J1307,0)</f>
        <v>0</v>
      </c>
      <c r="BJ1307" s="20" t="s">
        <v>77</v>
      </c>
      <c r="BK1307" s="229">
        <f>ROUND(I1307*H1307,2)</f>
        <v>0</v>
      </c>
      <c r="BL1307" s="20" t="s">
        <v>352</v>
      </c>
      <c r="BM1307" s="228" t="s">
        <v>2153</v>
      </c>
    </row>
    <row r="1308" s="2" customFormat="1">
      <c r="A1308" s="41"/>
      <c r="B1308" s="42"/>
      <c r="C1308" s="43"/>
      <c r="D1308" s="237" t="s">
        <v>836</v>
      </c>
      <c r="E1308" s="43"/>
      <c r="F1308" s="292" t="s">
        <v>2154</v>
      </c>
      <c r="G1308" s="43"/>
      <c r="H1308" s="43"/>
      <c r="I1308" s="232"/>
      <c r="J1308" s="43"/>
      <c r="K1308" s="43"/>
      <c r="L1308" s="47"/>
      <c r="M1308" s="233"/>
      <c r="N1308" s="234"/>
      <c r="O1308" s="87"/>
      <c r="P1308" s="87"/>
      <c r="Q1308" s="87"/>
      <c r="R1308" s="87"/>
      <c r="S1308" s="87"/>
      <c r="T1308" s="88"/>
      <c r="U1308" s="41"/>
      <c r="V1308" s="41"/>
      <c r="W1308" s="41"/>
      <c r="X1308" s="41"/>
      <c r="Y1308" s="41"/>
      <c r="Z1308" s="41"/>
      <c r="AA1308" s="41"/>
      <c r="AB1308" s="41"/>
      <c r="AC1308" s="41"/>
      <c r="AD1308" s="41"/>
      <c r="AE1308" s="41"/>
      <c r="AT1308" s="20" t="s">
        <v>836</v>
      </c>
      <c r="AU1308" s="20" t="s">
        <v>81</v>
      </c>
    </row>
    <row r="1309" s="2" customFormat="1" ht="16.5" customHeight="1">
      <c r="A1309" s="41"/>
      <c r="B1309" s="42"/>
      <c r="C1309" s="217" t="s">
        <v>2155</v>
      </c>
      <c r="D1309" s="217" t="s">
        <v>195</v>
      </c>
      <c r="E1309" s="218" t="s">
        <v>2156</v>
      </c>
      <c r="F1309" s="219" t="s">
        <v>2157</v>
      </c>
      <c r="G1309" s="220" t="s">
        <v>1687</v>
      </c>
      <c r="H1309" s="221">
        <v>1</v>
      </c>
      <c r="I1309" s="222"/>
      <c r="J1309" s="223">
        <f>ROUND(I1309*H1309,2)</f>
        <v>0</v>
      </c>
      <c r="K1309" s="219" t="s">
        <v>21</v>
      </c>
      <c r="L1309" s="47"/>
      <c r="M1309" s="224" t="s">
        <v>21</v>
      </c>
      <c r="N1309" s="225" t="s">
        <v>44</v>
      </c>
      <c r="O1309" s="87"/>
      <c r="P1309" s="226">
        <f>O1309*H1309</f>
        <v>0</v>
      </c>
      <c r="Q1309" s="226">
        <v>0</v>
      </c>
      <c r="R1309" s="226">
        <f>Q1309*H1309</f>
        <v>0</v>
      </c>
      <c r="S1309" s="226">
        <v>0</v>
      </c>
      <c r="T1309" s="227">
        <f>S1309*H1309</f>
        <v>0</v>
      </c>
      <c r="U1309" s="41"/>
      <c r="V1309" s="41"/>
      <c r="W1309" s="41"/>
      <c r="X1309" s="41"/>
      <c r="Y1309" s="41"/>
      <c r="Z1309" s="41"/>
      <c r="AA1309" s="41"/>
      <c r="AB1309" s="41"/>
      <c r="AC1309" s="41"/>
      <c r="AD1309" s="41"/>
      <c r="AE1309" s="41"/>
      <c r="AR1309" s="228" t="s">
        <v>352</v>
      </c>
      <c r="AT1309" s="228" t="s">
        <v>195</v>
      </c>
      <c r="AU1309" s="228" t="s">
        <v>81</v>
      </c>
      <c r="AY1309" s="20" t="s">
        <v>193</v>
      </c>
      <c r="BE1309" s="229">
        <f>IF(N1309="základní",J1309,0)</f>
        <v>0</v>
      </c>
      <c r="BF1309" s="229">
        <f>IF(N1309="snížená",J1309,0)</f>
        <v>0</v>
      </c>
      <c r="BG1309" s="229">
        <f>IF(N1309="zákl. přenesená",J1309,0)</f>
        <v>0</v>
      </c>
      <c r="BH1309" s="229">
        <f>IF(N1309="sníž. přenesená",J1309,0)</f>
        <v>0</v>
      </c>
      <c r="BI1309" s="229">
        <f>IF(N1309="nulová",J1309,0)</f>
        <v>0</v>
      </c>
      <c r="BJ1309" s="20" t="s">
        <v>77</v>
      </c>
      <c r="BK1309" s="229">
        <f>ROUND(I1309*H1309,2)</f>
        <v>0</v>
      </c>
      <c r="BL1309" s="20" t="s">
        <v>352</v>
      </c>
      <c r="BM1309" s="228" t="s">
        <v>2158</v>
      </c>
    </row>
    <row r="1310" s="2" customFormat="1">
      <c r="A1310" s="41"/>
      <c r="B1310" s="42"/>
      <c r="C1310" s="43"/>
      <c r="D1310" s="237" t="s">
        <v>836</v>
      </c>
      <c r="E1310" s="43"/>
      <c r="F1310" s="292" t="s">
        <v>2159</v>
      </c>
      <c r="G1310" s="43"/>
      <c r="H1310" s="43"/>
      <c r="I1310" s="232"/>
      <c r="J1310" s="43"/>
      <c r="K1310" s="43"/>
      <c r="L1310" s="47"/>
      <c r="M1310" s="233"/>
      <c r="N1310" s="234"/>
      <c r="O1310" s="87"/>
      <c r="P1310" s="87"/>
      <c r="Q1310" s="87"/>
      <c r="R1310" s="87"/>
      <c r="S1310" s="87"/>
      <c r="T1310" s="88"/>
      <c r="U1310" s="41"/>
      <c r="V1310" s="41"/>
      <c r="W1310" s="41"/>
      <c r="X1310" s="41"/>
      <c r="Y1310" s="41"/>
      <c r="Z1310" s="41"/>
      <c r="AA1310" s="41"/>
      <c r="AB1310" s="41"/>
      <c r="AC1310" s="41"/>
      <c r="AD1310" s="41"/>
      <c r="AE1310" s="41"/>
      <c r="AT1310" s="20" t="s">
        <v>836</v>
      </c>
      <c r="AU1310" s="20" t="s">
        <v>81</v>
      </c>
    </row>
    <row r="1311" s="2" customFormat="1" ht="16.5" customHeight="1">
      <c r="A1311" s="41"/>
      <c r="B1311" s="42"/>
      <c r="C1311" s="217" t="s">
        <v>2160</v>
      </c>
      <c r="D1311" s="217" t="s">
        <v>195</v>
      </c>
      <c r="E1311" s="218" t="s">
        <v>2161</v>
      </c>
      <c r="F1311" s="219" t="s">
        <v>2162</v>
      </c>
      <c r="G1311" s="220" t="s">
        <v>1687</v>
      </c>
      <c r="H1311" s="221">
        <v>1</v>
      </c>
      <c r="I1311" s="222"/>
      <c r="J1311" s="223">
        <f>ROUND(I1311*H1311,2)</f>
        <v>0</v>
      </c>
      <c r="K1311" s="219" t="s">
        <v>21</v>
      </c>
      <c r="L1311" s="47"/>
      <c r="M1311" s="224" t="s">
        <v>21</v>
      </c>
      <c r="N1311" s="225" t="s">
        <v>44</v>
      </c>
      <c r="O1311" s="87"/>
      <c r="P1311" s="226">
        <f>O1311*H1311</f>
        <v>0</v>
      </c>
      <c r="Q1311" s="226">
        <v>0</v>
      </c>
      <c r="R1311" s="226">
        <f>Q1311*H1311</f>
        <v>0</v>
      </c>
      <c r="S1311" s="226">
        <v>0</v>
      </c>
      <c r="T1311" s="227">
        <f>S1311*H1311</f>
        <v>0</v>
      </c>
      <c r="U1311" s="41"/>
      <c r="V1311" s="41"/>
      <c r="W1311" s="41"/>
      <c r="X1311" s="41"/>
      <c r="Y1311" s="41"/>
      <c r="Z1311" s="41"/>
      <c r="AA1311" s="41"/>
      <c r="AB1311" s="41"/>
      <c r="AC1311" s="41"/>
      <c r="AD1311" s="41"/>
      <c r="AE1311" s="41"/>
      <c r="AR1311" s="228" t="s">
        <v>352</v>
      </c>
      <c r="AT1311" s="228" t="s">
        <v>195</v>
      </c>
      <c r="AU1311" s="228" t="s">
        <v>81</v>
      </c>
      <c r="AY1311" s="20" t="s">
        <v>193</v>
      </c>
      <c r="BE1311" s="229">
        <f>IF(N1311="základní",J1311,0)</f>
        <v>0</v>
      </c>
      <c r="BF1311" s="229">
        <f>IF(N1311="snížená",J1311,0)</f>
        <v>0</v>
      </c>
      <c r="BG1311" s="229">
        <f>IF(N1311="zákl. přenesená",J1311,0)</f>
        <v>0</v>
      </c>
      <c r="BH1311" s="229">
        <f>IF(N1311="sníž. přenesená",J1311,0)</f>
        <v>0</v>
      </c>
      <c r="BI1311" s="229">
        <f>IF(N1311="nulová",J1311,0)</f>
        <v>0</v>
      </c>
      <c r="BJ1311" s="20" t="s">
        <v>77</v>
      </c>
      <c r="BK1311" s="229">
        <f>ROUND(I1311*H1311,2)</f>
        <v>0</v>
      </c>
      <c r="BL1311" s="20" t="s">
        <v>352</v>
      </c>
      <c r="BM1311" s="228" t="s">
        <v>2163</v>
      </c>
    </row>
    <row r="1312" s="2" customFormat="1">
      <c r="A1312" s="41"/>
      <c r="B1312" s="42"/>
      <c r="C1312" s="43"/>
      <c r="D1312" s="237" t="s">
        <v>836</v>
      </c>
      <c r="E1312" s="43"/>
      <c r="F1312" s="292" t="s">
        <v>2164</v>
      </c>
      <c r="G1312" s="43"/>
      <c r="H1312" s="43"/>
      <c r="I1312" s="232"/>
      <c r="J1312" s="43"/>
      <c r="K1312" s="43"/>
      <c r="L1312" s="47"/>
      <c r="M1312" s="233"/>
      <c r="N1312" s="234"/>
      <c r="O1312" s="87"/>
      <c r="P1312" s="87"/>
      <c r="Q1312" s="87"/>
      <c r="R1312" s="87"/>
      <c r="S1312" s="87"/>
      <c r="T1312" s="88"/>
      <c r="U1312" s="41"/>
      <c r="V1312" s="41"/>
      <c r="W1312" s="41"/>
      <c r="X1312" s="41"/>
      <c r="Y1312" s="41"/>
      <c r="Z1312" s="41"/>
      <c r="AA1312" s="41"/>
      <c r="AB1312" s="41"/>
      <c r="AC1312" s="41"/>
      <c r="AD1312" s="41"/>
      <c r="AE1312" s="41"/>
      <c r="AT1312" s="20" t="s">
        <v>836</v>
      </c>
      <c r="AU1312" s="20" t="s">
        <v>81</v>
      </c>
    </row>
    <row r="1313" s="2" customFormat="1" ht="16.5" customHeight="1">
      <c r="A1313" s="41"/>
      <c r="B1313" s="42"/>
      <c r="C1313" s="217" t="s">
        <v>2165</v>
      </c>
      <c r="D1313" s="217" t="s">
        <v>195</v>
      </c>
      <c r="E1313" s="218" t="s">
        <v>2166</v>
      </c>
      <c r="F1313" s="219" t="s">
        <v>2167</v>
      </c>
      <c r="G1313" s="220" t="s">
        <v>1687</v>
      </c>
      <c r="H1313" s="221">
        <v>1</v>
      </c>
      <c r="I1313" s="222"/>
      <c r="J1313" s="223">
        <f>ROUND(I1313*H1313,2)</f>
        <v>0</v>
      </c>
      <c r="K1313" s="219" t="s">
        <v>21</v>
      </c>
      <c r="L1313" s="47"/>
      <c r="M1313" s="224" t="s">
        <v>21</v>
      </c>
      <c r="N1313" s="225" t="s">
        <v>44</v>
      </c>
      <c r="O1313" s="87"/>
      <c r="P1313" s="226">
        <f>O1313*H1313</f>
        <v>0</v>
      </c>
      <c r="Q1313" s="226">
        <v>0</v>
      </c>
      <c r="R1313" s="226">
        <f>Q1313*H1313</f>
        <v>0</v>
      </c>
      <c r="S1313" s="226">
        <v>0</v>
      </c>
      <c r="T1313" s="227">
        <f>S1313*H1313</f>
        <v>0</v>
      </c>
      <c r="U1313" s="41"/>
      <c r="V1313" s="41"/>
      <c r="W1313" s="41"/>
      <c r="X1313" s="41"/>
      <c r="Y1313" s="41"/>
      <c r="Z1313" s="41"/>
      <c r="AA1313" s="41"/>
      <c r="AB1313" s="41"/>
      <c r="AC1313" s="41"/>
      <c r="AD1313" s="41"/>
      <c r="AE1313" s="41"/>
      <c r="AR1313" s="228" t="s">
        <v>352</v>
      </c>
      <c r="AT1313" s="228" t="s">
        <v>195</v>
      </c>
      <c r="AU1313" s="228" t="s">
        <v>81</v>
      </c>
      <c r="AY1313" s="20" t="s">
        <v>193</v>
      </c>
      <c r="BE1313" s="229">
        <f>IF(N1313="základní",J1313,0)</f>
        <v>0</v>
      </c>
      <c r="BF1313" s="229">
        <f>IF(N1313="snížená",J1313,0)</f>
        <v>0</v>
      </c>
      <c r="BG1313" s="229">
        <f>IF(N1313="zákl. přenesená",J1313,0)</f>
        <v>0</v>
      </c>
      <c r="BH1313" s="229">
        <f>IF(N1313="sníž. přenesená",J1313,0)</f>
        <v>0</v>
      </c>
      <c r="BI1313" s="229">
        <f>IF(N1313="nulová",J1313,0)</f>
        <v>0</v>
      </c>
      <c r="BJ1313" s="20" t="s">
        <v>77</v>
      </c>
      <c r="BK1313" s="229">
        <f>ROUND(I1313*H1313,2)</f>
        <v>0</v>
      </c>
      <c r="BL1313" s="20" t="s">
        <v>352</v>
      </c>
      <c r="BM1313" s="228" t="s">
        <v>2168</v>
      </c>
    </row>
    <row r="1314" s="2" customFormat="1">
      <c r="A1314" s="41"/>
      <c r="B1314" s="42"/>
      <c r="C1314" s="43"/>
      <c r="D1314" s="237" t="s">
        <v>836</v>
      </c>
      <c r="E1314" s="43"/>
      <c r="F1314" s="292" t="s">
        <v>2164</v>
      </c>
      <c r="G1314" s="43"/>
      <c r="H1314" s="43"/>
      <c r="I1314" s="232"/>
      <c r="J1314" s="43"/>
      <c r="K1314" s="43"/>
      <c r="L1314" s="47"/>
      <c r="M1314" s="233"/>
      <c r="N1314" s="234"/>
      <c r="O1314" s="87"/>
      <c r="P1314" s="87"/>
      <c r="Q1314" s="87"/>
      <c r="R1314" s="87"/>
      <c r="S1314" s="87"/>
      <c r="T1314" s="88"/>
      <c r="U1314" s="41"/>
      <c r="V1314" s="41"/>
      <c r="W1314" s="41"/>
      <c r="X1314" s="41"/>
      <c r="Y1314" s="41"/>
      <c r="Z1314" s="41"/>
      <c r="AA1314" s="41"/>
      <c r="AB1314" s="41"/>
      <c r="AC1314" s="41"/>
      <c r="AD1314" s="41"/>
      <c r="AE1314" s="41"/>
      <c r="AT1314" s="20" t="s">
        <v>836</v>
      </c>
      <c r="AU1314" s="20" t="s">
        <v>81</v>
      </c>
    </row>
    <row r="1315" s="2" customFormat="1" ht="24.15" customHeight="1">
      <c r="A1315" s="41"/>
      <c r="B1315" s="42"/>
      <c r="C1315" s="217" t="s">
        <v>2169</v>
      </c>
      <c r="D1315" s="217" t="s">
        <v>195</v>
      </c>
      <c r="E1315" s="218" t="s">
        <v>2170</v>
      </c>
      <c r="F1315" s="219" t="s">
        <v>2171</v>
      </c>
      <c r="G1315" s="220" t="s">
        <v>1687</v>
      </c>
      <c r="H1315" s="221">
        <v>1</v>
      </c>
      <c r="I1315" s="222"/>
      <c r="J1315" s="223">
        <f>ROUND(I1315*H1315,2)</f>
        <v>0</v>
      </c>
      <c r="K1315" s="219" t="s">
        <v>21</v>
      </c>
      <c r="L1315" s="47"/>
      <c r="M1315" s="224" t="s">
        <v>21</v>
      </c>
      <c r="N1315" s="225" t="s">
        <v>44</v>
      </c>
      <c r="O1315" s="87"/>
      <c r="P1315" s="226">
        <f>O1315*H1315</f>
        <v>0</v>
      </c>
      <c r="Q1315" s="226">
        <v>0</v>
      </c>
      <c r="R1315" s="226">
        <f>Q1315*H1315</f>
        <v>0</v>
      </c>
      <c r="S1315" s="226">
        <v>0</v>
      </c>
      <c r="T1315" s="227">
        <f>S1315*H1315</f>
        <v>0</v>
      </c>
      <c r="U1315" s="41"/>
      <c r="V1315" s="41"/>
      <c r="W1315" s="41"/>
      <c r="X1315" s="41"/>
      <c r="Y1315" s="41"/>
      <c r="Z1315" s="41"/>
      <c r="AA1315" s="41"/>
      <c r="AB1315" s="41"/>
      <c r="AC1315" s="41"/>
      <c r="AD1315" s="41"/>
      <c r="AE1315" s="41"/>
      <c r="AR1315" s="228" t="s">
        <v>352</v>
      </c>
      <c r="AT1315" s="228" t="s">
        <v>195</v>
      </c>
      <c r="AU1315" s="228" t="s">
        <v>81</v>
      </c>
      <c r="AY1315" s="20" t="s">
        <v>193</v>
      </c>
      <c r="BE1315" s="229">
        <f>IF(N1315="základní",J1315,0)</f>
        <v>0</v>
      </c>
      <c r="BF1315" s="229">
        <f>IF(N1315="snížená",J1315,0)</f>
        <v>0</v>
      </c>
      <c r="BG1315" s="229">
        <f>IF(N1315="zákl. přenesená",J1315,0)</f>
        <v>0</v>
      </c>
      <c r="BH1315" s="229">
        <f>IF(N1315="sníž. přenesená",J1315,0)</f>
        <v>0</v>
      </c>
      <c r="BI1315" s="229">
        <f>IF(N1315="nulová",J1315,0)</f>
        <v>0</v>
      </c>
      <c r="BJ1315" s="20" t="s">
        <v>77</v>
      </c>
      <c r="BK1315" s="229">
        <f>ROUND(I1315*H1315,2)</f>
        <v>0</v>
      </c>
      <c r="BL1315" s="20" t="s">
        <v>352</v>
      </c>
      <c r="BM1315" s="228" t="s">
        <v>2172</v>
      </c>
    </row>
    <row r="1316" s="2" customFormat="1">
      <c r="A1316" s="41"/>
      <c r="B1316" s="42"/>
      <c r="C1316" s="43"/>
      <c r="D1316" s="237" t="s">
        <v>836</v>
      </c>
      <c r="E1316" s="43"/>
      <c r="F1316" s="292" t="s">
        <v>2173</v>
      </c>
      <c r="G1316" s="43"/>
      <c r="H1316" s="43"/>
      <c r="I1316" s="232"/>
      <c r="J1316" s="43"/>
      <c r="K1316" s="43"/>
      <c r="L1316" s="47"/>
      <c r="M1316" s="233"/>
      <c r="N1316" s="234"/>
      <c r="O1316" s="87"/>
      <c r="P1316" s="87"/>
      <c r="Q1316" s="87"/>
      <c r="R1316" s="87"/>
      <c r="S1316" s="87"/>
      <c r="T1316" s="88"/>
      <c r="U1316" s="41"/>
      <c r="V1316" s="41"/>
      <c r="W1316" s="41"/>
      <c r="X1316" s="41"/>
      <c r="Y1316" s="41"/>
      <c r="Z1316" s="41"/>
      <c r="AA1316" s="41"/>
      <c r="AB1316" s="41"/>
      <c r="AC1316" s="41"/>
      <c r="AD1316" s="41"/>
      <c r="AE1316" s="41"/>
      <c r="AT1316" s="20" t="s">
        <v>836</v>
      </c>
      <c r="AU1316" s="20" t="s">
        <v>81</v>
      </c>
    </row>
    <row r="1317" s="2" customFormat="1" ht="24.15" customHeight="1">
      <c r="A1317" s="41"/>
      <c r="B1317" s="42"/>
      <c r="C1317" s="217" t="s">
        <v>2174</v>
      </c>
      <c r="D1317" s="217" t="s">
        <v>195</v>
      </c>
      <c r="E1317" s="218" t="s">
        <v>2175</v>
      </c>
      <c r="F1317" s="219" t="s">
        <v>2176</v>
      </c>
      <c r="G1317" s="220" t="s">
        <v>1687</v>
      </c>
      <c r="H1317" s="221">
        <v>2</v>
      </c>
      <c r="I1317" s="222"/>
      <c r="J1317" s="223">
        <f>ROUND(I1317*H1317,2)</f>
        <v>0</v>
      </c>
      <c r="K1317" s="219" t="s">
        <v>21</v>
      </c>
      <c r="L1317" s="47"/>
      <c r="M1317" s="224" t="s">
        <v>21</v>
      </c>
      <c r="N1317" s="225" t="s">
        <v>44</v>
      </c>
      <c r="O1317" s="87"/>
      <c r="P1317" s="226">
        <f>O1317*H1317</f>
        <v>0</v>
      </c>
      <c r="Q1317" s="226">
        <v>0</v>
      </c>
      <c r="R1317" s="226">
        <f>Q1317*H1317</f>
        <v>0</v>
      </c>
      <c r="S1317" s="226">
        <v>0</v>
      </c>
      <c r="T1317" s="227">
        <f>S1317*H1317</f>
        <v>0</v>
      </c>
      <c r="U1317" s="41"/>
      <c r="V1317" s="41"/>
      <c r="W1317" s="41"/>
      <c r="X1317" s="41"/>
      <c r="Y1317" s="41"/>
      <c r="Z1317" s="41"/>
      <c r="AA1317" s="41"/>
      <c r="AB1317" s="41"/>
      <c r="AC1317" s="41"/>
      <c r="AD1317" s="41"/>
      <c r="AE1317" s="41"/>
      <c r="AR1317" s="228" t="s">
        <v>352</v>
      </c>
      <c r="AT1317" s="228" t="s">
        <v>195</v>
      </c>
      <c r="AU1317" s="228" t="s">
        <v>81</v>
      </c>
      <c r="AY1317" s="20" t="s">
        <v>193</v>
      </c>
      <c r="BE1317" s="229">
        <f>IF(N1317="základní",J1317,0)</f>
        <v>0</v>
      </c>
      <c r="BF1317" s="229">
        <f>IF(N1317="snížená",J1317,0)</f>
        <v>0</v>
      </c>
      <c r="BG1317" s="229">
        <f>IF(N1317="zákl. přenesená",J1317,0)</f>
        <v>0</v>
      </c>
      <c r="BH1317" s="229">
        <f>IF(N1317="sníž. přenesená",J1317,0)</f>
        <v>0</v>
      </c>
      <c r="BI1317" s="229">
        <f>IF(N1317="nulová",J1317,0)</f>
        <v>0</v>
      </c>
      <c r="BJ1317" s="20" t="s">
        <v>77</v>
      </c>
      <c r="BK1317" s="229">
        <f>ROUND(I1317*H1317,2)</f>
        <v>0</v>
      </c>
      <c r="BL1317" s="20" t="s">
        <v>352</v>
      </c>
      <c r="BM1317" s="228" t="s">
        <v>2177</v>
      </c>
    </row>
    <row r="1318" s="2" customFormat="1">
      <c r="A1318" s="41"/>
      <c r="B1318" s="42"/>
      <c r="C1318" s="43"/>
      <c r="D1318" s="237" t="s">
        <v>836</v>
      </c>
      <c r="E1318" s="43"/>
      <c r="F1318" s="292" t="s">
        <v>2178</v>
      </c>
      <c r="G1318" s="43"/>
      <c r="H1318" s="43"/>
      <c r="I1318" s="232"/>
      <c r="J1318" s="43"/>
      <c r="K1318" s="43"/>
      <c r="L1318" s="47"/>
      <c r="M1318" s="233"/>
      <c r="N1318" s="234"/>
      <c r="O1318" s="87"/>
      <c r="P1318" s="87"/>
      <c r="Q1318" s="87"/>
      <c r="R1318" s="87"/>
      <c r="S1318" s="87"/>
      <c r="T1318" s="88"/>
      <c r="U1318" s="41"/>
      <c r="V1318" s="41"/>
      <c r="W1318" s="41"/>
      <c r="X1318" s="41"/>
      <c r="Y1318" s="41"/>
      <c r="Z1318" s="41"/>
      <c r="AA1318" s="41"/>
      <c r="AB1318" s="41"/>
      <c r="AC1318" s="41"/>
      <c r="AD1318" s="41"/>
      <c r="AE1318" s="41"/>
      <c r="AT1318" s="20" t="s">
        <v>836</v>
      </c>
      <c r="AU1318" s="20" t="s">
        <v>81</v>
      </c>
    </row>
    <row r="1319" s="2" customFormat="1" ht="24.15" customHeight="1">
      <c r="A1319" s="41"/>
      <c r="B1319" s="42"/>
      <c r="C1319" s="217" t="s">
        <v>2179</v>
      </c>
      <c r="D1319" s="217" t="s">
        <v>195</v>
      </c>
      <c r="E1319" s="218" t="s">
        <v>2180</v>
      </c>
      <c r="F1319" s="219" t="s">
        <v>2181</v>
      </c>
      <c r="G1319" s="220" t="s">
        <v>1687</v>
      </c>
      <c r="H1319" s="221">
        <v>1</v>
      </c>
      <c r="I1319" s="222"/>
      <c r="J1319" s="223">
        <f>ROUND(I1319*H1319,2)</f>
        <v>0</v>
      </c>
      <c r="K1319" s="219" t="s">
        <v>21</v>
      </c>
      <c r="L1319" s="47"/>
      <c r="M1319" s="224" t="s">
        <v>21</v>
      </c>
      <c r="N1319" s="225" t="s">
        <v>44</v>
      </c>
      <c r="O1319" s="87"/>
      <c r="P1319" s="226">
        <f>O1319*H1319</f>
        <v>0</v>
      </c>
      <c r="Q1319" s="226">
        <v>0</v>
      </c>
      <c r="R1319" s="226">
        <f>Q1319*H1319</f>
        <v>0</v>
      </c>
      <c r="S1319" s="226">
        <v>0</v>
      </c>
      <c r="T1319" s="227">
        <f>S1319*H1319</f>
        <v>0</v>
      </c>
      <c r="U1319" s="41"/>
      <c r="V1319" s="41"/>
      <c r="W1319" s="41"/>
      <c r="X1319" s="41"/>
      <c r="Y1319" s="41"/>
      <c r="Z1319" s="41"/>
      <c r="AA1319" s="41"/>
      <c r="AB1319" s="41"/>
      <c r="AC1319" s="41"/>
      <c r="AD1319" s="41"/>
      <c r="AE1319" s="41"/>
      <c r="AR1319" s="228" t="s">
        <v>352</v>
      </c>
      <c r="AT1319" s="228" t="s">
        <v>195</v>
      </c>
      <c r="AU1319" s="228" t="s">
        <v>81</v>
      </c>
      <c r="AY1319" s="20" t="s">
        <v>193</v>
      </c>
      <c r="BE1319" s="229">
        <f>IF(N1319="základní",J1319,0)</f>
        <v>0</v>
      </c>
      <c r="BF1319" s="229">
        <f>IF(N1319="snížená",J1319,0)</f>
        <v>0</v>
      </c>
      <c r="BG1319" s="229">
        <f>IF(N1319="zákl. přenesená",J1319,0)</f>
        <v>0</v>
      </c>
      <c r="BH1319" s="229">
        <f>IF(N1319="sníž. přenesená",J1319,0)</f>
        <v>0</v>
      </c>
      <c r="BI1319" s="229">
        <f>IF(N1319="nulová",J1319,0)</f>
        <v>0</v>
      </c>
      <c r="BJ1319" s="20" t="s">
        <v>77</v>
      </c>
      <c r="BK1319" s="229">
        <f>ROUND(I1319*H1319,2)</f>
        <v>0</v>
      </c>
      <c r="BL1319" s="20" t="s">
        <v>352</v>
      </c>
      <c r="BM1319" s="228" t="s">
        <v>2182</v>
      </c>
    </row>
    <row r="1320" s="2" customFormat="1">
      <c r="A1320" s="41"/>
      <c r="B1320" s="42"/>
      <c r="C1320" s="43"/>
      <c r="D1320" s="237" t="s">
        <v>836</v>
      </c>
      <c r="E1320" s="43"/>
      <c r="F1320" s="292" t="s">
        <v>2183</v>
      </c>
      <c r="G1320" s="43"/>
      <c r="H1320" s="43"/>
      <c r="I1320" s="232"/>
      <c r="J1320" s="43"/>
      <c r="K1320" s="43"/>
      <c r="L1320" s="47"/>
      <c r="M1320" s="233"/>
      <c r="N1320" s="234"/>
      <c r="O1320" s="87"/>
      <c r="P1320" s="87"/>
      <c r="Q1320" s="87"/>
      <c r="R1320" s="87"/>
      <c r="S1320" s="87"/>
      <c r="T1320" s="88"/>
      <c r="U1320" s="41"/>
      <c r="V1320" s="41"/>
      <c r="W1320" s="41"/>
      <c r="X1320" s="41"/>
      <c r="Y1320" s="41"/>
      <c r="Z1320" s="41"/>
      <c r="AA1320" s="41"/>
      <c r="AB1320" s="41"/>
      <c r="AC1320" s="41"/>
      <c r="AD1320" s="41"/>
      <c r="AE1320" s="41"/>
      <c r="AT1320" s="20" t="s">
        <v>836</v>
      </c>
      <c r="AU1320" s="20" t="s">
        <v>81</v>
      </c>
    </row>
    <row r="1321" s="12" customFormat="1" ht="22.8" customHeight="1">
      <c r="A1321" s="12"/>
      <c r="B1321" s="201"/>
      <c r="C1321" s="202"/>
      <c r="D1321" s="203" t="s">
        <v>72</v>
      </c>
      <c r="E1321" s="215" t="s">
        <v>2184</v>
      </c>
      <c r="F1321" s="215" t="s">
        <v>2185</v>
      </c>
      <c r="G1321" s="202"/>
      <c r="H1321" s="202"/>
      <c r="I1321" s="205"/>
      <c r="J1321" s="216">
        <f>BK1321</f>
        <v>0</v>
      </c>
      <c r="K1321" s="202"/>
      <c r="L1321" s="207"/>
      <c r="M1321" s="208"/>
      <c r="N1321" s="209"/>
      <c r="O1321" s="209"/>
      <c r="P1321" s="210">
        <f>SUM(P1322:P1393)</f>
        <v>0</v>
      </c>
      <c r="Q1321" s="209"/>
      <c r="R1321" s="210">
        <f>SUM(R1322:R1393)</f>
        <v>4.4109057199999997</v>
      </c>
      <c r="S1321" s="209"/>
      <c r="T1321" s="211">
        <f>SUM(T1322:T1393)</f>
        <v>0</v>
      </c>
      <c r="U1321" s="12"/>
      <c r="V1321" s="12"/>
      <c r="W1321" s="12"/>
      <c r="X1321" s="12"/>
      <c r="Y1321" s="12"/>
      <c r="Z1321" s="12"/>
      <c r="AA1321" s="12"/>
      <c r="AB1321" s="12"/>
      <c r="AC1321" s="12"/>
      <c r="AD1321" s="12"/>
      <c r="AE1321" s="12"/>
      <c r="AR1321" s="212" t="s">
        <v>81</v>
      </c>
      <c r="AT1321" s="213" t="s">
        <v>72</v>
      </c>
      <c r="AU1321" s="213" t="s">
        <v>77</v>
      </c>
      <c r="AY1321" s="212" t="s">
        <v>193</v>
      </c>
      <c r="BK1321" s="214">
        <f>SUM(BK1322:BK1393)</f>
        <v>0</v>
      </c>
    </row>
    <row r="1322" s="2" customFormat="1" ht="16.5" customHeight="1">
      <c r="A1322" s="41"/>
      <c r="B1322" s="42"/>
      <c r="C1322" s="217" t="s">
        <v>2186</v>
      </c>
      <c r="D1322" s="217" t="s">
        <v>195</v>
      </c>
      <c r="E1322" s="218" t="s">
        <v>2187</v>
      </c>
      <c r="F1322" s="219" t="s">
        <v>2188</v>
      </c>
      <c r="G1322" s="220" t="s">
        <v>198</v>
      </c>
      <c r="H1322" s="221">
        <v>124.59999999999999</v>
      </c>
      <c r="I1322" s="222"/>
      <c r="J1322" s="223">
        <f>ROUND(I1322*H1322,2)</f>
        <v>0</v>
      </c>
      <c r="K1322" s="219" t="s">
        <v>199</v>
      </c>
      <c r="L1322" s="47"/>
      <c r="M1322" s="224" t="s">
        <v>21</v>
      </c>
      <c r="N1322" s="225" t="s">
        <v>44</v>
      </c>
      <c r="O1322" s="87"/>
      <c r="P1322" s="226">
        <f>O1322*H1322</f>
        <v>0</v>
      </c>
      <c r="Q1322" s="226">
        <v>0</v>
      </c>
      <c r="R1322" s="226">
        <f>Q1322*H1322</f>
        <v>0</v>
      </c>
      <c r="S1322" s="226">
        <v>0</v>
      </c>
      <c r="T1322" s="227">
        <f>S1322*H1322</f>
        <v>0</v>
      </c>
      <c r="U1322" s="41"/>
      <c r="V1322" s="41"/>
      <c r="W1322" s="41"/>
      <c r="X1322" s="41"/>
      <c r="Y1322" s="41"/>
      <c r="Z1322" s="41"/>
      <c r="AA1322" s="41"/>
      <c r="AB1322" s="41"/>
      <c r="AC1322" s="41"/>
      <c r="AD1322" s="41"/>
      <c r="AE1322" s="41"/>
      <c r="AR1322" s="228" t="s">
        <v>352</v>
      </c>
      <c r="AT1322" s="228" t="s">
        <v>195</v>
      </c>
      <c r="AU1322" s="228" t="s">
        <v>81</v>
      </c>
      <c r="AY1322" s="20" t="s">
        <v>193</v>
      </c>
      <c r="BE1322" s="229">
        <f>IF(N1322="základní",J1322,0)</f>
        <v>0</v>
      </c>
      <c r="BF1322" s="229">
        <f>IF(N1322="snížená",J1322,0)</f>
        <v>0</v>
      </c>
      <c r="BG1322" s="229">
        <f>IF(N1322="zákl. přenesená",J1322,0)</f>
        <v>0</v>
      </c>
      <c r="BH1322" s="229">
        <f>IF(N1322="sníž. přenesená",J1322,0)</f>
        <v>0</v>
      </c>
      <c r="BI1322" s="229">
        <f>IF(N1322="nulová",J1322,0)</f>
        <v>0</v>
      </c>
      <c r="BJ1322" s="20" t="s">
        <v>77</v>
      </c>
      <c r="BK1322" s="229">
        <f>ROUND(I1322*H1322,2)</f>
        <v>0</v>
      </c>
      <c r="BL1322" s="20" t="s">
        <v>352</v>
      </c>
      <c r="BM1322" s="228" t="s">
        <v>2189</v>
      </c>
    </row>
    <row r="1323" s="2" customFormat="1">
      <c r="A1323" s="41"/>
      <c r="B1323" s="42"/>
      <c r="C1323" s="43"/>
      <c r="D1323" s="230" t="s">
        <v>202</v>
      </c>
      <c r="E1323" s="43"/>
      <c r="F1323" s="231" t="s">
        <v>2190</v>
      </c>
      <c r="G1323" s="43"/>
      <c r="H1323" s="43"/>
      <c r="I1323" s="232"/>
      <c r="J1323" s="43"/>
      <c r="K1323" s="43"/>
      <c r="L1323" s="47"/>
      <c r="M1323" s="233"/>
      <c r="N1323" s="234"/>
      <c r="O1323" s="87"/>
      <c r="P1323" s="87"/>
      <c r="Q1323" s="87"/>
      <c r="R1323" s="87"/>
      <c r="S1323" s="87"/>
      <c r="T1323" s="88"/>
      <c r="U1323" s="41"/>
      <c r="V1323" s="41"/>
      <c r="W1323" s="41"/>
      <c r="X1323" s="41"/>
      <c r="Y1323" s="41"/>
      <c r="Z1323" s="41"/>
      <c r="AA1323" s="41"/>
      <c r="AB1323" s="41"/>
      <c r="AC1323" s="41"/>
      <c r="AD1323" s="41"/>
      <c r="AE1323" s="41"/>
      <c r="AT1323" s="20" t="s">
        <v>202</v>
      </c>
      <c r="AU1323" s="20" t="s">
        <v>81</v>
      </c>
    </row>
    <row r="1324" s="14" customFormat="1">
      <c r="A1324" s="14"/>
      <c r="B1324" s="246"/>
      <c r="C1324" s="247"/>
      <c r="D1324" s="237" t="s">
        <v>204</v>
      </c>
      <c r="E1324" s="248" t="s">
        <v>21</v>
      </c>
      <c r="F1324" s="249" t="s">
        <v>737</v>
      </c>
      <c r="G1324" s="247"/>
      <c r="H1324" s="250">
        <v>124.59999999999999</v>
      </c>
      <c r="I1324" s="251"/>
      <c r="J1324" s="247"/>
      <c r="K1324" s="247"/>
      <c r="L1324" s="252"/>
      <c r="M1324" s="253"/>
      <c r="N1324" s="254"/>
      <c r="O1324" s="254"/>
      <c r="P1324" s="254"/>
      <c r="Q1324" s="254"/>
      <c r="R1324" s="254"/>
      <c r="S1324" s="254"/>
      <c r="T1324" s="255"/>
      <c r="U1324" s="14"/>
      <c r="V1324" s="14"/>
      <c r="W1324" s="14"/>
      <c r="X1324" s="14"/>
      <c r="Y1324" s="14"/>
      <c r="Z1324" s="14"/>
      <c r="AA1324" s="14"/>
      <c r="AB1324" s="14"/>
      <c r="AC1324" s="14"/>
      <c r="AD1324" s="14"/>
      <c r="AE1324" s="14"/>
      <c r="AT1324" s="256" t="s">
        <v>204</v>
      </c>
      <c r="AU1324" s="256" t="s">
        <v>81</v>
      </c>
      <c r="AV1324" s="14" t="s">
        <v>81</v>
      </c>
      <c r="AW1324" s="14" t="s">
        <v>34</v>
      </c>
      <c r="AX1324" s="14" t="s">
        <v>73</v>
      </c>
      <c r="AY1324" s="256" t="s">
        <v>193</v>
      </c>
    </row>
    <row r="1325" s="15" customFormat="1">
      <c r="A1325" s="15"/>
      <c r="B1325" s="257"/>
      <c r="C1325" s="258"/>
      <c r="D1325" s="237" t="s">
        <v>204</v>
      </c>
      <c r="E1325" s="259" t="s">
        <v>21</v>
      </c>
      <c r="F1325" s="260" t="s">
        <v>208</v>
      </c>
      <c r="G1325" s="258"/>
      <c r="H1325" s="261">
        <v>124.59999999999999</v>
      </c>
      <c r="I1325" s="262"/>
      <c r="J1325" s="258"/>
      <c r="K1325" s="258"/>
      <c r="L1325" s="263"/>
      <c r="M1325" s="264"/>
      <c r="N1325" s="265"/>
      <c r="O1325" s="265"/>
      <c r="P1325" s="265"/>
      <c r="Q1325" s="265"/>
      <c r="R1325" s="265"/>
      <c r="S1325" s="265"/>
      <c r="T1325" s="266"/>
      <c r="U1325" s="15"/>
      <c r="V1325" s="15"/>
      <c r="W1325" s="15"/>
      <c r="X1325" s="15"/>
      <c r="Y1325" s="15"/>
      <c r="Z1325" s="15"/>
      <c r="AA1325" s="15"/>
      <c r="AB1325" s="15"/>
      <c r="AC1325" s="15"/>
      <c r="AD1325" s="15"/>
      <c r="AE1325" s="15"/>
      <c r="AT1325" s="267" t="s">
        <v>204</v>
      </c>
      <c r="AU1325" s="267" t="s">
        <v>81</v>
      </c>
      <c r="AV1325" s="15" t="s">
        <v>200</v>
      </c>
      <c r="AW1325" s="15" t="s">
        <v>34</v>
      </c>
      <c r="AX1325" s="15" t="s">
        <v>77</v>
      </c>
      <c r="AY1325" s="267" t="s">
        <v>193</v>
      </c>
    </row>
    <row r="1326" s="2" customFormat="1" ht="16.5" customHeight="1">
      <c r="A1326" s="41"/>
      <c r="B1326" s="42"/>
      <c r="C1326" s="217" t="s">
        <v>2191</v>
      </c>
      <c r="D1326" s="217" t="s">
        <v>195</v>
      </c>
      <c r="E1326" s="218" t="s">
        <v>2192</v>
      </c>
      <c r="F1326" s="219" t="s">
        <v>2193</v>
      </c>
      <c r="G1326" s="220" t="s">
        <v>198</v>
      </c>
      <c r="H1326" s="221">
        <v>124.59999999999999</v>
      </c>
      <c r="I1326" s="222"/>
      <c r="J1326" s="223">
        <f>ROUND(I1326*H1326,2)</f>
        <v>0</v>
      </c>
      <c r="K1326" s="219" t="s">
        <v>199</v>
      </c>
      <c r="L1326" s="47"/>
      <c r="M1326" s="224" t="s">
        <v>21</v>
      </c>
      <c r="N1326" s="225" t="s">
        <v>44</v>
      </c>
      <c r="O1326" s="87"/>
      <c r="P1326" s="226">
        <f>O1326*H1326</f>
        <v>0</v>
      </c>
      <c r="Q1326" s="226">
        <v>0.00029999999999999997</v>
      </c>
      <c r="R1326" s="226">
        <f>Q1326*H1326</f>
        <v>0.037379999999999997</v>
      </c>
      <c r="S1326" s="226">
        <v>0</v>
      </c>
      <c r="T1326" s="227">
        <f>S1326*H1326</f>
        <v>0</v>
      </c>
      <c r="U1326" s="41"/>
      <c r="V1326" s="41"/>
      <c r="W1326" s="41"/>
      <c r="X1326" s="41"/>
      <c r="Y1326" s="41"/>
      <c r="Z1326" s="41"/>
      <c r="AA1326" s="41"/>
      <c r="AB1326" s="41"/>
      <c r="AC1326" s="41"/>
      <c r="AD1326" s="41"/>
      <c r="AE1326" s="41"/>
      <c r="AR1326" s="228" t="s">
        <v>352</v>
      </c>
      <c r="AT1326" s="228" t="s">
        <v>195</v>
      </c>
      <c r="AU1326" s="228" t="s">
        <v>81</v>
      </c>
      <c r="AY1326" s="20" t="s">
        <v>193</v>
      </c>
      <c r="BE1326" s="229">
        <f>IF(N1326="základní",J1326,0)</f>
        <v>0</v>
      </c>
      <c r="BF1326" s="229">
        <f>IF(N1326="snížená",J1326,0)</f>
        <v>0</v>
      </c>
      <c r="BG1326" s="229">
        <f>IF(N1326="zákl. přenesená",J1326,0)</f>
        <v>0</v>
      </c>
      <c r="BH1326" s="229">
        <f>IF(N1326="sníž. přenesená",J1326,0)</f>
        <v>0</v>
      </c>
      <c r="BI1326" s="229">
        <f>IF(N1326="nulová",J1326,0)</f>
        <v>0</v>
      </c>
      <c r="BJ1326" s="20" t="s">
        <v>77</v>
      </c>
      <c r="BK1326" s="229">
        <f>ROUND(I1326*H1326,2)</f>
        <v>0</v>
      </c>
      <c r="BL1326" s="20" t="s">
        <v>352</v>
      </c>
      <c r="BM1326" s="228" t="s">
        <v>2194</v>
      </c>
    </row>
    <row r="1327" s="2" customFormat="1">
      <c r="A1327" s="41"/>
      <c r="B1327" s="42"/>
      <c r="C1327" s="43"/>
      <c r="D1327" s="230" t="s">
        <v>202</v>
      </c>
      <c r="E1327" s="43"/>
      <c r="F1327" s="231" t="s">
        <v>2195</v>
      </c>
      <c r="G1327" s="43"/>
      <c r="H1327" s="43"/>
      <c r="I1327" s="232"/>
      <c r="J1327" s="43"/>
      <c r="K1327" s="43"/>
      <c r="L1327" s="47"/>
      <c r="M1327" s="233"/>
      <c r="N1327" s="234"/>
      <c r="O1327" s="87"/>
      <c r="P1327" s="87"/>
      <c r="Q1327" s="87"/>
      <c r="R1327" s="87"/>
      <c r="S1327" s="87"/>
      <c r="T1327" s="88"/>
      <c r="U1327" s="41"/>
      <c r="V1327" s="41"/>
      <c r="W1327" s="41"/>
      <c r="X1327" s="41"/>
      <c r="Y1327" s="41"/>
      <c r="Z1327" s="41"/>
      <c r="AA1327" s="41"/>
      <c r="AB1327" s="41"/>
      <c r="AC1327" s="41"/>
      <c r="AD1327" s="41"/>
      <c r="AE1327" s="41"/>
      <c r="AT1327" s="20" t="s">
        <v>202</v>
      </c>
      <c r="AU1327" s="20" t="s">
        <v>81</v>
      </c>
    </row>
    <row r="1328" s="14" customFormat="1">
      <c r="A1328" s="14"/>
      <c r="B1328" s="246"/>
      <c r="C1328" s="247"/>
      <c r="D1328" s="237" t="s">
        <v>204</v>
      </c>
      <c r="E1328" s="248" t="s">
        <v>21</v>
      </c>
      <c r="F1328" s="249" t="s">
        <v>737</v>
      </c>
      <c r="G1328" s="247"/>
      <c r="H1328" s="250">
        <v>124.59999999999999</v>
      </c>
      <c r="I1328" s="251"/>
      <c r="J1328" s="247"/>
      <c r="K1328" s="247"/>
      <c r="L1328" s="252"/>
      <c r="M1328" s="253"/>
      <c r="N1328" s="254"/>
      <c r="O1328" s="254"/>
      <c r="P1328" s="254"/>
      <c r="Q1328" s="254"/>
      <c r="R1328" s="254"/>
      <c r="S1328" s="254"/>
      <c r="T1328" s="255"/>
      <c r="U1328" s="14"/>
      <c r="V1328" s="14"/>
      <c r="W1328" s="14"/>
      <c r="X1328" s="14"/>
      <c r="Y1328" s="14"/>
      <c r="Z1328" s="14"/>
      <c r="AA1328" s="14"/>
      <c r="AB1328" s="14"/>
      <c r="AC1328" s="14"/>
      <c r="AD1328" s="14"/>
      <c r="AE1328" s="14"/>
      <c r="AT1328" s="256" t="s">
        <v>204</v>
      </c>
      <c r="AU1328" s="256" t="s">
        <v>81</v>
      </c>
      <c r="AV1328" s="14" t="s">
        <v>81</v>
      </c>
      <c r="AW1328" s="14" t="s">
        <v>34</v>
      </c>
      <c r="AX1328" s="14" t="s">
        <v>73</v>
      </c>
      <c r="AY1328" s="256" t="s">
        <v>193</v>
      </c>
    </row>
    <row r="1329" s="15" customFormat="1">
      <c r="A1329" s="15"/>
      <c r="B1329" s="257"/>
      <c r="C1329" s="258"/>
      <c r="D1329" s="237" t="s">
        <v>204</v>
      </c>
      <c r="E1329" s="259" t="s">
        <v>21</v>
      </c>
      <c r="F1329" s="260" t="s">
        <v>208</v>
      </c>
      <c r="G1329" s="258"/>
      <c r="H1329" s="261">
        <v>124.59999999999999</v>
      </c>
      <c r="I1329" s="262"/>
      <c r="J1329" s="258"/>
      <c r="K1329" s="258"/>
      <c r="L1329" s="263"/>
      <c r="M1329" s="264"/>
      <c r="N1329" s="265"/>
      <c r="O1329" s="265"/>
      <c r="P1329" s="265"/>
      <c r="Q1329" s="265"/>
      <c r="R1329" s="265"/>
      <c r="S1329" s="265"/>
      <c r="T1329" s="266"/>
      <c r="U1329" s="15"/>
      <c r="V1329" s="15"/>
      <c r="W1329" s="15"/>
      <c r="X1329" s="15"/>
      <c r="Y1329" s="15"/>
      <c r="Z1329" s="15"/>
      <c r="AA1329" s="15"/>
      <c r="AB1329" s="15"/>
      <c r="AC1329" s="15"/>
      <c r="AD1329" s="15"/>
      <c r="AE1329" s="15"/>
      <c r="AT1329" s="267" t="s">
        <v>204</v>
      </c>
      <c r="AU1329" s="267" t="s">
        <v>81</v>
      </c>
      <c r="AV1329" s="15" t="s">
        <v>200</v>
      </c>
      <c r="AW1329" s="15" t="s">
        <v>34</v>
      </c>
      <c r="AX1329" s="15" t="s">
        <v>77</v>
      </c>
      <c r="AY1329" s="267" t="s">
        <v>193</v>
      </c>
    </row>
    <row r="1330" s="2" customFormat="1" ht="24.15" customHeight="1">
      <c r="A1330" s="41"/>
      <c r="B1330" s="42"/>
      <c r="C1330" s="217" t="s">
        <v>2196</v>
      </c>
      <c r="D1330" s="217" t="s">
        <v>195</v>
      </c>
      <c r="E1330" s="218" t="s">
        <v>2197</v>
      </c>
      <c r="F1330" s="219" t="s">
        <v>2198</v>
      </c>
      <c r="G1330" s="220" t="s">
        <v>211</v>
      </c>
      <c r="H1330" s="221">
        <v>4</v>
      </c>
      <c r="I1330" s="222"/>
      <c r="J1330" s="223">
        <f>ROUND(I1330*H1330,2)</f>
        <v>0</v>
      </c>
      <c r="K1330" s="219" t="s">
        <v>199</v>
      </c>
      <c r="L1330" s="47"/>
      <c r="M1330" s="224" t="s">
        <v>21</v>
      </c>
      <c r="N1330" s="225" t="s">
        <v>44</v>
      </c>
      <c r="O1330" s="87"/>
      <c r="P1330" s="226">
        <f>O1330*H1330</f>
        <v>0</v>
      </c>
      <c r="Q1330" s="226">
        <v>0.00020000000000000001</v>
      </c>
      <c r="R1330" s="226">
        <f>Q1330*H1330</f>
        <v>0.00080000000000000004</v>
      </c>
      <c r="S1330" s="226">
        <v>0</v>
      </c>
      <c r="T1330" s="227">
        <f>S1330*H1330</f>
        <v>0</v>
      </c>
      <c r="U1330" s="41"/>
      <c r="V1330" s="41"/>
      <c r="W1330" s="41"/>
      <c r="X1330" s="41"/>
      <c r="Y1330" s="41"/>
      <c r="Z1330" s="41"/>
      <c r="AA1330" s="41"/>
      <c r="AB1330" s="41"/>
      <c r="AC1330" s="41"/>
      <c r="AD1330" s="41"/>
      <c r="AE1330" s="41"/>
      <c r="AR1330" s="228" t="s">
        <v>352</v>
      </c>
      <c r="AT1330" s="228" t="s">
        <v>195</v>
      </c>
      <c r="AU1330" s="228" t="s">
        <v>81</v>
      </c>
      <c r="AY1330" s="20" t="s">
        <v>193</v>
      </c>
      <c r="BE1330" s="229">
        <f>IF(N1330="základní",J1330,0)</f>
        <v>0</v>
      </c>
      <c r="BF1330" s="229">
        <f>IF(N1330="snížená",J1330,0)</f>
        <v>0</v>
      </c>
      <c r="BG1330" s="229">
        <f>IF(N1330="zákl. přenesená",J1330,0)</f>
        <v>0</v>
      </c>
      <c r="BH1330" s="229">
        <f>IF(N1330="sníž. přenesená",J1330,0)</f>
        <v>0</v>
      </c>
      <c r="BI1330" s="229">
        <f>IF(N1330="nulová",J1330,0)</f>
        <v>0</v>
      </c>
      <c r="BJ1330" s="20" t="s">
        <v>77</v>
      </c>
      <c r="BK1330" s="229">
        <f>ROUND(I1330*H1330,2)</f>
        <v>0</v>
      </c>
      <c r="BL1330" s="20" t="s">
        <v>352</v>
      </c>
      <c r="BM1330" s="228" t="s">
        <v>2199</v>
      </c>
    </row>
    <row r="1331" s="2" customFormat="1">
      <c r="A1331" s="41"/>
      <c r="B1331" s="42"/>
      <c r="C1331" s="43"/>
      <c r="D1331" s="230" t="s">
        <v>202</v>
      </c>
      <c r="E1331" s="43"/>
      <c r="F1331" s="231" t="s">
        <v>2200</v>
      </c>
      <c r="G1331" s="43"/>
      <c r="H1331" s="43"/>
      <c r="I1331" s="232"/>
      <c r="J1331" s="43"/>
      <c r="K1331" s="43"/>
      <c r="L1331" s="47"/>
      <c r="M1331" s="233"/>
      <c r="N1331" s="234"/>
      <c r="O1331" s="87"/>
      <c r="P1331" s="87"/>
      <c r="Q1331" s="87"/>
      <c r="R1331" s="87"/>
      <c r="S1331" s="87"/>
      <c r="T1331" s="88"/>
      <c r="U1331" s="41"/>
      <c r="V1331" s="41"/>
      <c r="W1331" s="41"/>
      <c r="X1331" s="41"/>
      <c r="Y1331" s="41"/>
      <c r="Z1331" s="41"/>
      <c r="AA1331" s="41"/>
      <c r="AB1331" s="41"/>
      <c r="AC1331" s="41"/>
      <c r="AD1331" s="41"/>
      <c r="AE1331" s="41"/>
      <c r="AT1331" s="20" t="s">
        <v>202</v>
      </c>
      <c r="AU1331" s="20" t="s">
        <v>81</v>
      </c>
    </row>
    <row r="1332" s="13" customFormat="1">
      <c r="A1332" s="13"/>
      <c r="B1332" s="235"/>
      <c r="C1332" s="236"/>
      <c r="D1332" s="237" t="s">
        <v>204</v>
      </c>
      <c r="E1332" s="238" t="s">
        <v>21</v>
      </c>
      <c r="F1332" s="239" t="s">
        <v>1398</v>
      </c>
      <c r="G1332" s="236"/>
      <c r="H1332" s="238" t="s">
        <v>21</v>
      </c>
      <c r="I1332" s="240"/>
      <c r="J1332" s="236"/>
      <c r="K1332" s="236"/>
      <c r="L1332" s="241"/>
      <c r="M1332" s="242"/>
      <c r="N1332" s="243"/>
      <c r="O1332" s="243"/>
      <c r="P1332" s="243"/>
      <c r="Q1332" s="243"/>
      <c r="R1332" s="243"/>
      <c r="S1332" s="243"/>
      <c r="T1332" s="244"/>
      <c r="U1332" s="13"/>
      <c r="V1332" s="13"/>
      <c r="W1332" s="13"/>
      <c r="X1332" s="13"/>
      <c r="Y1332" s="13"/>
      <c r="Z1332" s="13"/>
      <c r="AA1332" s="13"/>
      <c r="AB1332" s="13"/>
      <c r="AC1332" s="13"/>
      <c r="AD1332" s="13"/>
      <c r="AE1332" s="13"/>
      <c r="AT1332" s="245" t="s">
        <v>204</v>
      </c>
      <c r="AU1332" s="245" t="s">
        <v>81</v>
      </c>
      <c r="AV1332" s="13" t="s">
        <v>77</v>
      </c>
      <c r="AW1332" s="13" t="s">
        <v>34</v>
      </c>
      <c r="AX1332" s="13" t="s">
        <v>73</v>
      </c>
      <c r="AY1332" s="245" t="s">
        <v>193</v>
      </c>
    </row>
    <row r="1333" s="14" customFormat="1">
      <c r="A1333" s="14"/>
      <c r="B1333" s="246"/>
      <c r="C1333" s="247"/>
      <c r="D1333" s="237" t="s">
        <v>204</v>
      </c>
      <c r="E1333" s="248" t="s">
        <v>21</v>
      </c>
      <c r="F1333" s="249" t="s">
        <v>2201</v>
      </c>
      <c r="G1333" s="247"/>
      <c r="H1333" s="250">
        <v>1.3999999999999999</v>
      </c>
      <c r="I1333" s="251"/>
      <c r="J1333" s="247"/>
      <c r="K1333" s="247"/>
      <c r="L1333" s="252"/>
      <c r="M1333" s="253"/>
      <c r="N1333" s="254"/>
      <c r="O1333" s="254"/>
      <c r="P1333" s="254"/>
      <c r="Q1333" s="254"/>
      <c r="R1333" s="254"/>
      <c r="S1333" s="254"/>
      <c r="T1333" s="255"/>
      <c r="U1333" s="14"/>
      <c r="V1333" s="14"/>
      <c r="W1333" s="14"/>
      <c r="X1333" s="14"/>
      <c r="Y1333" s="14"/>
      <c r="Z1333" s="14"/>
      <c r="AA1333" s="14"/>
      <c r="AB1333" s="14"/>
      <c r="AC1333" s="14"/>
      <c r="AD1333" s="14"/>
      <c r="AE1333" s="14"/>
      <c r="AT1333" s="256" t="s">
        <v>204</v>
      </c>
      <c r="AU1333" s="256" t="s">
        <v>81</v>
      </c>
      <c r="AV1333" s="14" t="s">
        <v>81</v>
      </c>
      <c r="AW1333" s="14" t="s">
        <v>34</v>
      </c>
      <c r="AX1333" s="14" t="s">
        <v>73</v>
      </c>
      <c r="AY1333" s="256" t="s">
        <v>193</v>
      </c>
    </row>
    <row r="1334" s="13" customFormat="1">
      <c r="A1334" s="13"/>
      <c r="B1334" s="235"/>
      <c r="C1334" s="236"/>
      <c r="D1334" s="237" t="s">
        <v>204</v>
      </c>
      <c r="E1334" s="238" t="s">
        <v>21</v>
      </c>
      <c r="F1334" s="239" t="s">
        <v>1399</v>
      </c>
      <c r="G1334" s="236"/>
      <c r="H1334" s="238" t="s">
        <v>21</v>
      </c>
      <c r="I1334" s="240"/>
      <c r="J1334" s="236"/>
      <c r="K1334" s="236"/>
      <c r="L1334" s="241"/>
      <c r="M1334" s="242"/>
      <c r="N1334" s="243"/>
      <c r="O1334" s="243"/>
      <c r="P1334" s="243"/>
      <c r="Q1334" s="243"/>
      <c r="R1334" s="243"/>
      <c r="S1334" s="243"/>
      <c r="T1334" s="244"/>
      <c r="U1334" s="13"/>
      <c r="V1334" s="13"/>
      <c r="W1334" s="13"/>
      <c r="X1334" s="13"/>
      <c r="Y1334" s="13"/>
      <c r="Z1334" s="13"/>
      <c r="AA1334" s="13"/>
      <c r="AB1334" s="13"/>
      <c r="AC1334" s="13"/>
      <c r="AD1334" s="13"/>
      <c r="AE1334" s="13"/>
      <c r="AT1334" s="245" t="s">
        <v>204</v>
      </c>
      <c r="AU1334" s="245" t="s">
        <v>81</v>
      </c>
      <c r="AV1334" s="13" t="s">
        <v>77</v>
      </c>
      <c r="AW1334" s="13" t="s">
        <v>34</v>
      </c>
      <c r="AX1334" s="13" t="s">
        <v>73</v>
      </c>
      <c r="AY1334" s="245" t="s">
        <v>193</v>
      </c>
    </row>
    <row r="1335" s="14" customFormat="1">
      <c r="A1335" s="14"/>
      <c r="B1335" s="246"/>
      <c r="C1335" s="247"/>
      <c r="D1335" s="237" t="s">
        <v>204</v>
      </c>
      <c r="E1335" s="248" t="s">
        <v>21</v>
      </c>
      <c r="F1335" s="249" t="s">
        <v>2202</v>
      </c>
      <c r="G1335" s="247"/>
      <c r="H1335" s="250">
        <v>0.80000000000000004</v>
      </c>
      <c r="I1335" s="251"/>
      <c r="J1335" s="247"/>
      <c r="K1335" s="247"/>
      <c r="L1335" s="252"/>
      <c r="M1335" s="253"/>
      <c r="N1335" s="254"/>
      <c r="O1335" s="254"/>
      <c r="P1335" s="254"/>
      <c r="Q1335" s="254"/>
      <c r="R1335" s="254"/>
      <c r="S1335" s="254"/>
      <c r="T1335" s="255"/>
      <c r="U1335" s="14"/>
      <c r="V1335" s="14"/>
      <c r="W1335" s="14"/>
      <c r="X1335" s="14"/>
      <c r="Y1335" s="14"/>
      <c r="Z1335" s="14"/>
      <c r="AA1335" s="14"/>
      <c r="AB1335" s="14"/>
      <c r="AC1335" s="14"/>
      <c r="AD1335" s="14"/>
      <c r="AE1335" s="14"/>
      <c r="AT1335" s="256" t="s">
        <v>204</v>
      </c>
      <c r="AU1335" s="256" t="s">
        <v>81</v>
      </c>
      <c r="AV1335" s="14" t="s">
        <v>81</v>
      </c>
      <c r="AW1335" s="14" t="s">
        <v>34</v>
      </c>
      <c r="AX1335" s="14" t="s">
        <v>73</v>
      </c>
      <c r="AY1335" s="256" t="s">
        <v>193</v>
      </c>
    </row>
    <row r="1336" s="13" customFormat="1">
      <c r="A1336" s="13"/>
      <c r="B1336" s="235"/>
      <c r="C1336" s="236"/>
      <c r="D1336" s="237" t="s">
        <v>204</v>
      </c>
      <c r="E1336" s="238" t="s">
        <v>21</v>
      </c>
      <c r="F1336" s="239" t="s">
        <v>1400</v>
      </c>
      <c r="G1336" s="236"/>
      <c r="H1336" s="238" t="s">
        <v>21</v>
      </c>
      <c r="I1336" s="240"/>
      <c r="J1336" s="236"/>
      <c r="K1336" s="236"/>
      <c r="L1336" s="241"/>
      <c r="M1336" s="242"/>
      <c r="N1336" s="243"/>
      <c r="O1336" s="243"/>
      <c r="P1336" s="243"/>
      <c r="Q1336" s="243"/>
      <c r="R1336" s="243"/>
      <c r="S1336" s="243"/>
      <c r="T1336" s="244"/>
      <c r="U1336" s="13"/>
      <c r="V1336" s="13"/>
      <c r="W1336" s="13"/>
      <c r="X1336" s="13"/>
      <c r="Y1336" s="13"/>
      <c r="Z1336" s="13"/>
      <c r="AA1336" s="13"/>
      <c r="AB1336" s="13"/>
      <c r="AC1336" s="13"/>
      <c r="AD1336" s="13"/>
      <c r="AE1336" s="13"/>
      <c r="AT1336" s="245" t="s">
        <v>204</v>
      </c>
      <c r="AU1336" s="245" t="s">
        <v>81</v>
      </c>
      <c r="AV1336" s="13" t="s">
        <v>77</v>
      </c>
      <c r="AW1336" s="13" t="s">
        <v>34</v>
      </c>
      <c r="AX1336" s="13" t="s">
        <v>73</v>
      </c>
      <c r="AY1336" s="245" t="s">
        <v>193</v>
      </c>
    </row>
    <row r="1337" s="14" customFormat="1">
      <c r="A1337" s="14"/>
      <c r="B1337" s="246"/>
      <c r="C1337" s="247"/>
      <c r="D1337" s="237" t="s">
        <v>204</v>
      </c>
      <c r="E1337" s="248" t="s">
        <v>21</v>
      </c>
      <c r="F1337" s="249" t="s">
        <v>2203</v>
      </c>
      <c r="G1337" s="247"/>
      <c r="H1337" s="250">
        <v>0.90000000000000002</v>
      </c>
      <c r="I1337" s="251"/>
      <c r="J1337" s="247"/>
      <c r="K1337" s="247"/>
      <c r="L1337" s="252"/>
      <c r="M1337" s="253"/>
      <c r="N1337" s="254"/>
      <c r="O1337" s="254"/>
      <c r="P1337" s="254"/>
      <c r="Q1337" s="254"/>
      <c r="R1337" s="254"/>
      <c r="S1337" s="254"/>
      <c r="T1337" s="255"/>
      <c r="U1337" s="14"/>
      <c r="V1337" s="14"/>
      <c r="W1337" s="14"/>
      <c r="X1337" s="14"/>
      <c r="Y1337" s="14"/>
      <c r="Z1337" s="14"/>
      <c r="AA1337" s="14"/>
      <c r="AB1337" s="14"/>
      <c r="AC1337" s="14"/>
      <c r="AD1337" s="14"/>
      <c r="AE1337" s="14"/>
      <c r="AT1337" s="256" t="s">
        <v>204</v>
      </c>
      <c r="AU1337" s="256" t="s">
        <v>81</v>
      </c>
      <c r="AV1337" s="14" t="s">
        <v>81</v>
      </c>
      <c r="AW1337" s="14" t="s">
        <v>34</v>
      </c>
      <c r="AX1337" s="14" t="s">
        <v>73</v>
      </c>
      <c r="AY1337" s="256" t="s">
        <v>193</v>
      </c>
    </row>
    <row r="1338" s="13" customFormat="1">
      <c r="A1338" s="13"/>
      <c r="B1338" s="235"/>
      <c r="C1338" s="236"/>
      <c r="D1338" s="237" t="s">
        <v>204</v>
      </c>
      <c r="E1338" s="238" t="s">
        <v>21</v>
      </c>
      <c r="F1338" s="239" t="s">
        <v>1418</v>
      </c>
      <c r="G1338" s="236"/>
      <c r="H1338" s="238" t="s">
        <v>21</v>
      </c>
      <c r="I1338" s="240"/>
      <c r="J1338" s="236"/>
      <c r="K1338" s="236"/>
      <c r="L1338" s="241"/>
      <c r="M1338" s="242"/>
      <c r="N1338" s="243"/>
      <c r="O1338" s="243"/>
      <c r="P1338" s="243"/>
      <c r="Q1338" s="243"/>
      <c r="R1338" s="243"/>
      <c r="S1338" s="243"/>
      <c r="T1338" s="244"/>
      <c r="U1338" s="13"/>
      <c r="V1338" s="13"/>
      <c r="W1338" s="13"/>
      <c r="X1338" s="13"/>
      <c r="Y1338" s="13"/>
      <c r="Z1338" s="13"/>
      <c r="AA1338" s="13"/>
      <c r="AB1338" s="13"/>
      <c r="AC1338" s="13"/>
      <c r="AD1338" s="13"/>
      <c r="AE1338" s="13"/>
      <c r="AT1338" s="245" t="s">
        <v>204</v>
      </c>
      <c r="AU1338" s="245" t="s">
        <v>81</v>
      </c>
      <c r="AV1338" s="13" t="s">
        <v>77</v>
      </c>
      <c r="AW1338" s="13" t="s">
        <v>34</v>
      </c>
      <c r="AX1338" s="13" t="s">
        <v>73</v>
      </c>
      <c r="AY1338" s="245" t="s">
        <v>193</v>
      </c>
    </row>
    <row r="1339" s="14" customFormat="1">
      <c r="A1339" s="14"/>
      <c r="B1339" s="246"/>
      <c r="C1339" s="247"/>
      <c r="D1339" s="237" t="s">
        <v>204</v>
      </c>
      <c r="E1339" s="248" t="s">
        <v>21</v>
      </c>
      <c r="F1339" s="249" t="s">
        <v>2203</v>
      </c>
      <c r="G1339" s="247"/>
      <c r="H1339" s="250">
        <v>0.90000000000000002</v>
      </c>
      <c r="I1339" s="251"/>
      <c r="J1339" s="247"/>
      <c r="K1339" s="247"/>
      <c r="L1339" s="252"/>
      <c r="M1339" s="253"/>
      <c r="N1339" s="254"/>
      <c r="O1339" s="254"/>
      <c r="P1339" s="254"/>
      <c r="Q1339" s="254"/>
      <c r="R1339" s="254"/>
      <c r="S1339" s="254"/>
      <c r="T1339" s="255"/>
      <c r="U1339" s="14"/>
      <c r="V1339" s="14"/>
      <c r="W1339" s="14"/>
      <c r="X1339" s="14"/>
      <c r="Y1339" s="14"/>
      <c r="Z1339" s="14"/>
      <c r="AA1339" s="14"/>
      <c r="AB1339" s="14"/>
      <c r="AC1339" s="14"/>
      <c r="AD1339" s="14"/>
      <c r="AE1339" s="14"/>
      <c r="AT1339" s="256" t="s">
        <v>204</v>
      </c>
      <c r="AU1339" s="256" t="s">
        <v>81</v>
      </c>
      <c r="AV1339" s="14" t="s">
        <v>81</v>
      </c>
      <c r="AW1339" s="14" t="s">
        <v>34</v>
      </c>
      <c r="AX1339" s="14" t="s">
        <v>73</v>
      </c>
      <c r="AY1339" s="256" t="s">
        <v>193</v>
      </c>
    </row>
    <row r="1340" s="15" customFormat="1">
      <c r="A1340" s="15"/>
      <c r="B1340" s="257"/>
      <c r="C1340" s="258"/>
      <c r="D1340" s="237" t="s">
        <v>204</v>
      </c>
      <c r="E1340" s="259" t="s">
        <v>21</v>
      </c>
      <c r="F1340" s="260" t="s">
        <v>208</v>
      </c>
      <c r="G1340" s="258"/>
      <c r="H1340" s="261">
        <v>4</v>
      </c>
      <c r="I1340" s="262"/>
      <c r="J1340" s="258"/>
      <c r="K1340" s="258"/>
      <c r="L1340" s="263"/>
      <c r="M1340" s="264"/>
      <c r="N1340" s="265"/>
      <c r="O1340" s="265"/>
      <c r="P1340" s="265"/>
      <c r="Q1340" s="265"/>
      <c r="R1340" s="265"/>
      <c r="S1340" s="265"/>
      <c r="T1340" s="266"/>
      <c r="U1340" s="15"/>
      <c r="V1340" s="15"/>
      <c r="W1340" s="15"/>
      <c r="X1340" s="15"/>
      <c r="Y1340" s="15"/>
      <c r="Z1340" s="15"/>
      <c r="AA1340" s="15"/>
      <c r="AB1340" s="15"/>
      <c r="AC1340" s="15"/>
      <c r="AD1340" s="15"/>
      <c r="AE1340" s="15"/>
      <c r="AT1340" s="267" t="s">
        <v>204</v>
      </c>
      <c r="AU1340" s="267" t="s">
        <v>81</v>
      </c>
      <c r="AV1340" s="15" t="s">
        <v>200</v>
      </c>
      <c r="AW1340" s="15" t="s">
        <v>34</v>
      </c>
      <c r="AX1340" s="15" t="s">
        <v>77</v>
      </c>
      <c r="AY1340" s="267" t="s">
        <v>193</v>
      </c>
    </row>
    <row r="1341" s="2" customFormat="1" ht="16.5" customHeight="1">
      <c r="A1341" s="41"/>
      <c r="B1341" s="42"/>
      <c r="C1341" s="282" t="s">
        <v>2204</v>
      </c>
      <c r="D1341" s="282" t="s">
        <v>811</v>
      </c>
      <c r="E1341" s="283" t="s">
        <v>2205</v>
      </c>
      <c r="F1341" s="284" t="s">
        <v>2206</v>
      </c>
      <c r="G1341" s="285" t="s">
        <v>211</v>
      </c>
      <c r="H1341" s="286">
        <v>4.4000000000000004</v>
      </c>
      <c r="I1341" s="287"/>
      <c r="J1341" s="288">
        <f>ROUND(I1341*H1341,2)</f>
        <v>0</v>
      </c>
      <c r="K1341" s="284" t="s">
        <v>199</v>
      </c>
      <c r="L1341" s="289"/>
      <c r="M1341" s="290" t="s">
        <v>21</v>
      </c>
      <c r="N1341" s="291" t="s">
        <v>44</v>
      </c>
      <c r="O1341" s="87"/>
      <c r="P1341" s="226">
        <f>O1341*H1341</f>
        <v>0</v>
      </c>
      <c r="Q1341" s="226">
        <v>0.00016000000000000001</v>
      </c>
      <c r="R1341" s="226">
        <f>Q1341*H1341</f>
        <v>0.00070400000000000009</v>
      </c>
      <c r="S1341" s="226">
        <v>0</v>
      </c>
      <c r="T1341" s="227">
        <f>S1341*H1341</f>
        <v>0</v>
      </c>
      <c r="U1341" s="41"/>
      <c r="V1341" s="41"/>
      <c r="W1341" s="41"/>
      <c r="X1341" s="41"/>
      <c r="Y1341" s="41"/>
      <c r="Z1341" s="41"/>
      <c r="AA1341" s="41"/>
      <c r="AB1341" s="41"/>
      <c r="AC1341" s="41"/>
      <c r="AD1341" s="41"/>
      <c r="AE1341" s="41"/>
      <c r="AR1341" s="228" t="s">
        <v>472</v>
      </c>
      <c r="AT1341" s="228" t="s">
        <v>811</v>
      </c>
      <c r="AU1341" s="228" t="s">
        <v>81</v>
      </c>
      <c r="AY1341" s="20" t="s">
        <v>193</v>
      </c>
      <c r="BE1341" s="229">
        <f>IF(N1341="základní",J1341,0)</f>
        <v>0</v>
      </c>
      <c r="BF1341" s="229">
        <f>IF(N1341="snížená",J1341,0)</f>
        <v>0</v>
      </c>
      <c r="BG1341" s="229">
        <f>IF(N1341="zákl. přenesená",J1341,0)</f>
        <v>0</v>
      </c>
      <c r="BH1341" s="229">
        <f>IF(N1341="sníž. přenesená",J1341,0)</f>
        <v>0</v>
      </c>
      <c r="BI1341" s="229">
        <f>IF(N1341="nulová",J1341,0)</f>
        <v>0</v>
      </c>
      <c r="BJ1341" s="20" t="s">
        <v>77</v>
      </c>
      <c r="BK1341" s="229">
        <f>ROUND(I1341*H1341,2)</f>
        <v>0</v>
      </c>
      <c r="BL1341" s="20" t="s">
        <v>352</v>
      </c>
      <c r="BM1341" s="228" t="s">
        <v>2207</v>
      </c>
    </row>
    <row r="1342" s="14" customFormat="1">
      <c r="A1342" s="14"/>
      <c r="B1342" s="246"/>
      <c r="C1342" s="247"/>
      <c r="D1342" s="237" t="s">
        <v>204</v>
      </c>
      <c r="E1342" s="247"/>
      <c r="F1342" s="249" t="s">
        <v>2208</v>
      </c>
      <c r="G1342" s="247"/>
      <c r="H1342" s="250">
        <v>4.4000000000000004</v>
      </c>
      <c r="I1342" s="251"/>
      <c r="J1342" s="247"/>
      <c r="K1342" s="247"/>
      <c r="L1342" s="252"/>
      <c r="M1342" s="253"/>
      <c r="N1342" s="254"/>
      <c r="O1342" s="254"/>
      <c r="P1342" s="254"/>
      <c r="Q1342" s="254"/>
      <c r="R1342" s="254"/>
      <c r="S1342" s="254"/>
      <c r="T1342" s="255"/>
      <c r="U1342" s="14"/>
      <c r="V1342" s="14"/>
      <c r="W1342" s="14"/>
      <c r="X1342" s="14"/>
      <c r="Y1342" s="14"/>
      <c r="Z1342" s="14"/>
      <c r="AA1342" s="14"/>
      <c r="AB1342" s="14"/>
      <c r="AC1342" s="14"/>
      <c r="AD1342" s="14"/>
      <c r="AE1342" s="14"/>
      <c r="AT1342" s="256" t="s">
        <v>204</v>
      </c>
      <c r="AU1342" s="256" t="s">
        <v>81</v>
      </c>
      <c r="AV1342" s="14" t="s">
        <v>81</v>
      </c>
      <c r="AW1342" s="14" t="s">
        <v>4</v>
      </c>
      <c r="AX1342" s="14" t="s">
        <v>77</v>
      </c>
      <c r="AY1342" s="256" t="s">
        <v>193</v>
      </c>
    </row>
    <row r="1343" s="2" customFormat="1" ht="24.15" customHeight="1">
      <c r="A1343" s="41"/>
      <c r="B1343" s="42"/>
      <c r="C1343" s="217" t="s">
        <v>2209</v>
      </c>
      <c r="D1343" s="217" t="s">
        <v>195</v>
      </c>
      <c r="E1343" s="218" t="s">
        <v>2210</v>
      </c>
      <c r="F1343" s="219" t="s">
        <v>2211</v>
      </c>
      <c r="G1343" s="220" t="s">
        <v>211</v>
      </c>
      <c r="H1343" s="221">
        <v>60.380000000000003</v>
      </c>
      <c r="I1343" s="222"/>
      <c r="J1343" s="223">
        <f>ROUND(I1343*H1343,2)</f>
        <v>0</v>
      </c>
      <c r="K1343" s="219" t="s">
        <v>199</v>
      </c>
      <c r="L1343" s="47"/>
      <c r="M1343" s="224" t="s">
        <v>21</v>
      </c>
      <c r="N1343" s="225" t="s">
        <v>44</v>
      </c>
      <c r="O1343" s="87"/>
      <c r="P1343" s="226">
        <f>O1343*H1343</f>
        <v>0</v>
      </c>
      <c r="Q1343" s="226">
        <v>0.00058</v>
      </c>
      <c r="R1343" s="226">
        <f>Q1343*H1343</f>
        <v>0.0350204</v>
      </c>
      <c r="S1343" s="226">
        <v>0</v>
      </c>
      <c r="T1343" s="227">
        <f>S1343*H1343</f>
        <v>0</v>
      </c>
      <c r="U1343" s="41"/>
      <c r="V1343" s="41"/>
      <c r="W1343" s="41"/>
      <c r="X1343" s="41"/>
      <c r="Y1343" s="41"/>
      <c r="Z1343" s="41"/>
      <c r="AA1343" s="41"/>
      <c r="AB1343" s="41"/>
      <c r="AC1343" s="41"/>
      <c r="AD1343" s="41"/>
      <c r="AE1343" s="41"/>
      <c r="AR1343" s="228" t="s">
        <v>352</v>
      </c>
      <c r="AT1343" s="228" t="s">
        <v>195</v>
      </c>
      <c r="AU1343" s="228" t="s">
        <v>81</v>
      </c>
      <c r="AY1343" s="20" t="s">
        <v>193</v>
      </c>
      <c r="BE1343" s="229">
        <f>IF(N1343="základní",J1343,0)</f>
        <v>0</v>
      </c>
      <c r="BF1343" s="229">
        <f>IF(N1343="snížená",J1343,0)</f>
        <v>0</v>
      </c>
      <c r="BG1343" s="229">
        <f>IF(N1343="zákl. přenesená",J1343,0)</f>
        <v>0</v>
      </c>
      <c r="BH1343" s="229">
        <f>IF(N1343="sníž. přenesená",J1343,0)</f>
        <v>0</v>
      </c>
      <c r="BI1343" s="229">
        <f>IF(N1343="nulová",J1343,0)</f>
        <v>0</v>
      </c>
      <c r="BJ1343" s="20" t="s">
        <v>77</v>
      </c>
      <c r="BK1343" s="229">
        <f>ROUND(I1343*H1343,2)</f>
        <v>0</v>
      </c>
      <c r="BL1343" s="20" t="s">
        <v>352</v>
      </c>
      <c r="BM1343" s="228" t="s">
        <v>2212</v>
      </c>
    </row>
    <row r="1344" s="2" customFormat="1">
      <c r="A1344" s="41"/>
      <c r="B1344" s="42"/>
      <c r="C1344" s="43"/>
      <c r="D1344" s="230" t="s">
        <v>202</v>
      </c>
      <c r="E1344" s="43"/>
      <c r="F1344" s="231" t="s">
        <v>2213</v>
      </c>
      <c r="G1344" s="43"/>
      <c r="H1344" s="43"/>
      <c r="I1344" s="232"/>
      <c r="J1344" s="43"/>
      <c r="K1344" s="43"/>
      <c r="L1344" s="47"/>
      <c r="M1344" s="233"/>
      <c r="N1344" s="234"/>
      <c r="O1344" s="87"/>
      <c r="P1344" s="87"/>
      <c r="Q1344" s="87"/>
      <c r="R1344" s="87"/>
      <c r="S1344" s="87"/>
      <c r="T1344" s="88"/>
      <c r="U1344" s="41"/>
      <c r="V1344" s="41"/>
      <c r="W1344" s="41"/>
      <c r="X1344" s="41"/>
      <c r="Y1344" s="41"/>
      <c r="Z1344" s="41"/>
      <c r="AA1344" s="41"/>
      <c r="AB1344" s="41"/>
      <c r="AC1344" s="41"/>
      <c r="AD1344" s="41"/>
      <c r="AE1344" s="41"/>
      <c r="AT1344" s="20" t="s">
        <v>202</v>
      </c>
      <c r="AU1344" s="20" t="s">
        <v>81</v>
      </c>
    </row>
    <row r="1345" s="14" customFormat="1">
      <c r="A1345" s="14"/>
      <c r="B1345" s="246"/>
      <c r="C1345" s="247"/>
      <c r="D1345" s="237" t="s">
        <v>204</v>
      </c>
      <c r="E1345" s="248" t="s">
        <v>21</v>
      </c>
      <c r="F1345" s="249" t="s">
        <v>2214</v>
      </c>
      <c r="G1345" s="247"/>
      <c r="H1345" s="250">
        <v>13.859999999999999</v>
      </c>
      <c r="I1345" s="251"/>
      <c r="J1345" s="247"/>
      <c r="K1345" s="247"/>
      <c r="L1345" s="252"/>
      <c r="M1345" s="253"/>
      <c r="N1345" s="254"/>
      <c r="O1345" s="254"/>
      <c r="P1345" s="254"/>
      <c r="Q1345" s="254"/>
      <c r="R1345" s="254"/>
      <c r="S1345" s="254"/>
      <c r="T1345" s="255"/>
      <c r="U1345" s="14"/>
      <c r="V1345" s="14"/>
      <c r="W1345" s="14"/>
      <c r="X1345" s="14"/>
      <c r="Y1345" s="14"/>
      <c r="Z1345" s="14"/>
      <c r="AA1345" s="14"/>
      <c r="AB1345" s="14"/>
      <c r="AC1345" s="14"/>
      <c r="AD1345" s="14"/>
      <c r="AE1345" s="14"/>
      <c r="AT1345" s="256" t="s">
        <v>204</v>
      </c>
      <c r="AU1345" s="256" t="s">
        <v>81</v>
      </c>
      <c r="AV1345" s="14" t="s">
        <v>81</v>
      </c>
      <c r="AW1345" s="14" t="s">
        <v>34</v>
      </c>
      <c r="AX1345" s="14" t="s">
        <v>73</v>
      </c>
      <c r="AY1345" s="256" t="s">
        <v>193</v>
      </c>
    </row>
    <row r="1346" s="14" customFormat="1">
      <c r="A1346" s="14"/>
      <c r="B1346" s="246"/>
      <c r="C1346" s="247"/>
      <c r="D1346" s="237" t="s">
        <v>204</v>
      </c>
      <c r="E1346" s="248" t="s">
        <v>21</v>
      </c>
      <c r="F1346" s="249" t="s">
        <v>2215</v>
      </c>
      <c r="G1346" s="247"/>
      <c r="H1346" s="250">
        <v>11.560000000000001</v>
      </c>
      <c r="I1346" s="251"/>
      <c r="J1346" s="247"/>
      <c r="K1346" s="247"/>
      <c r="L1346" s="252"/>
      <c r="M1346" s="253"/>
      <c r="N1346" s="254"/>
      <c r="O1346" s="254"/>
      <c r="P1346" s="254"/>
      <c r="Q1346" s="254"/>
      <c r="R1346" s="254"/>
      <c r="S1346" s="254"/>
      <c r="T1346" s="255"/>
      <c r="U1346" s="14"/>
      <c r="V1346" s="14"/>
      <c r="W1346" s="14"/>
      <c r="X1346" s="14"/>
      <c r="Y1346" s="14"/>
      <c r="Z1346" s="14"/>
      <c r="AA1346" s="14"/>
      <c r="AB1346" s="14"/>
      <c r="AC1346" s="14"/>
      <c r="AD1346" s="14"/>
      <c r="AE1346" s="14"/>
      <c r="AT1346" s="256" t="s">
        <v>204</v>
      </c>
      <c r="AU1346" s="256" t="s">
        <v>81</v>
      </c>
      <c r="AV1346" s="14" t="s">
        <v>81</v>
      </c>
      <c r="AW1346" s="14" t="s">
        <v>34</v>
      </c>
      <c r="AX1346" s="14" t="s">
        <v>73</v>
      </c>
      <c r="AY1346" s="256" t="s">
        <v>193</v>
      </c>
    </row>
    <row r="1347" s="14" customFormat="1">
      <c r="A1347" s="14"/>
      <c r="B1347" s="246"/>
      <c r="C1347" s="247"/>
      <c r="D1347" s="237" t="s">
        <v>204</v>
      </c>
      <c r="E1347" s="248" t="s">
        <v>21</v>
      </c>
      <c r="F1347" s="249" t="s">
        <v>2216</v>
      </c>
      <c r="G1347" s="247"/>
      <c r="H1347" s="250">
        <v>8.7400000000000002</v>
      </c>
      <c r="I1347" s="251"/>
      <c r="J1347" s="247"/>
      <c r="K1347" s="247"/>
      <c r="L1347" s="252"/>
      <c r="M1347" s="253"/>
      <c r="N1347" s="254"/>
      <c r="O1347" s="254"/>
      <c r="P1347" s="254"/>
      <c r="Q1347" s="254"/>
      <c r="R1347" s="254"/>
      <c r="S1347" s="254"/>
      <c r="T1347" s="255"/>
      <c r="U1347" s="14"/>
      <c r="V1347" s="14"/>
      <c r="W1347" s="14"/>
      <c r="X1347" s="14"/>
      <c r="Y1347" s="14"/>
      <c r="Z1347" s="14"/>
      <c r="AA1347" s="14"/>
      <c r="AB1347" s="14"/>
      <c r="AC1347" s="14"/>
      <c r="AD1347" s="14"/>
      <c r="AE1347" s="14"/>
      <c r="AT1347" s="256" t="s">
        <v>204</v>
      </c>
      <c r="AU1347" s="256" t="s">
        <v>81</v>
      </c>
      <c r="AV1347" s="14" t="s">
        <v>81</v>
      </c>
      <c r="AW1347" s="14" t="s">
        <v>34</v>
      </c>
      <c r="AX1347" s="14" t="s">
        <v>73</v>
      </c>
      <c r="AY1347" s="256" t="s">
        <v>193</v>
      </c>
    </row>
    <row r="1348" s="14" customFormat="1">
      <c r="A1348" s="14"/>
      <c r="B1348" s="246"/>
      <c r="C1348" s="247"/>
      <c r="D1348" s="237" t="s">
        <v>204</v>
      </c>
      <c r="E1348" s="248" t="s">
        <v>21</v>
      </c>
      <c r="F1348" s="249" t="s">
        <v>2217</v>
      </c>
      <c r="G1348" s="247"/>
      <c r="H1348" s="250">
        <v>26.219999999999999</v>
      </c>
      <c r="I1348" s="251"/>
      <c r="J1348" s="247"/>
      <c r="K1348" s="247"/>
      <c r="L1348" s="252"/>
      <c r="M1348" s="253"/>
      <c r="N1348" s="254"/>
      <c r="O1348" s="254"/>
      <c r="P1348" s="254"/>
      <c r="Q1348" s="254"/>
      <c r="R1348" s="254"/>
      <c r="S1348" s="254"/>
      <c r="T1348" s="255"/>
      <c r="U1348" s="14"/>
      <c r="V1348" s="14"/>
      <c r="W1348" s="14"/>
      <c r="X1348" s="14"/>
      <c r="Y1348" s="14"/>
      <c r="Z1348" s="14"/>
      <c r="AA1348" s="14"/>
      <c r="AB1348" s="14"/>
      <c r="AC1348" s="14"/>
      <c r="AD1348" s="14"/>
      <c r="AE1348" s="14"/>
      <c r="AT1348" s="256" t="s">
        <v>204</v>
      </c>
      <c r="AU1348" s="256" t="s">
        <v>81</v>
      </c>
      <c r="AV1348" s="14" t="s">
        <v>81</v>
      </c>
      <c r="AW1348" s="14" t="s">
        <v>34</v>
      </c>
      <c r="AX1348" s="14" t="s">
        <v>73</v>
      </c>
      <c r="AY1348" s="256" t="s">
        <v>193</v>
      </c>
    </row>
    <row r="1349" s="16" customFormat="1">
      <c r="A1349" s="16"/>
      <c r="B1349" s="268"/>
      <c r="C1349" s="269"/>
      <c r="D1349" s="237" t="s">
        <v>204</v>
      </c>
      <c r="E1349" s="270" t="s">
        <v>739</v>
      </c>
      <c r="F1349" s="271" t="s">
        <v>491</v>
      </c>
      <c r="G1349" s="269"/>
      <c r="H1349" s="272">
        <v>60.380000000000003</v>
      </c>
      <c r="I1349" s="273"/>
      <c r="J1349" s="269"/>
      <c r="K1349" s="269"/>
      <c r="L1349" s="274"/>
      <c r="M1349" s="275"/>
      <c r="N1349" s="276"/>
      <c r="O1349" s="276"/>
      <c r="P1349" s="276"/>
      <c r="Q1349" s="276"/>
      <c r="R1349" s="276"/>
      <c r="S1349" s="276"/>
      <c r="T1349" s="277"/>
      <c r="U1349" s="16"/>
      <c r="V1349" s="16"/>
      <c r="W1349" s="16"/>
      <c r="X1349" s="16"/>
      <c r="Y1349" s="16"/>
      <c r="Z1349" s="16"/>
      <c r="AA1349" s="16"/>
      <c r="AB1349" s="16"/>
      <c r="AC1349" s="16"/>
      <c r="AD1349" s="16"/>
      <c r="AE1349" s="16"/>
      <c r="AT1349" s="278" t="s">
        <v>204</v>
      </c>
      <c r="AU1349" s="278" t="s">
        <v>81</v>
      </c>
      <c r="AV1349" s="16" t="s">
        <v>109</v>
      </c>
      <c r="AW1349" s="16" t="s">
        <v>34</v>
      </c>
      <c r="AX1349" s="16" t="s">
        <v>73</v>
      </c>
      <c r="AY1349" s="278" t="s">
        <v>193</v>
      </c>
    </row>
    <row r="1350" s="15" customFormat="1">
      <c r="A1350" s="15"/>
      <c r="B1350" s="257"/>
      <c r="C1350" s="258"/>
      <c r="D1350" s="237" t="s">
        <v>204</v>
      </c>
      <c r="E1350" s="259" t="s">
        <v>21</v>
      </c>
      <c r="F1350" s="260" t="s">
        <v>208</v>
      </c>
      <c r="G1350" s="258"/>
      <c r="H1350" s="261">
        <v>60.380000000000003</v>
      </c>
      <c r="I1350" s="262"/>
      <c r="J1350" s="258"/>
      <c r="K1350" s="258"/>
      <c r="L1350" s="263"/>
      <c r="M1350" s="264"/>
      <c r="N1350" s="265"/>
      <c r="O1350" s="265"/>
      <c r="P1350" s="265"/>
      <c r="Q1350" s="265"/>
      <c r="R1350" s="265"/>
      <c r="S1350" s="265"/>
      <c r="T1350" s="266"/>
      <c r="U1350" s="15"/>
      <c r="V1350" s="15"/>
      <c r="W1350" s="15"/>
      <c r="X1350" s="15"/>
      <c r="Y1350" s="15"/>
      <c r="Z1350" s="15"/>
      <c r="AA1350" s="15"/>
      <c r="AB1350" s="15"/>
      <c r="AC1350" s="15"/>
      <c r="AD1350" s="15"/>
      <c r="AE1350" s="15"/>
      <c r="AT1350" s="267" t="s">
        <v>204</v>
      </c>
      <c r="AU1350" s="267" t="s">
        <v>81</v>
      </c>
      <c r="AV1350" s="15" t="s">
        <v>200</v>
      </c>
      <c r="AW1350" s="15" t="s">
        <v>34</v>
      </c>
      <c r="AX1350" s="15" t="s">
        <v>77</v>
      </c>
      <c r="AY1350" s="267" t="s">
        <v>193</v>
      </c>
    </row>
    <row r="1351" s="2" customFormat="1" ht="16.5" customHeight="1">
      <c r="A1351" s="41"/>
      <c r="B1351" s="42"/>
      <c r="C1351" s="282" t="s">
        <v>2218</v>
      </c>
      <c r="D1351" s="282" t="s">
        <v>811</v>
      </c>
      <c r="E1351" s="283" t="s">
        <v>2219</v>
      </c>
      <c r="F1351" s="284" t="s">
        <v>2220</v>
      </c>
      <c r="G1351" s="285" t="s">
        <v>211</v>
      </c>
      <c r="H1351" s="286">
        <v>66.418000000000006</v>
      </c>
      <c r="I1351" s="287"/>
      <c r="J1351" s="288">
        <f>ROUND(I1351*H1351,2)</f>
        <v>0</v>
      </c>
      <c r="K1351" s="284" t="s">
        <v>199</v>
      </c>
      <c r="L1351" s="289"/>
      <c r="M1351" s="290" t="s">
        <v>21</v>
      </c>
      <c r="N1351" s="291" t="s">
        <v>44</v>
      </c>
      <c r="O1351" s="87"/>
      <c r="P1351" s="226">
        <f>O1351*H1351</f>
        <v>0</v>
      </c>
      <c r="Q1351" s="226">
        <v>0.00264</v>
      </c>
      <c r="R1351" s="226">
        <f>Q1351*H1351</f>
        <v>0.17534352</v>
      </c>
      <c r="S1351" s="226">
        <v>0</v>
      </c>
      <c r="T1351" s="227">
        <f>S1351*H1351</f>
        <v>0</v>
      </c>
      <c r="U1351" s="41"/>
      <c r="V1351" s="41"/>
      <c r="W1351" s="41"/>
      <c r="X1351" s="41"/>
      <c r="Y1351" s="41"/>
      <c r="Z1351" s="41"/>
      <c r="AA1351" s="41"/>
      <c r="AB1351" s="41"/>
      <c r="AC1351" s="41"/>
      <c r="AD1351" s="41"/>
      <c r="AE1351" s="41"/>
      <c r="AR1351" s="228" t="s">
        <v>472</v>
      </c>
      <c r="AT1351" s="228" t="s">
        <v>811</v>
      </c>
      <c r="AU1351" s="228" t="s">
        <v>81</v>
      </c>
      <c r="AY1351" s="20" t="s">
        <v>193</v>
      </c>
      <c r="BE1351" s="229">
        <f>IF(N1351="základní",J1351,0)</f>
        <v>0</v>
      </c>
      <c r="BF1351" s="229">
        <f>IF(N1351="snížená",J1351,0)</f>
        <v>0</v>
      </c>
      <c r="BG1351" s="229">
        <f>IF(N1351="zákl. přenesená",J1351,0)</f>
        <v>0</v>
      </c>
      <c r="BH1351" s="229">
        <f>IF(N1351="sníž. přenesená",J1351,0)</f>
        <v>0</v>
      </c>
      <c r="BI1351" s="229">
        <f>IF(N1351="nulová",J1351,0)</f>
        <v>0</v>
      </c>
      <c r="BJ1351" s="20" t="s">
        <v>77</v>
      </c>
      <c r="BK1351" s="229">
        <f>ROUND(I1351*H1351,2)</f>
        <v>0</v>
      </c>
      <c r="BL1351" s="20" t="s">
        <v>352</v>
      </c>
      <c r="BM1351" s="228" t="s">
        <v>2221</v>
      </c>
    </row>
    <row r="1352" s="14" customFormat="1">
      <c r="A1352" s="14"/>
      <c r="B1352" s="246"/>
      <c r="C1352" s="247"/>
      <c r="D1352" s="237" t="s">
        <v>204</v>
      </c>
      <c r="E1352" s="248" t="s">
        <v>21</v>
      </c>
      <c r="F1352" s="249" t="s">
        <v>2222</v>
      </c>
      <c r="G1352" s="247"/>
      <c r="H1352" s="250">
        <v>66.418000000000006</v>
      </c>
      <c r="I1352" s="251"/>
      <c r="J1352" s="247"/>
      <c r="K1352" s="247"/>
      <c r="L1352" s="252"/>
      <c r="M1352" s="253"/>
      <c r="N1352" s="254"/>
      <c r="O1352" s="254"/>
      <c r="P1352" s="254"/>
      <c r="Q1352" s="254"/>
      <c r="R1352" s="254"/>
      <c r="S1352" s="254"/>
      <c r="T1352" s="255"/>
      <c r="U1352" s="14"/>
      <c r="V1352" s="14"/>
      <c r="W1352" s="14"/>
      <c r="X1352" s="14"/>
      <c r="Y1352" s="14"/>
      <c r="Z1352" s="14"/>
      <c r="AA1352" s="14"/>
      <c r="AB1352" s="14"/>
      <c r="AC1352" s="14"/>
      <c r="AD1352" s="14"/>
      <c r="AE1352" s="14"/>
      <c r="AT1352" s="256" t="s">
        <v>204</v>
      </c>
      <c r="AU1352" s="256" t="s">
        <v>81</v>
      </c>
      <c r="AV1352" s="14" t="s">
        <v>81</v>
      </c>
      <c r="AW1352" s="14" t="s">
        <v>34</v>
      </c>
      <c r="AX1352" s="14" t="s">
        <v>73</v>
      </c>
      <c r="AY1352" s="256" t="s">
        <v>193</v>
      </c>
    </row>
    <row r="1353" s="15" customFormat="1">
      <c r="A1353" s="15"/>
      <c r="B1353" s="257"/>
      <c r="C1353" s="258"/>
      <c r="D1353" s="237" t="s">
        <v>204</v>
      </c>
      <c r="E1353" s="259" t="s">
        <v>21</v>
      </c>
      <c r="F1353" s="260" t="s">
        <v>208</v>
      </c>
      <c r="G1353" s="258"/>
      <c r="H1353" s="261">
        <v>66.418000000000006</v>
      </c>
      <c r="I1353" s="262"/>
      <c r="J1353" s="258"/>
      <c r="K1353" s="258"/>
      <c r="L1353" s="263"/>
      <c r="M1353" s="264"/>
      <c r="N1353" s="265"/>
      <c r="O1353" s="265"/>
      <c r="P1353" s="265"/>
      <c r="Q1353" s="265"/>
      <c r="R1353" s="265"/>
      <c r="S1353" s="265"/>
      <c r="T1353" s="266"/>
      <c r="U1353" s="15"/>
      <c r="V1353" s="15"/>
      <c r="W1353" s="15"/>
      <c r="X1353" s="15"/>
      <c r="Y1353" s="15"/>
      <c r="Z1353" s="15"/>
      <c r="AA1353" s="15"/>
      <c r="AB1353" s="15"/>
      <c r="AC1353" s="15"/>
      <c r="AD1353" s="15"/>
      <c r="AE1353" s="15"/>
      <c r="AT1353" s="267" t="s">
        <v>204</v>
      </c>
      <c r="AU1353" s="267" t="s">
        <v>81</v>
      </c>
      <c r="AV1353" s="15" t="s">
        <v>200</v>
      </c>
      <c r="AW1353" s="15" t="s">
        <v>34</v>
      </c>
      <c r="AX1353" s="15" t="s">
        <v>77</v>
      </c>
      <c r="AY1353" s="267" t="s">
        <v>193</v>
      </c>
    </row>
    <row r="1354" s="2" customFormat="1" ht="24.15" customHeight="1">
      <c r="A1354" s="41"/>
      <c r="B1354" s="42"/>
      <c r="C1354" s="217" t="s">
        <v>2223</v>
      </c>
      <c r="D1354" s="217" t="s">
        <v>195</v>
      </c>
      <c r="E1354" s="218" t="s">
        <v>2224</v>
      </c>
      <c r="F1354" s="219" t="s">
        <v>2225</v>
      </c>
      <c r="G1354" s="220" t="s">
        <v>198</v>
      </c>
      <c r="H1354" s="221">
        <v>124.59999999999999</v>
      </c>
      <c r="I1354" s="222"/>
      <c r="J1354" s="223">
        <f>ROUND(I1354*H1354,2)</f>
        <v>0</v>
      </c>
      <c r="K1354" s="219" t="s">
        <v>199</v>
      </c>
      <c r="L1354" s="47"/>
      <c r="M1354" s="224" t="s">
        <v>21</v>
      </c>
      <c r="N1354" s="225" t="s">
        <v>44</v>
      </c>
      <c r="O1354" s="87"/>
      <c r="P1354" s="226">
        <f>O1354*H1354</f>
        <v>0</v>
      </c>
      <c r="Q1354" s="226">
        <v>0.0060000000000000001</v>
      </c>
      <c r="R1354" s="226">
        <f>Q1354*H1354</f>
        <v>0.74759999999999993</v>
      </c>
      <c r="S1354" s="226">
        <v>0</v>
      </c>
      <c r="T1354" s="227">
        <f>S1354*H1354</f>
        <v>0</v>
      </c>
      <c r="U1354" s="41"/>
      <c r="V1354" s="41"/>
      <c r="W1354" s="41"/>
      <c r="X1354" s="41"/>
      <c r="Y1354" s="41"/>
      <c r="Z1354" s="41"/>
      <c r="AA1354" s="41"/>
      <c r="AB1354" s="41"/>
      <c r="AC1354" s="41"/>
      <c r="AD1354" s="41"/>
      <c r="AE1354" s="41"/>
      <c r="AR1354" s="228" t="s">
        <v>352</v>
      </c>
      <c r="AT1354" s="228" t="s">
        <v>195</v>
      </c>
      <c r="AU1354" s="228" t="s">
        <v>81</v>
      </c>
      <c r="AY1354" s="20" t="s">
        <v>193</v>
      </c>
      <c r="BE1354" s="229">
        <f>IF(N1354="základní",J1354,0)</f>
        <v>0</v>
      </c>
      <c r="BF1354" s="229">
        <f>IF(N1354="snížená",J1354,0)</f>
        <v>0</v>
      </c>
      <c r="BG1354" s="229">
        <f>IF(N1354="zákl. přenesená",J1354,0)</f>
        <v>0</v>
      </c>
      <c r="BH1354" s="229">
        <f>IF(N1354="sníž. přenesená",J1354,0)</f>
        <v>0</v>
      </c>
      <c r="BI1354" s="229">
        <f>IF(N1354="nulová",J1354,0)</f>
        <v>0</v>
      </c>
      <c r="BJ1354" s="20" t="s">
        <v>77</v>
      </c>
      <c r="BK1354" s="229">
        <f>ROUND(I1354*H1354,2)</f>
        <v>0</v>
      </c>
      <c r="BL1354" s="20" t="s">
        <v>352</v>
      </c>
      <c r="BM1354" s="228" t="s">
        <v>2226</v>
      </c>
    </row>
    <row r="1355" s="2" customFormat="1">
      <c r="A1355" s="41"/>
      <c r="B1355" s="42"/>
      <c r="C1355" s="43"/>
      <c r="D1355" s="230" t="s">
        <v>202</v>
      </c>
      <c r="E1355" s="43"/>
      <c r="F1355" s="231" t="s">
        <v>2227</v>
      </c>
      <c r="G1355" s="43"/>
      <c r="H1355" s="43"/>
      <c r="I1355" s="232"/>
      <c r="J1355" s="43"/>
      <c r="K1355" s="43"/>
      <c r="L1355" s="47"/>
      <c r="M1355" s="233"/>
      <c r="N1355" s="234"/>
      <c r="O1355" s="87"/>
      <c r="P1355" s="87"/>
      <c r="Q1355" s="87"/>
      <c r="R1355" s="87"/>
      <c r="S1355" s="87"/>
      <c r="T1355" s="88"/>
      <c r="U1355" s="41"/>
      <c r="V1355" s="41"/>
      <c r="W1355" s="41"/>
      <c r="X1355" s="41"/>
      <c r="Y1355" s="41"/>
      <c r="Z1355" s="41"/>
      <c r="AA1355" s="41"/>
      <c r="AB1355" s="41"/>
      <c r="AC1355" s="41"/>
      <c r="AD1355" s="41"/>
      <c r="AE1355" s="41"/>
      <c r="AT1355" s="20" t="s">
        <v>202</v>
      </c>
      <c r="AU1355" s="20" t="s">
        <v>81</v>
      </c>
    </row>
    <row r="1356" s="14" customFormat="1">
      <c r="A1356" s="14"/>
      <c r="B1356" s="246"/>
      <c r="C1356" s="247"/>
      <c r="D1356" s="237" t="s">
        <v>204</v>
      </c>
      <c r="E1356" s="248" t="s">
        <v>21</v>
      </c>
      <c r="F1356" s="249" t="s">
        <v>737</v>
      </c>
      <c r="G1356" s="247"/>
      <c r="H1356" s="250">
        <v>124.59999999999999</v>
      </c>
      <c r="I1356" s="251"/>
      <c r="J1356" s="247"/>
      <c r="K1356" s="247"/>
      <c r="L1356" s="252"/>
      <c r="M1356" s="253"/>
      <c r="N1356" s="254"/>
      <c r="O1356" s="254"/>
      <c r="P1356" s="254"/>
      <c r="Q1356" s="254"/>
      <c r="R1356" s="254"/>
      <c r="S1356" s="254"/>
      <c r="T1356" s="255"/>
      <c r="U1356" s="14"/>
      <c r="V1356" s="14"/>
      <c r="W1356" s="14"/>
      <c r="X1356" s="14"/>
      <c r="Y1356" s="14"/>
      <c r="Z1356" s="14"/>
      <c r="AA1356" s="14"/>
      <c r="AB1356" s="14"/>
      <c r="AC1356" s="14"/>
      <c r="AD1356" s="14"/>
      <c r="AE1356" s="14"/>
      <c r="AT1356" s="256" t="s">
        <v>204</v>
      </c>
      <c r="AU1356" s="256" t="s">
        <v>81</v>
      </c>
      <c r="AV1356" s="14" t="s">
        <v>81</v>
      </c>
      <c r="AW1356" s="14" t="s">
        <v>34</v>
      </c>
      <c r="AX1356" s="14" t="s">
        <v>73</v>
      </c>
      <c r="AY1356" s="256" t="s">
        <v>193</v>
      </c>
    </row>
    <row r="1357" s="15" customFormat="1">
      <c r="A1357" s="15"/>
      <c r="B1357" s="257"/>
      <c r="C1357" s="258"/>
      <c r="D1357" s="237" t="s">
        <v>204</v>
      </c>
      <c r="E1357" s="259" t="s">
        <v>21</v>
      </c>
      <c r="F1357" s="260" t="s">
        <v>208</v>
      </c>
      <c r="G1357" s="258"/>
      <c r="H1357" s="261">
        <v>124.59999999999999</v>
      </c>
      <c r="I1357" s="262"/>
      <c r="J1357" s="258"/>
      <c r="K1357" s="258"/>
      <c r="L1357" s="263"/>
      <c r="M1357" s="264"/>
      <c r="N1357" s="265"/>
      <c r="O1357" s="265"/>
      <c r="P1357" s="265"/>
      <c r="Q1357" s="265"/>
      <c r="R1357" s="265"/>
      <c r="S1357" s="265"/>
      <c r="T1357" s="266"/>
      <c r="U1357" s="15"/>
      <c r="V1357" s="15"/>
      <c r="W1357" s="15"/>
      <c r="X1357" s="15"/>
      <c r="Y1357" s="15"/>
      <c r="Z1357" s="15"/>
      <c r="AA1357" s="15"/>
      <c r="AB1357" s="15"/>
      <c r="AC1357" s="15"/>
      <c r="AD1357" s="15"/>
      <c r="AE1357" s="15"/>
      <c r="AT1357" s="267" t="s">
        <v>204</v>
      </c>
      <c r="AU1357" s="267" t="s">
        <v>81</v>
      </c>
      <c r="AV1357" s="15" t="s">
        <v>200</v>
      </c>
      <c r="AW1357" s="15" t="s">
        <v>34</v>
      </c>
      <c r="AX1357" s="15" t="s">
        <v>77</v>
      </c>
      <c r="AY1357" s="267" t="s">
        <v>193</v>
      </c>
    </row>
    <row r="1358" s="2" customFormat="1" ht="16.5" customHeight="1">
      <c r="A1358" s="41"/>
      <c r="B1358" s="42"/>
      <c r="C1358" s="282" t="s">
        <v>2228</v>
      </c>
      <c r="D1358" s="282" t="s">
        <v>811</v>
      </c>
      <c r="E1358" s="283" t="s">
        <v>2229</v>
      </c>
      <c r="F1358" s="284" t="s">
        <v>2230</v>
      </c>
      <c r="G1358" s="285" t="s">
        <v>198</v>
      </c>
      <c r="H1358" s="286">
        <v>137.06</v>
      </c>
      <c r="I1358" s="287"/>
      <c r="J1358" s="288">
        <f>ROUND(I1358*H1358,2)</f>
        <v>0</v>
      </c>
      <c r="K1358" s="284" t="s">
        <v>21</v>
      </c>
      <c r="L1358" s="289"/>
      <c r="M1358" s="290" t="s">
        <v>21</v>
      </c>
      <c r="N1358" s="291" t="s">
        <v>44</v>
      </c>
      <c r="O1358" s="87"/>
      <c r="P1358" s="226">
        <f>O1358*H1358</f>
        <v>0</v>
      </c>
      <c r="Q1358" s="226">
        <v>0.021999999999999999</v>
      </c>
      <c r="R1358" s="226">
        <f>Q1358*H1358</f>
        <v>3.01532</v>
      </c>
      <c r="S1358" s="226">
        <v>0</v>
      </c>
      <c r="T1358" s="227">
        <f>S1358*H1358</f>
        <v>0</v>
      </c>
      <c r="U1358" s="41"/>
      <c r="V1358" s="41"/>
      <c r="W1358" s="41"/>
      <c r="X1358" s="41"/>
      <c r="Y1358" s="41"/>
      <c r="Z1358" s="41"/>
      <c r="AA1358" s="41"/>
      <c r="AB1358" s="41"/>
      <c r="AC1358" s="41"/>
      <c r="AD1358" s="41"/>
      <c r="AE1358" s="41"/>
      <c r="AR1358" s="228" t="s">
        <v>472</v>
      </c>
      <c r="AT1358" s="228" t="s">
        <v>811</v>
      </c>
      <c r="AU1358" s="228" t="s">
        <v>81</v>
      </c>
      <c r="AY1358" s="20" t="s">
        <v>193</v>
      </c>
      <c r="BE1358" s="229">
        <f>IF(N1358="základní",J1358,0)</f>
        <v>0</v>
      </c>
      <c r="BF1358" s="229">
        <f>IF(N1358="snížená",J1358,0)</f>
        <v>0</v>
      </c>
      <c r="BG1358" s="229">
        <f>IF(N1358="zákl. přenesená",J1358,0)</f>
        <v>0</v>
      </c>
      <c r="BH1358" s="229">
        <f>IF(N1358="sníž. přenesená",J1358,0)</f>
        <v>0</v>
      </c>
      <c r="BI1358" s="229">
        <f>IF(N1358="nulová",J1358,0)</f>
        <v>0</v>
      </c>
      <c r="BJ1358" s="20" t="s">
        <v>77</v>
      </c>
      <c r="BK1358" s="229">
        <f>ROUND(I1358*H1358,2)</f>
        <v>0</v>
      </c>
      <c r="BL1358" s="20" t="s">
        <v>352</v>
      </c>
      <c r="BM1358" s="228" t="s">
        <v>2231</v>
      </c>
    </row>
    <row r="1359" s="2" customFormat="1">
      <c r="A1359" s="41"/>
      <c r="B1359" s="42"/>
      <c r="C1359" s="43"/>
      <c r="D1359" s="237" t="s">
        <v>836</v>
      </c>
      <c r="E1359" s="43"/>
      <c r="F1359" s="292" t="s">
        <v>2232</v>
      </c>
      <c r="G1359" s="43"/>
      <c r="H1359" s="43"/>
      <c r="I1359" s="232"/>
      <c r="J1359" s="43"/>
      <c r="K1359" s="43"/>
      <c r="L1359" s="47"/>
      <c r="M1359" s="233"/>
      <c r="N1359" s="234"/>
      <c r="O1359" s="87"/>
      <c r="P1359" s="87"/>
      <c r="Q1359" s="87"/>
      <c r="R1359" s="87"/>
      <c r="S1359" s="87"/>
      <c r="T1359" s="88"/>
      <c r="U1359" s="41"/>
      <c r="V1359" s="41"/>
      <c r="W1359" s="41"/>
      <c r="X1359" s="41"/>
      <c r="Y1359" s="41"/>
      <c r="Z1359" s="41"/>
      <c r="AA1359" s="41"/>
      <c r="AB1359" s="41"/>
      <c r="AC1359" s="41"/>
      <c r="AD1359" s="41"/>
      <c r="AE1359" s="41"/>
      <c r="AT1359" s="20" t="s">
        <v>836</v>
      </c>
      <c r="AU1359" s="20" t="s">
        <v>81</v>
      </c>
    </row>
    <row r="1360" s="14" customFormat="1">
      <c r="A1360" s="14"/>
      <c r="B1360" s="246"/>
      <c r="C1360" s="247"/>
      <c r="D1360" s="237" t="s">
        <v>204</v>
      </c>
      <c r="E1360" s="247"/>
      <c r="F1360" s="249" t="s">
        <v>2233</v>
      </c>
      <c r="G1360" s="247"/>
      <c r="H1360" s="250">
        <v>137.06</v>
      </c>
      <c r="I1360" s="251"/>
      <c r="J1360" s="247"/>
      <c r="K1360" s="247"/>
      <c r="L1360" s="252"/>
      <c r="M1360" s="253"/>
      <c r="N1360" s="254"/>
      <c r="O1360" s="254"/>
      <c r="P1360" s="254"/>
      <c r="Q1360" s="254"/>
      <c r="R1360" s="254"/>
      <c r="S1360" s="254"/>
      <c r="T1360" s="255"/>
      <c r="U1360" s="14"/>
      <c r="V1360" s="14"/>
      <c r="W1360" s="14"/>
      <c r="X1360" s="14"/>
      <c r="Y1360" s="14"/>
      <c r="Z1360" s="14"/>
      <c r="AA1360" s="14"/>
      <c r="AB1360" s="14"/>
      <c r="AC1360" s="14"/>
      <c r="AD1360" s="14"/>
      <c r="AE1360" s="14"/>
      <c r="AT1360" s="256" t="s">
        <v>204</v>
      </c>
      <c r="AU1360" s="256" t="s">
        <v>81</v>
      </c>
      <c r="AV1360" s="14" t="s">
        <v>81</v>
      </c>
      <c r="AW1360" s="14" t="s">
        <v>4</v>
      </c>
      <c r="AX1360" s="14" t="s">
        <v>77</v>
      </c>
      <c r="AY1360" s="256" t="s">
        <v>193</v>
      </c>
    </row>
    <row r="1361" s="2" customFormat="1" ht="16.5" customHeight="1">
      <c r="A1361" s="41"/>
      <c r="B1361" s="42"/>
      <c r="C1361" s="217" t="s">
        <v>2234</v>
      </c>
      <c r="D1361" s="217" t="s">
        <v>195</v>
      </c>
      <c r="E1361" s="218" t="s">
        <v>2235</v>
      </c>
      <c r="F1361" s="219" t="s">
        <v>2236</v>
      </c>
      <c r="G1361" s="220" t="s">
        <v>198</v>
      </c>
      <c r="H1361" s="221">
        <v>124.59999999999999</v>
      </c>
      <c r="I1361" s="222"/>
      <c r="J1361" s="223">
        <f>ROUND(I1361*H1361,2)</f>
        <v>0</v>
      </c>
      <c r="K1361" s="219" t="s">
        <v>199</v>
      </c>
      <c r="L1361" s="47"/>
      <c r="M1361" s="224" t="s">
        <v>21</v>
      </c>
      <c r="N1361" s="225" t="s">
        <v>44</v>
      </c>
      <c r="O1361" s="87"/>
      <c r="P1361" s="226">
        <f>O1361*H1361</f>
        <v>0</v>
      </c>
      <c r="Q1361" s="226">
        <v>0.0015</v>
      </c>
      <c r="R1361" s="226">
        <f>Q1361*H1361</f>
        <v>0.18689999999999998</v>
      </c>
      <c r="S1361" s="226">
        <v>0</v>
      </c>
      <c r="T1361" s="227">
        <f>S1361*H1361</f>
        <v>0</v>
      </c>
      <c r="U1361" s="41"/>
      <c r="V1361" s="41"/>
      <c r="W1361" s="41"/>
      <c r="X1361" s="41"/>
      <c r="Y1361" s="41"/>
      <c r="Z1361" s="41"/>
      <c r="AA1361" s="41"/>
      <c r="AB1361" s="41"/>
      <c r="AC1361" s="41"/>
      <c r="AD1361" s="41"/>
      <c r="AE1361" s="41"/>
      <c r="AR1361" s="228" t="s">
        <v>352</v>
      </c>
      <c r="AT1361" s="228" t="s">
        <v>195</v>
      </c>
      <c r="AU1361" s="228" t="s">
        <v>81</v>
      </c>
      <c r="AY1361" s="20" t="s">
        <v>193</v>
      </c>
      <c r="BE1361" s="229">
        <f>IF(N1361="základní",J1361,0)</f>
        <v>0</v>
      </c>
      <c r="BF1361" s="229">
        <f>IF(N1361="snížená",J1361,0)</f>
        <v>0</v>
      </c>
      <c r="BG1361" s="229">
        <f>IF(N1361="zákl. přenesená",J1361,0)</f>
        <v>0</v>
      </c>
      <c r="BH1361" s="229">
        <f>IF(N1361="sníž. přenesená",J1361,0)</f>
        <v>0</v>
      </c>
      <c r="BI1361" s="229">
        <f>IF(N1361="nulová",J1361,0)</f>
        <v>0</v>
      </c>
      <c r="BJ1361" s="20" t="s">
        <v>77</v>
      </c>
      <c r="BK1361" s="229">
        <f>ROUND(I1361*H1361,2)</f>
        <v>0</v>
      </c>
      <c r="BL1361" s="20" t="s">
        <v>352</v>
      </c>
      <c r="BM1361" s="228" t="s">
        <v>2237</v>
      </c>
    </row>
    <row r="1362" s="2" customFormat="1">
      <c r="A1362" s="41"/>
      <c r="B1362" s="42"/>
      <c r="C1362" s="43"/>
      <c r="D1362" s="230" t="s">
        <v>202</v>
      </c>
      <c r="E1362" s="43"/>
      <c r="F1362" s="231" t="s">
        <v>2238</v>
      </c>
      <c r="G1362" s="43"/>
      <c r="H1362" s="43"/>
      <c r="I1362" s="232"/>
      <c r="J1362" s="43"/>
      <c r="K1362" s="43"/>
      <c r="L1362" s="47"/>
      <c r="M1362" s="233"/>
      <c r="N1362" s="234"/>
      <c r="O1362" s="87"/>
      <c r="P1362" s="87"/>
      <c r="Q1362" s="87"/>
      <c r="R1362" s="87"/>
      <c r="S1362" s="87"/>
      <c r="T1362" s="88"/>
      <c r="U1362" s="41"/>
      <c r="V1362" s="41"/>
      <c r="W1362" s="41"/>
      <c r="X1362" s="41"/>
      <c r="Y1362" s="41"/>
      <c r="Z1362" s="41"/>
      <c r="AA1362" s="41"/>
      <c r="AB1362" s="41"/>
      <c r="AC1362" s="41"/>
      <c r="AD1362" s="41"/>
      <c r="AE1362" s="41"/>
      <c r="AT1362" s="20" t="s">
        <v>202</v>
      </c>
      <c r="AU1362" s="20" t="s">
        <v>81</v>
      </c>
    </row>
    <row r="1363" s="14" customFormat="1">
      <c r="A1363" s="14"/>
      <c r="B1363" s="246"/>
      <c r="C1363" s="247"/>
      <c r="D1363" s="237" t="s">
        <v>204</v>
      </c>
      <c r="E1363" s="248" t="s">
        <v>21</v>
      </c>
      <c r="F1363" s="249" t="s">
        <v>737</v>
      </c>
      <c r="G1363" s="247"/>
      <c r="H1363" s="250">
        <v>124.59999999999999</v>
      </c>
      <c r="I1363" s="251"/>
      <c r="J1363" s="247"/>
      <c r="K1363" s="247"/>
      <c r="L1363" s="252"/>
      <c r="M1363" s="253"/>
      <c r="N1363" s="254"/>
      <c r="O1363" s="254"/>
      <c r="P1363" s="254"/>
      <c r="Q1363" s="254"/>
      <c r="R1363" s="254"/>
      <c r="S1363" s="254"/>
      <c r="T1363" s="255"/>
      <c r="U1363" s="14"/>
      <c r="V1363" s="14"/>
      <c r="W1363" s="14"/>
      <c r="X1363" s="14"/>
      <c r="Y1363" s="14"/>
      <c r="Z1363" s="14"/>
      <c r="AA1363" s="14"/>
      <c r="AB1363" s="14"/>
      <c r="AC1363" s="14"/>
      <c r="AD1363" s="14"/>
      <c r="AE1363" s="14"/>
      <c r="AT1363" s="256" t="s">
        <v>204</v>
      </c>
      <c r="AU1363" s="256" t="s">
        <v>81</v>
      </c>
      <c r="AV1363" s="14" t="s">
        <v>81</v>
      </c>
      <c r="AW1363" s="14" t="s">
        <v>34</v>
      </c>
      <c r="AX1363" s="14" t="s">
        <v>73</v>
      </c>
      <c r="AY1363" s="256" t="s">
        <v>193</v>
      </c>
    </row>
    <row r="1364" s="15" customFormat="1">
      <c r="A1364" s="15"/>
      <c r="B1364" s="257"/>
      <c r="C1364" s="258"/>
      <c r="D1364" s="237" t="s">
        <v>204</v>
      </c>
      <c r="E1364" s="259" t="s">
        <v>21</v>
      </c>
      <c r="F1364" s="260" t="s">
        <v>208</v>
      </c>
      <c r="G1364" s="258"/>
      <c r="H1364" s="261">
        <v>124.59999999999999</v>
      </c>
      <c r="I1364" s="262"/>
      <c r="J1364" s="258"/>
      <c r="K1364" s="258"/>
      <c r="L1364" s="263"/>
      <c r="M1364" s="264"/>
      <c r="N1364" s="265"/>
      <c r="O1364" s="265"/>
      <c r="P1364" s="265"/>
      <c r="Q1364" s="265"/>
      <c r="R1364" s="265"/>
      <c r="S1364" s="265"/>
      <c r="T1364" s="266"/>
      <c r="U1364" s="15"/>
      <c r="V1364" s="15"/>
      <c r="W1364" s="15"/>
      <c r="X1364" s="15"/>
      <c r="Y1364" s="15"/>
      <c r="Z1364" s="15"/>
      <c r="AA1364" s="15"/>
      <c r="AB1364" s="15"/>
      <c r="AC1364" s="15"/>
      <c r="AD1364" s="15"/>
      <c r="AE1364" s="15"/>
      <c r="AT1364" s="267" t="s">
        <v>204</v>
      </c>
      <c r="AU1364" s="267" t="s">
        <v>81</v>
      </c>
      <c r="AV1364" s="15" t="s">
        <v>200</v>
      </c>
      <c r="AW1364" s="15" t="s">
        <v>34</v>
      </c>
      <c r="AX1364" s="15" t="s">
        <v>77</v>
      </c>
      <c r="AY1364" s="267" t="s">
        <v>193</v>
      </c>
    </row>
    <row r="1365" s="2" customFormat="1" ht="16.5" customHeight="1">
      <c r="A1365" s="41"/>
      <c r="B1365" s="42"/>
      <c r="C1365" s="217" t="s">
        <v>2239</v>
      </c>
      <c r="D1365" s="217" t="s">
        <v>195</v>
      </c>
      <c r="E1365" s="218" t="s">
        <v>2240</v>
      </c>
      <c r="F1365" s="219" t="s">
        <v>2241</v>
      </c>
      <c r="G1365" s="220" t="s">
        <v>588</v>
      </c>
      <c r="H1365" s="221">
        <v>42</v>
      </c>
      <c r="I1365" s="222"/>
      <c r="J1365" s="223">
        <f>ROUND(I1365*H1365,2)</f>
        <v>0</v>
      </c>
      <c r="K1365" s="219" t="s">
        <v>199</v>
      </c>
      <c r="L1365" s="47"/>
      <c r="M1365" s="224" t="s">
        <v>21</v>
      </c>
      <c r="N1365" s="225" t="s">
        <v>44</v>
      </c>
      <c r="O1365" s="87"/>
      <c r="P1365" s="226">
        <f>O1365*H1365</f>
        <v>0</v>
      </c>
      <c r="Q1365" s="226">
        <v>0.00021000000000000001</v>
      </c>
      <c r="R1365" s="226">
        <f>Q1365*H1365</f>
        <v>0.0088199999999999997</v>
      </c>
      <c r="S1365" s="226">
        <v>0</v>
      </c>
      <c r="T1365" s="227">
        <f>S1365*H1365</f>
        <v>0</v>
      </c>
      <c r="U1365" s="41"/>
      <c r="V1365" s="41"/>
      <c r="W1365" s="41"/>
      <c r="X1365" s="41"/>
      <c r="Y1365" s="41"/>
      <c r="Z1365" s="41"/>
      <c r="AA1365" s="41"/>
      <c r="AB1365" s="41"/>
      <c r="AC1365" s="41"/>
      <c r="AD1365" s="41"/>
      <c r="AE1365" s="41"/>
      <c r="AR1365" s="228" t="s">
        <v>352</v>
      </c>
      <c r="AT1365" s="228" t="s">
        <v>195</v>
      </c>
      <c r="AU1365" s="228" t="s">
        <v>81</v>
      </c>
      <c r="AY1365" s="20" t="s">
        <v>193</v>
      </c>
      <c r="BE1365" s="229">
        <f>IF(N1365="základní",J1365,0)</f>
        <v>0</v>
      </c>
      <c r="BF1365" s="229">
        <f>IF(N1365="snížená",J1365,0)</f>
        <v>0</v>
      </c>
      <c r="BG1365" s="229">
        <f>IF(N1365="zákl. přenesená",J1365,0)</f>
        <v>0</v>
      </c>
      <c r="BH1365" s="229">
        <f>IF(N1365="sníž. přenesená",J1365,0)</f>
        <v>0</v>
      </c>
      <c r="BI1365" s="229">
        <f>IF(N1365="nulová",J1365,0)</f>
        <v>0</v>
      </c>
      <c r="BJ1365" s="20" t="s">
        <v>77</v>
      </c>
      <c r="BK1365" s="229">
        <f>ROUND(I1365*H1365,2)</f>
        <v>0</v>
      </c>
      <c r="BL1365" s="20" t="s">
        <v>352</v>
      </c>
      <c r="BM1365" s="228" t="s">
        <v>2242</v>
      </c>
    </row>
    <row r="1366" s="2" customFormat="1">
      <c r="A1366" s="41"/>
      <c r="B1366" s="42"/>
      <c r="C1366" s="43"/>
      <c r="D1366" s="230" t="s">
        <v>202</v>
      </c>
      <c r="E1366" s="43"/>
      <c r="F1366" s="231" t="s">
        <v>2243</v>
      </c>
      <c r="G1366" s="43"/>
      <c r="H1366" s="43"/>
      <c r="I1366" s="232"/>
      <c r="J1366" s="43"/>
      <c r="K1366" s="43"/>
      <c r="L1366" s="47"/>
      <c r="M1366" s="233"/>
      <c r="N1366" s="234"/>
      <c r="O1366" s="87"/>
      <c r="P1366" s="87"/>
      <c r="Q1366" s="87"/>
      <c r="R1366" s="87"/>
      <c r="S1366" s="87"/>
      <c r="T1366" s="88"/>
      <c r="U1366" s="41"/>
      <c r="V1366" s="41"/>
      <c r="W1366" s="41"/>
      <c r="X1366" s="41"/>
      <c r="Y1366" s="41"/>
      <c r="Z1366" s="41"/>
      <c r="AA1366" s="41"/>
      <c r="AB1366" s="41"/>
      <c r="AC1366" s="41"/>
      <c r="AD1366" s="41"/>
      <c r="AE1366" s="41"/>
      <c r="AT1366" s="20" t="s">
        <v>202</v>
      </c>
      <c r="AU1366" s="20" t="s">
        <v>81</v>
      </c>
    </row>
    <row r="1367" s="14" customFormat="1">
      <c r="A1367" s="14"/>
      <c r="B1367" s="246"/>
      <c r="C1367" s="247"/>
      <c r="D1367" s="237" t="s">
        <v>204</v>
      </c>
      <c r="E1367" s="248" t="s">
        <v>21</v>
      </c>
      <c r="F1367" s="249" t="s">
        <v>2244</v>
      </c>
      <c r="G1367" s="247"/>
      <c r="H1367" s="250">
        <v>8</v>
      </c>
      <c r="I1367" s="251"/>
      <c r="J1367" s="247"/>
      <c r="K1367" s="247"/>
      <c r="L1367" s="252"/>
      <c r="M1367" s="253"/>
      <c r="N1367" s="254"/>
      <c r="O1367" s="254"/>
      <c r="P1367" s="254"/>
      <c r="Q1367" s="254"/>
      <c r="R1367" s="254"/>
      <c r="S1367" s="254"/>
      <c r="T1367" s="255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T1367" s="256" t="s">
        <v>204</v>
      </c>
      <c r="AU1367" s="256" t="s">
        <v>81</v>
      </c>
      <c r="AV1367" s="14" t="s">
        <v>81</v>
      </c>
      <c r="AW1367" s="14" t="s">
        <v>34</v>
      </c>
      <c r="AX1367" s="14" t="s">
        <v>73</v>
      </c>
      <c r="AY1367" s="256" t="s">
        <v>193</v>
      </c>
    </row>
    <row r="1368" s="14" customFormat="1">
      <c r="A1368" s="14"/>
      <c r="B1368" s="246"/>
      <c r="C1368" s="247"/>
      <c r="D1368" s="237" t="s">
        <v>204</v>
      </c>
      <c r="E1368" s="248" t="s">
        <v>21</v>
      </c>
      <c r="F1368" s="249" t="s">
        <v>2245</v>
      </c>
      <c r="G1368" s="247"/>
      <c r="H1368" s="250">
        <v>5</v>
      </c>
      <c r="I1368" s="251"/>
      <c r="J1368" s="247"/>
      <c r="K1368" s="247"/>
      <c r="L1368" s="252"/>
      <c r="M1368" s="253"/>
      <c r="N1368" s="254"/>
      <c r="O1368" s="254"/>
      <c r="P1368" s="254"/>
      <c r="Q1368" s="254"/>
      <c r="R1368" s="254"/>
      <c r="S1368" s="254"/>
      <c r="T1368" s="255"/>
      <c r="U1368" s="14"/>
      <c r="V1368" s="14"/>
      <c r="W1368" s="14"/>
      <c r="X1368" s="14"/>
      <c r="Y1368" s="14"/>
      <c r="Z1368" s="14"/>
      <c r="AA1368" s="14"/>
      <c r="AB1368" s="14"/>
      <c r="AC1368" s="14"/>
      <c r="AD1368" s="14"/>
      <c r="AE1368" s="14"/>
      <c r="AT1368" s="256" t="s">
        <v>204</v>
      </c>
      <c r="AU1368" s="256" t="s">
        <v>81</v>
      </c>
      <c r="AV1368" s="14" t="s">
        <v>81</v>
      </c>
      <c r="AW1368" s="14" t="s">
        <v>34</v>
      </c>
      <c r="AX1368" s="14" t="s">
        <v>73</v>
      </c>
      <c r="AY1368" s="256" t="s">
        <v>193</v>
      </c>
    </row>
    <row r="1369" s="14" customFormat="1">
      <c r="A1369" s="14"/>
      <c r="B1369" s="246"/>
      <c r="C1369" s="247"/>
      <c r="D1369" s="237" t="s">
        <v>204</v>
      </c>
      <c r="E1369" s="248" t="s">
        <v>21</v>
      </c>
      <c r="F1369" s="249" t="s">
        <v>2246</v>
      </c>
      <c r="G1369" s="247"/>
      <c r="H1369" s="250">
        <v>8</v>
      </c>
      <c r="I1369" s="251"/>
      <c r="J1369" s="247"/>
      <c r="K1369" s="247"/>
      <c r="L1369" s="252"/>
      <c r="M1369" s="253"/>
      <c r="N1369" s="254"/>
      <c r="O1369" s="254"/>
      <c r="P1369" s="254"/>
      <c r="Q1369" s="254"/>
      <c r="R1369" s="254"/>
      <c r="S1369" s="254"/>
      <c r="T1369" s="255"/>
      <c r="U1369" s="14"/>
      <c r="V1369" s="14"/>
      <c r="W1369" s="14"/>
      <c r="X1369" s="14"/>
      <c r="Y1369" s="14"/>
      <c r="Z1369" s="14"/>
      <c r="AA1369" s="14"/>
      <c r="AB1369" s="14"/>
      <c r="AC1369" s="14"/>
      <c r="AD1369" s="14"/>
      <c r="AE1369" s="14"/>
      <c r="AT1369" s="256" t="s">
        <v>204</v>
      </c>
      <c r="AU1369" s="256" t="s">
        <v>81</v>
      </c>
      <c r="AV1369" s="14" t="s">
        <v>81</v>
      </c>
      <c r="AW1369" s="14" t="s">
        <v>34</v>
      </c>
      <c r="AX1369" s="14" t="s">
        <v>73</v>
      </c>
      <c r="AY1369" s="256" t="s">
        <v>193</v>
      </c>
    </row>
    <row r="1370" s="14" customFormat="1">
      <c r="A1370" s="14"/>
      <c r="B1370" s="246"/>
      <c r="C1370" s="247"/>
      <c r="D1370" s="237" t="s">
        <v>204</v>
      </c>
      <c r="E1370" s="248" t="s">
        <v>21</v>
      </c>
      <c r="F1370" s="249" t="s">
        <v>2247</v>
      </c>
      <c r="G1370" s="247"/>
      <c r="H1370" s="250">
        <v>4</v>
      </c>
      <c r="I1370" s="251"/>
      <c r="J1370" s="247"/>
      <c r="K1370" s="247"/>
      <c r="L1370" s="252"/>
      <c r="M1370" s="253"/>
      <c r="N1370" s="254"/>
      <c r="O1370" s="254"/>
      <c r="P1370" s="254"/>
      <c r="Q1370" s="254"/>
      <c r="R1370" s="254"/>
      <c r="S1370" s="254"/>
      <c r="T1370" s="255"/>
      <c r="U1370" s="14"/>
      <c r="V1370" s="14"/>
      <c r="W1370" s="14"/>
      <c r="X1370" s="14"/>
      <c r="Y1370" s="14"/>
      <c r="Z1370" s="14"/>
      <c r="AA1370" s="14"/>
      <c r="AB1370" s="14"/>
      <c r="AC1370" s="14"/>
      <c r="AD1370" s="14"/>
      <c r="AE1370" s="14"/>
      <c r="AT1370" s="256" t="s">
        <v>204</v>
      </c>
      <c r="AU1370" s="256" t="s">
        <v>81</v>
      </c>
      <c r="AV1370" s="14" t="s">
        <v>81</v>
      </c>
      <c r="AW1370" s="14" t="s">
        <v>34</v>
      </c>
      <c r="AX1370" s="14" t="s">
        <v>73</v>
      </c>
      <c r="AY1370" s="256" t="s">
        <v>193</v>
      </c>
    </row>
    <row r="1371" s="14" customFormat="1">
      <c r="A1371" s="14"/>
      <c r="B1371" s="246"/>
      <c r="C1371" s="247"/>
      <c r="D1371" s="237" t="s">
        <v>204</v>
      </c>
      <c r="E1371" s="248" t="s">
        <v>21</v>
      </c>
      <c r="F1371" s="249" t="s">
        <v>2248</v>
      </c>
      <c r="G1371" s="247"/>
      <c r="H1371" s="250">
        <v>4</v>
      </c>
      <c r="I1371" s="251"/>
      <c r="J1371" s="247"/>
      <c r="K1371" s="247"/>
      <c r="L1371" s="252"/>
      <c r="M1371" s="253"/>
      <c r="N1371" s="254"/>
      <c r="O1371" s="254"/>
      <c r="P1371" s="254"/>
      <c r="Q1371" s="254"/>
      <c r="R1371" s="254"/>
      <c r="S1371" s="254"/>
      <c r="T1371" s="255"/>
      <c r="U1371" s="14"/>
      <c r="V1371" s="14"/>
      <c r="W1371" s="14"/>
      <c r="X1371" s="14"/>
      <c r="Y1371" s="14"/>
      <c r="Z1371" s="14"/>
      <c r="AA1371" s="14"/>
      <c r="AB1371" s="14"/>
      <c r="AC1371" s="14"/>
      <c r="AD1371" s="14"/>
      <c r="AE1371" s="14"/>
      <c r="AT1371" s="256" t="s">
        <v>204</v>
      </c>
      <c r="AU1371" s="256" t="s">
        <v>81</v>
      </c>
      <c r="AV1371" s="14" t="s">
        <v>81</v>
      </c>
      <c r="AW1371" s="14" t="s">
        <v>34</v>
      </c>
      <c r="AX1371" s="14" t="s">
        <v>73</v>
      </c>
      <c r="AY1371" s="256" t="s">
        <v>193</v>
      </c>
    </row>
    <row r="1372" s="14" customFormat="1">
      <c r="A1372" s="14"/>
      <c r="B1372" s="246"/>
      <c r="C1372" s="247"/>
      <c r="D1372" s="237" t="s">
        <v>204</v>
      </c>
      <c r="E1372" s="248" t="s">
        <v>21</v>
      </c>
      <c r="F1372" s="249" t="s">
        <v>2249</v>
      </c>
      <c r="G1372" s="247"/>
      <c r="H1372" s="250">
        <v>4</v>
      </c>
      <c r="I1372" s="251"/>
      <c r="J1372" s="247"/>
      <c r="K1372" s="247"/>
      <c r="L1372" s="252"/>
      <c r="M1372" s="253"/>
      <c r="N1372" s="254"/>
      <c r="O1372" s="254"/>
      <c r="P1372" s="254"/>
      <c r="Q1372" s="254"/>
      <c r="R1372" s="254"/>
      <c r="S1372" s="254"/>
      <c r="T1372" s="255"/>
      <c r="U1372" s="14"/>
      <c r="V1372" s="14"/>
      <c r="W1372" s="14"/>
      <c r="X1372" s="14"/>
      <c r="Y1372" s="14"/>
      <c r="Z1372" s="14"/>
      <c r="AA1372" s="14"/>
      <c r="AB1372" s="14"/>
      <c r="AC1372" s="14"/>
      <c r="AD1372" s="14"/>
      <c r="AE1372" s="14"/>
      <c r="AT1372" s="256" t="s">
        <v>204</v>
      </c>
      <c r="AU1372" s="256" t="s">
        <v>81</v>
      </c>
      <c r="AV1372" s="14" t="s">
        <v>81</v>
      </c>
      <c r="AW1372" s="14" t="s">
        <v>34</v>
      </c>
      <c r="AX1372" s="14" t="s">
        <v>73</v>
      </c>
      <c r="AY1372" s="256" t="s">
        <v>193</v>
      </c>
    </row>
    <row r="1373" s="14" customFormat="1">
      <c r="A1373" s="14"/>
      <c r="B1373" s="246"/>
      <c r="C1373" s="247"/>
      <c r="D1373" s="237" t="s">
        <v>204</v>
      </c>
      <c r="E1373" s="248" t="s">
        <v>21</v>
      </c>
      <c r="F1373" s="249" t="s">
        <v>2250</v>
      </c>
      <c r="G1373" s="247"/>
      <c r="H1373" s="250">
        <v>9</v>
      </c>
      <c r="I1373" s="251"/>
      <c r="J1373" s="247"/>
      <c r="K1373" s="247"/>
      <c r="L1373" s="252"/>
      <c r="M1373" s="253"/>
      <c r="N1373" s="254"/>
      <c r="O1373" s="254"/>
      <c r="P1373" s="254"/>
      <c r="Q1373" s="254"/>
      <c r="R1373" s="254"/>
      <c r="S1373" s="254"/>
      <c r="T1373" s="255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T1373" s="256" t="s">
        <v>204</v>
      </c>
      <c r="AU1373" s="256" t="s">
        <v>81</v>
      </c>
      <c r="AV1373" s="14" t="s">
        <v>81</v>
      </c>
      <c r="AW1373" s="14" t="s">
        <v>34</v>
      </c>
      <c r="AX1373" s="14" t="s">
        <v>73</v>
      </c>
      <c r="AY1373" s="256" t="s">
        <v>193</v>
      </c>
    </row>
    <row r="1374" s="15" customFormat="1">
      <c r="A1374" s="15"/>
      <c r="B1374" s="257"/>
      <c r="C1374" s="258"/>
      <c r="D1374" s="237" t="s">
        <v>204</v>
      </c>
      <c r="E1374" s="259" t="s">
        <v>21</v>
      </c>
      <c r="F1374" s="260" t="s">
        <v>208</v>
      </c>
      <c r="G1374" s="258"/>
      <c r="H1374" s="261">
        <v>42</v>
      </c>
      <c r="I1374" s="262"/>
      <c r="J1374" s="258"/>
      <c r="K1374" s="258"/>
      <c r="L1374" s="263"/>
      <c r="M1374" s="264"/>
      <c r="N1374" s="265"/>
      <c r="O1374" s="265"/>
      <c r="P1374" s="265"/>
      <c r="Q1374" s="265"/>
      <c r="R1374" s="265"/>
      <c r="S1374" s="265"/>
      <c r="T1374" s="266"/>
      <c r="U1374" s="15"/>
      <c r="V1374" s="15"/>
      <c r="W1374" s="15"/>
      <c r="X1374" s="15"/>
      <c r="Y1374" s="15"/>
      <c r="Z1374" s="15"/>
      <c r="AA1374" s="15"/>
      <c r="AB1374" s="15"/>
      <c r="AC1374" s="15"/>
      <c r="AD1374" s="15"/>
      <c r="AE1374" s="15"/>
      <c r="AT1374" s="267" t="s">
        <v>204</v>
      </c>
      <c r="AU1374" s="267" t="s">
        <v>81</v>
      </c>
      <c r="AV1374" s="15" t="s">
        <v>200</v>
      </c>
      <c r="AW1374" s="15" t="s">
        <v>34</v>
      </c>
      <c r="AX1374" s="15" t="s">
        <v>77</v>
      </c>
      <c r="AY1374" s="267" t="s">
        <v>193</v>
      </c>
    </row>
    <row r="1375" s="2" customFormat="1" ht="16.5" customHeight="1">
      <c r="A1375" s="41"/>
      <c r="B1375" s="42"/>
      <c r="C1375" s="217" t="s">
        <v>2251</v>
      </c>
      <c r="D1375" s="217" t="s">
        <v>195</v>
      </c>
      <c r="E1375" s="218" t="s">
        <v>2252</v>
      </c>
      <c r="F1375" s="219" t="s">
        <v>2253</v>
      </c>
      <c r="G1375" s="220" t="s">
        <v>588</v>
      </c>
      <c r="H1375" s="221">
        <v>24</v>
      </c>
      <c r="I1375" s="222"/>
      <c r="J1375" s="223">
        <f>ROUND(I1375*H1375,2)</f>
        <v>0</v>
      </c>
      <c r="K1375" s="219" t="s">
        <v>199</v>
      </c>
      <c r="L1375" s="47"/>
      <c r="M1375" s="224" t="s">
        <v>21</v>
      </c>
      <c r="N1375" s="225" t="s">
        <v>44</v>
      </c>
      <c r="O1375" s="87"/>
      <c r="P1375" s="226">
        <f>O1375*H1375</f>
        <v>0</v>
      </c>
      <c r="Q1375" s="226">
        <v>0.00020000000000000001</v>
      </c>
      <c r="R1375" s="226">
        <f>Q1375*H1375</f>
        <v>0.0048000000000000004</v>
      </c>
      <c r="S1375" s="226">
        <v>0</v>
      </c>
      <c r="T1375" s="227">
        <f>S1375*H1375</f>
        <v>0</v>
      </c>
      <c r="U1375" s="41"/>
      <c r="V1375" s="41"/>
      <c r="W1375" s="41"/>
      <c r="X1375" s="41"/>
      <c r="Y1375" s="41"/>
      <c r="Z1375" s="41"/>
      <c r="AA1375" s="41"/>
      <c r="AB1375" s="41"/>
      <c r="AC1375" s="41"/>
      <c r="AD1375" s="41"/>
      <c r="AE1375" s="41"/>
      <c r="AR1375" s="228" t="s">
        <v>352</v>
      </c>
      <c r="AT1375" s="228" t="s">
        <v>195</v>
      </c>
      <c r="AU1375" s="228" t="s">
        <v>81</v>
      </c>
      <c r="AY1375" s="20" t="s">
        <v>193</v>
      </c>
      <c r="BE1375" s="229">
        <f>IF(N1375="základní",J1375,0)</f>
        <v>0</v>
      </c>
      <c r="BF1375" s="229">
        <f>IF(N1375="snížená",J1375,0)</f>
        <v>0</v>
      </c>
      <c r="BG1375" s="229">
        <f>IF(N1375="zákl. přenesená",J1375,0)</f>
        <v>0</v>
      </c>
      <c r="BH1375" s="229">
        <f>IF(N1375="sníž. přenesená",J1375,0)</f>
        <v>0</v>
      </c>
      <c r="BI1375" s="229">
        <f>IF(N1375="nulová",J1375,0)</f>
        <v>0</v>
      </c>
      <c r="BJ1375" s="20" t="s">
        <v>77</v>
      </c>
      <c r="BK1375" s="229">
        <f>ROUND(I1375*H1375,2)</f>
        <v>0</v>
      </c>
      <c r="BL1375" s="20" t="s">
        <v>352</v>
      </c>
      <c r="BM1375" s="228" t="s">
        <v>2254</v>
      </c>
    </row>
    <row r="1376" s="2" customFormat="1">
      <c r="A1376" s="41"/>
      <c r="B1376" s="42"/>
      <c r="C1376" s="43"/>
      <c r="D1376" s="230" t="s">
        <v>202</v>
      </c>
      <c r="E1376" s="43"/>
      <c r="F1376" s="231" t="s">
        <v>2255</v>
      </c>
      <c r="G1376" s="43"/>
      <c r="H1376" s="43"/>
      <c r="I1376" s="232"/>
      <c r="J1376" s="43"/>
      <c r="K1376" s="43"/>
      <c r="L1376" s="47"/>
      <c r="M1376" s="233"/>
      <c r="N1376" s="234"/>
      <c r="O1376" s="87"/>
      <c r="P1376" s="87"/>
      <c r="Q1376" s="87"/>
      <c r="R1376" s="87"/>
      <c r="S1376" s="87"/>
      <c r="T1376" s="88"/>
      <c r="U1376" s="41"/>
      <c r="V1376" s="41"/>
      <c r="W1376" s="41"/>
      <c r="X1376" s="41"/>
      <c r="Y1376" s="41"/>
      <c r="Z1376" s="41"/>
      <c r="AA1376" s="41"/>
      <c r="AB1376" s="41"/>
      <c r="AC1376" s="41"/>
      <c r="AD1376" s="41"/>
      <c r="AE1376" s="41"/>
      <c r="AT1376" s="20" t="s">
        <v>202</v>
      </c>
      <c r="AU1376" s="20" t="s">
        <v>81</v>
      </c>
    </row>
    <row r="1377" s="14" customFormat="1">
      <c r="A1377" s="14"/>
      <c r="B1377" s="246"/>
      <c r="C1377" s="247"/>
      <c r="D1377" s="237" t="s">
        <v>204</v>
      </c>
      <c r="E1377" s="248" t="s">
        <v>21</v>
      </c>
      <c r="F1377" s="249" t="s">
        <v>2244</v>
      </c>
      <c r="G1377" s="247"/>
      <c r="H1377" s="250">
        <v>8</v>
      </c>
      <c r="I1377" s="251"/>
      <c r="J1377" s="247"/>
      <c r="K1377" s="247"/>
      <c r="L1377" s="252"/>
      <c r="M1377" s="253"/>
      <c r="N1377" s="254"/>
      <c r="O1377" s="254"/>
      <c r="P1377" s="254"/>
      <c r="Q1377" s="254"/>
      <c r="R1377" s="254"/>
      <c r="S1377" s="254"/>
      <c r="T1377" s="255"/>
      <c r="U1377" s="14"/>
      <c r="V1377" s="14"/>
      <c r="W1377" s="14"/>
      <c r="X1377" s="14"/>
      <c r="Y1377" s="14"/>
      <c r="Z1377" s="14"/>
      <c r="AA1377" s="14"/>
      <c r="AB1377" s="14"/>
      <c r="AC1377" s="14"/>
      <c r="AD1377" s="14"/>
      <c r="AE1377" s="14"/>
      <c r="AT1377" s="256" t="s">
        <v>204</v>
      </c>
      <c r="AU1377" s="256" t="s">
        <v>81</v>
      </c>
      <c r="AV1377" s="14" t="s">
        <v>81</v>
      </c>
      <c r="AW1377" s="14" t="s">
        <v>34</v>
      </c>
      <c r="AX1377" s="14" t="s">
        <v>73</v>
      </c>
      <c r="AY1377" s="256" t="s">
        <v>193</v>
      </c>
    </row>
    <row r="1378" s="14" customFormat="1">
      <c r="A1378" s="14"/>
      <c r="B1378" s="246"/>
      <c r="C1378" s="247"/>
      <c r="D1378" s="237" t="s">
        <v>204</v>
      </c>
      <c r="E1378" s="248" t="s">
        <v>21</v>
      </c>
      <c r="F1378" s="249" t="s">
        <v>2245</v>
      </c>
      <c r="G1378" s="247"/>
      <c r="H1378" s="250">
        <v>5</v>
      </c>
      <c r="I1378" s="251"/>
      <c r="J1378" s="247"/>
      <c r="K1378" s="247"/>
      <c r="L1378" s="252"/>
      <c r="M1378" s="253"/>
      <c r="N1378" s="254"/>
      <c r="O1378" s="254"/>
      <c r="P1378" s="254"/>
      <c r="Q1378" s="254"/>
      <c r="R1378" s="254"/>
      <c r="S1378" s="254"/>
      <c r="T1378" s="255"/>
      <c r="U1378" s="14"/>
      <c r="V1378" s="14"/>
      <c r="W1378" s="14"/>
      <c r="X1378" s="14"/>
      <c r="Y1378" s="14"/>
      <c r="Z1378" s="14"/>
      <c r="AA1378" s="14"/>
      <c r="AB1378" s="14"/>
      <c r="AC1378" s="14"/>
      <c r="AD1378" s="14"/>
      <c r="AE1378" s="14"/>
      <c r="AT1378" s="256" t="s">
        <v>204</v>
      </c>
      <c r="AU1378" s="256" t="s">
        <v>81</v>
      </c>
      <c r="AV1378" s="14" t="s">
        <v>81</v>
      </c>
      <c r="AW1378" s="14" t="s">
        <v>34</v>
      </c>
      <c r="AX1378" s="14" t="s">
        <v>73</v>
      </c>
      <c r="AY1378" s="256" t="s">
        <v>193</v>
      </c>
    </row>
    <row r="1379" s="14" customFormat="1">
      <c r="A1379" s="14"/>
      <c r="B1379" s="246"/>
      <c r="C1379" s="247"/>
      <c r="D1379" s="237" t="s">
        <v>204</v>
      </c>
      <c r="E1379" s="248" t="s">
        <v>21</v>
      </c>
      <c r="F1379" s="249" t="s">
        <v>2256</v>
      </c>
      <c r="G1379" s="247"/>
      <c r="H1379" s="250">
        <v>5</v>
      </c>
      <c r="I1379" s="251"/>
      <c r="J1379" s="247"/>
      <c r="K1379" s="247"/>
      <c r="L1379" s="252"/>
      <c r="M1379" s="253"/>
      <c r="N1379" s="254"/>
      <c r="O1379" s="254"/>
      <c r="P1379" s="254"/>
      <c r="Q1379" s="254"/>
      <c r="R1379" s="254"/>
      <c r="S1379" s="254"/>
      <c r="T1379" s="255"/>
      <c r="U1379" s="14"/>
      <c r="V1379" s="14"/>
      <c r="W1379" s="14"/>
      <c r="X1379" s="14"/>
      <c r="Y1379" s="14"/>
      <c r="Z1379" s="14"/>
      <c r="AA1379" s="14"/>
      <c r="AB1379" s="14"/>
      <c r="AC1379" s="14"/>
      <c r="AD1379" s="14"/>
      <c r="AE1379" s="14"/>
      <c r="AT1379" s="256" t="s">
        <v>204</v>
      </c>
      <c r="AU1379" s="256" t="s">
        <v>81</v>
      </c>
      <c r="AV1379" s="14" t="s">
        <v>81</v>
      </c>
      <c r="AW1379" s="14" t="s">
        <v>34</v>
      </c>
      <c r="AX1379" s="14" t="s">
        <v>73</v>
      </c>
      <c r="AY1379" s="256" t="s">
        <v>193</v>
      </c>
    </row>
    <row r="1380" s="14" customFormat="1">
      <c r="A1380" s="14"/>
      <c r="B1380" s="246"/>
      <c r="C1380" s="247"/>
      <c r="D1380" s="237" t="s">
        <v>204</v>
      </c>
      <c r="E1380" s="248" t="s">
        <v>21</v>
      </c>
      <c r="F1380" s="249" t="s">
        <v>2257</v>
      </c>
      <c r="G1380" s="247"/>
      <c r="H1380" s="250">
        <v>6</v>
      </c>
      <c r="I1380" s="251"/>
      <c r="J1380" s="247"/>
      <c r="K1380" s="247"/>
      <c r="L1380" s="252"/>
      <c r="M1380" s="253"/>
      <c r="N1380" s="254"/>
      <c r="O1380" s="254"/>
      <c r="P1380" s="254"/>
      <c r="Q1380" s="254"/>
      <c r="R1380" s="254"/>
      <c r="S1380" s="254"/>
      <c r="T1380" s="255"/>
      <c r="U1380" s="14"/>
      <c r="V1380" s="14"/>
      <c r="W1380" s="14"/>
      <c r="X1380" s="14"/>
      <c r="Y1380" s="14"/>
      <c r="Z1380" s="14"/>
      <c r="AA1380" s="14"/>
      <c r="AB1380" s="14"/>
      <c r="AC1380" s="14"/>
      <c r="AD1380" s="14"/>
      <c r="AE1380" s="14"/>
      <c r="AT1380" s="256" t="s">
        <v>204</v>
      </c>
      <c r="AU1380" s="256" t="s">
        <v>81</v>
      </c>
      <c r="AV1380" s="14" t="s">
        <v>81</v>
      </c>
      <c r="AW1380" s="14" t="s">
        <v>34</v>
      </c>
      <c r="AX1380" s="14" t="s">
        <v>73</v>
      </c>
      <c r="AY1380" s="256" t="s">
        <v>193</v>
      </c>
    </row>
    <row r="1381" s="15" customFormat="1">
      <c r="A1381" s="15"/>
      <c r="B1381" s="257"/>
      <c r="C1381" s="258"/>
      <c r="D1381" s="237" t="s">
        <v>204</v>
      </c>
      <c r="E1381" s="259" t="s">
        <v>21</v>
      </c>
      <c r="F1381" s="260" t="s">
        <v>208</v>
      </c>
      <c r="G1381" s="258"/>
      <c r="H1381" s="261">
        <v>24</v>
      </c>
      <c r="I1381" s="262"/>
      <c r="J1381" s="258"/>
      <c r="K1381" s="258"/>
      <c r="L1381" s="263"/>
      <c r="M1381" s="264"/>
      <c r="N1381" s="265"/>
      <c r="O1381" s="265"/>
      <c r="P1381" s="265"/>
      <c r="Q1381" s="265"/>
      <c r="R1381" s="265"/>
      <c r="S1381" s="265"/>
      <c r="T1381" s="266"/>
      <c r="U1381" s="15"/>
      <c r="V1381" s="15"/>
      <c r="W1381" s="15"/>
      <c r="X1381" s="15"/>
      <c r="Y1381" s="15"/>
      <c r="Z1381" s="15"/>
      <c r="AA1381" s="15"/>
      <c r="AB1381" s="15"/>
      <c r="AC1381" s="15"/>
      <c r="AD1381" s="15"/>
      <c r="AE1381" s="15"/>
      <c r="AT1381" s="267" t="s">
        <v>204</v>
      </c>
      <c r="AU1381" s="267" t="s">
        <v>81</v>
      </c>
      <c r="AV1381" s="15" t="s">
        <v>200</v>
      </c>
      <c r="AW1381" s="15" t="s">
        <v>34</v>
      </c>
      <c r="AX1381" s="15" t="s">
        <v>77</v>
      </c>
      <c r="AY1381" s="267" t="s">
        <v>193</v>
      </c>
    </row>
    <row r="1382" s="2" customFormat="1" ht="16.5" customHeight="1">
      <c r="A1382" s="41"/>
      <c r="B1382" s="42"/>
      <c r="C1382" s="217" t="s">
        <v>2258</v>
      </c>
      <c r="D1382" s="217" t="s">
        <v>195</v>
      </c>
      <c r="E1382" s="218" t="s">
        <v>2259</v>
      </c>
      <c r="F1382" s="219" t="s">
        <v>2260</v>
      </c>
      <c r="G1382" s="220" t="s">
        <v>211</v>
      </c>
      <c r="H1382" s="221">
        <v>139.59</v>
      </c>
      <c r="I1382" s="222"/>
      <c r="J1382" s="223">
        <f>ROUND(I1382*H1382,2)</f>
        <v>0</v>
      </c>
      <c r="K1382" s="219" t="s">
        <v>199</v>
      </c>
      <c r="L1382" s="47"/>
      <c r="M1382" s="224" t="s">
        <v>21</v>
      </c>
      <c r="N1382" s="225" t="s">
        <v>44</v>
      </c>
      <c r="O1382" s="87"/>
      <c r="P1382" s="226">
        <f>O1382*H1382</f>
        <v>0</v>
      </c>
      <c r="Q1382" s="226">
        <v>0.00142</v>
      </c>
      <c r="R1382" s="226">
        <f>Q1382*H1382</f>
        <v>0.1982178</v>
      </c>
      <c r="S1382" s="226">
        <v>0</v>
      </c>
      <c r="T1382" s="227">
        <f>S1382*H1382</f>
        <v>0</v>
      </c>
      <c r="U1382" s="41"/>
      <c r="V1382" s="41"/>
      <c r="W1382" s="41"/>
      <c r="X1382" s="41"/>
      <c r="Y1382" s="41"/>
      <c r="Z1382" s="41"/>
      <c r="AA1382" s="41"/>
      <c r="AB1382" s="41"/>
      <c r="AC1382" s="41"/>
      <c r="AD1382" s="41"/>
      <c r="AE1382" s="41"/>
      <c r="AR1382" s="228" t="s">
        <v>352</v>
      </c>
      <c r="AT1382" s="228" t="s">
        <v>195</v>
      </c>
      <c r="AU1382" s="228" t="s">
        <v>81</v>
      </c>
      <c r="AY1382" s="20" t="s">
        <v>193</v>
      </c>
      <c r="BE1382" s="229">
        <f>IF(N1382="základní",J1382,0)</f>
        <v>0</v>
      </c>
      <c r="BF1382" s="229">
        <f>IF(N1382="snížená",J1382,0)</f>
        <v>0</v>
      </c>
      <c r="BG1382" s="229">
        <f>IF(N1382="zákl. přenesená",J1382,0)</f>
        <v>0</v>
      </c>
      <c r="BH1382" s="229">
        <f>IF(N1382="sníž. přenesená",J1382,0)</f>
        <v>0</v>
      </c>
      <c r="BI1382" s="229">
        <f>IF(N1382="nulová",J1382,0)</f>
        <v>0</v>
      </c>
      <c r="BJ1382" s="20" t="s">
        <v>77</v>
      </c>
      <c r="BK1382" s="229">
        <f>ROUND(I1382*H1382,2)</f>
        <v>0</v>
      </c>
      <c r="BL1382" s="20" t="s">
        <v>352</v>
      </c>
      <c r="BM1382" s="228" t="s">
        <v>2261</v>
      </c>
    </row>
    <row r="1383" s="2" customFormat="1">
      <c r="A1383" s="41"/>
      <c r="B1383" s="42"/>
      <c r="C1383" s="43"/>
      <c r="D1383" s="230" t="s">
        <v>202</v>
      </c>
      <c r="E1383" s="43"/>
      <c r="F1383" s="231" t="s">
        <v>2262</v>
      </c>
      <c r="G1383" s="43"/>
      <c r="H1383" s="43"/>
      <c r="I1383" s="232"/>
      <c r="J1383" s="43"/>
      <c r="K1383" s="43"/>
      <c r="L1383" s="47"/>
      <c r="M1383" s="233"/>
      <c r="N1383" s="234"/>
      <c r="O1383" s="87"/>
      <c r="P1383" s="87"/>
      <c r="Q1383" s="87"/>
      <c r="R1383" s="87"/>
      <c r="S1383" s="87"/>
      <c r="T1383" s="88"/>
      <c r="U1383" s="41"/>
      <c r="V1383" s="41"/>
      <c r="W1383" s="41"/>
      <c r="X1383" s="41"/>
      <c r="Y1383" s="41"/>
      <c r="Z1383" s="41"/>
      <c r="AA1383" s="41"/>
      <c r="AB1383" s="41"/>
      <c r="AC1383" s="41"/>
      <c r="AD1383" s="41"/>
      <c r="AE1383" s="41"/>
      <c r="AT1383" s="20" t="s">
        <v>202</v>
      </c>
      <c r="AU1383" s="20" t="s">
        <v>81</v>
      </c>
    </row>
    <row r="1384" s="14" customFormat="1">
      <c r="A1384" s="14"/>
      <c r="B1384" s="246"/>
      <c r="C1384" s="247"/>
      <c r="D1384" s="237" t="s">
        <v>204</v>
      </c>
      <c r="E1384" s="248" t="s">
        <v>21</v>
      </c>
      <c r="F1384" s="249" t="s">
        <v>1386</v>
      </c>
      <c r="G1384" s="247"/>
      <c r="H1384" s="250">
        <v>19.859999999999999</v>
      </c>
      <c r="I1384" s="251"/>
      <c r="J1384" s="247"/>
      <c r="K1384" s="247"/>
      <c r="L1384" s="252"/>
      <c r="M1384" s="253"/>
      <c r="N1384" s="254"/>
      <c r="O1384" s="254"/>
      <c r="P1384" s="254"/>
      <c r="Q1384" s="254"/>
      <c r="R1384" s="254"/>
      <c r="S1384" s="254"/>
      <c r="T1384" s="255"/>
      <c r="U1384" s="14"/>
      <c r="V1384" s="14"/>
      <c r="W1384" s="14"/>
      <c r="X1384" s="14"/>
      <c r="Y1384" s="14"/>
      <c r="Z1384" s="14"/>
      <c r="AA1384" s="14"/>
      <c r="AB1384" s="14"/>
      <c r="AC1384" s="14"/>
      <c r="AD1384" s="14"/>
      <c r="AE1384" s="14"/>
      <c r="AT1384" s="256" t="s">
        <v>204</v>
      </c>
      <c r="AU1384" s="256" t="s">
        <v>81</v>
      </c>
      <c r="AV1384" s="14" t="s">
        <v>81</v>
      </c>
      <c r="AW1384" s="14" t="s">
        <v>34</v>
      </c>
      <c r="AX1384" s="14" t="s">
        <v>73</v>
      </c>
      <c r="AY1384" s="256" t="s">
        <v>193</v>
      </c>
    </row>
    <row r="1385" s="14" customFormat="1">
      <c r="A1385" s="14"/>
      <c r="B1385" s="246"/>
      <c r="C1385" s="247"/>
      <c r="D1385" s="237" t="s">
        <v>204</v>
      </c>
      <c r="E1385" s="248" t="s">
        <v>21</v>
      </c>
      <c r="F1385" s="249" t="s">
        <v>1387</v>
      </c>
      <c r="G1385" s="247"/>
      <c r="H1385" s="250">
        <v>18.460000000000001</v>
      </c>
      <c r="I1385" s="251"/>
      <c r="J1385" s="247"/>
      <c r="K1385" s="247"/>
      <c r="L1385" s="252"/>
      <c r="M1385" s="253"/>
      <c r="N1385" s="254"/>
      <c r="O1385" s="254"/>
      <c r="P1385" s="254"/>
      <c r="Q1385" s="254"/>
      <c r="R1385" s="254"/>
      <c r="S1385" s="254"/>
      <c r="T1385" s="255"/>
      <c r="U1385" s="14"/>
      <c r="V1385" s="14"/>
      <c r="W1385" s="14"/>
      <c r="X1385" s="14"/>
      <c r="Y1385" s="14"/>
      <c r="Z1385" s="14"/>
      <c r="AA1385" s="14"/>
      <c r="AB1385" s="14"/>
      <c r="AC1385" s="14"/>
      <c r="AD1385" s="14"/>
      <c r="AE1385" s="14"/>
      <c r="AT1385" s="256" t="s">
        <v>204</v>
      </c>
      <c r="AU1385" s="256" t="s">
        <v>81</v>
      </c>
      <c r="AV1385" s="14" t="s">
        <v>81</v>
      </c>
      <c r="AW1385" s="14" t="s">
        <v>34</v>
      </c>
      <c r="AX1385" s="14" t="s">
        <v>73</v>
      </c>
      <c r="AY1385" s="256" t="s">
        <v>193</v>
      </c>
    </row>
    <row r="1386" s="14" customFormat="1">
      <c r="A1386" s="14"/>
      <c r="B1386" s="246"/>
      <c r="C1386" s="247"/>
      <c r="D1386" s="237" t="s">
        <v>204</v>
      </c>
      <c r="E1386" s="248" t="s">
        <v>21</v>
      </c>
      <c r="F1386" s="249" t="s">
        <v>1388</v>
      </c>
      <c r="G1386" s="247"/>
      <c r="H1386" s="250">
        <v>48.770000000000003</v>
      </c>
      <c r="I1386" s="251"/>
      <c r="J1386" s="247"/>
      <c r="K1386" s="247"/>
      <c r="L1386" s="252"/>
      <c r="M1386" s="253"/>
      <c r="N1386" s="254"/>
      <c r="O1386" s="254"/>
      <c r="P1386" s="254"/>
      <c r="Q1386" s="254"/>
      <c r="R1386" s="254"/>
      <c r="S1386" s="254"/>
      <c r="T1386" s="255"/>
      <c r="U1386" s="14"/>
      <c r="V1386" s="14"/>
      <c r="W1386" s="14"/>
      <c r="X1386" s="14"/>
      <c r="Y1386" s="14"/>
      <c r="Z1386" s="14"/>
      <c r="AA1386" s="14"/>
      <c r="AB1386" s="14"/>
      <c r="AC1386" s="14"/>
      <c r="AD1386" s="14"/>
      <c r="AE1386" s="14"/>
      <c r="AT1386" s="256" t="s">
        <v>204</v>
      </c>
      <c r="AU1386" s="256" t="s">
        <v>81</v>
      </c>
      <c r="AV1386" s="14" t="s">
        <v>81</v>
      </c>
      <c r="AW1386" s="14" t="s">
        <v>34</v>
      </c>
      <c r="AX1386" s="14" t="s">
        <v>73</v>
      </c>
      <c r="AY1386" s="256" t="s">
        <v>193</v>
      </c>
    </row>
    <row r="1387" s="14" customFormat="1">
      <c r="A1387" s="14"/>
      <c r="B1387" s="246"/>
      <c r="C1387" s="247"/>
      <c r="D1387" s="237" t="s">
        <v>204</v>
      </c>
      <c r="E1387" s="248" t="s">
        <v>21</v>
      </c>
      <c r="F1387" s="249" t="s">
        <v>1389</v>
      </c>
      <c r="G1387" s="247"/>
      <c r="H1387" s="250">
        <v>10.44</v>
      </c>
      <c r="I1387" s="251"/>
      <c r="J1387" s="247"/>
      <c r="K1387" s="247"/>
      <c r="L1387" s="252"/>
      <c r="M1387" s="253"/>
      <c r="N1387" s="254"/>
      <c r="O1387" s="254"/>
      <c r="P1387" s="254"/>
      <c r="Q1387" s="254"/>
      <c r="R1387" s="254"/>
      <c r="S1387" s="254"/>
      <c r="T1387" s="255"/>
      <c r="U1387" s="14"/>
      <c r="V1387" s="14"/>
      <c r="W1387" s="14"/>
      <c r="X1387" s="14"/>
      <c r="Y1387" s="14"/>
      <c r="Z1387" s="14"/>
      <c r="AA1387" s="14"/>
      <c r="AB1387" s="14"/>
      <c r="AC1387" s="14"/>
      <c r="AD1387" s="14"/>
      <c r="AE1387" s="14"/>
      <c r="AT1387" s="256" t="s">
        <v>204</v>
      </c>
      <c r="AU1387" s="256" t="s">
        <v>81</v>
      </c>
      <c r="AV1387" s="14" t="s">
        <v>81</v>
      </c>
      <c r="AW1387" s="14" t="s">
        <v>34</v>
      </c>
      <c r="AX1387" s="14" t="s">
        <v>73</v>
      </c>
      <c r="AY1387" s="256" t="s">
        <v>193</v>
      </c>
    </row>
    <row r="1388" s="14" customFormat="1">
      <c r="A1388" s="14"/>
      <c r="B1388" s="246"/>
      <c r="C1388" s="247"/>
      <c r="D1388" s="237" t="s">
        <v>204</v>
      </c>
      <c r="E1388" s="248" t="s">
        <v>21</v>
      </c>
      <c r="F1388" s="249" t="s">
        <v>1390</v>
      </c>
      <c r="G1388" s="247"/>
      <c r="H1388" s="250">
        <v>7.7400000000000002</v>
      </c>
      <c r="I1388" s="251"/>
      <c r="J1388" s="247"/>
      <c r="K1388" s="247"/>
      <c r="L1388" s="252"/>
      <c r="M1388" s="253"/>
      <c r="N1388" s="254"/>
      <c r="O1388" s="254"/>
      <c r="P1388" s="254"/>
      <c r="Q1388" s="254"/>
      <c r="R1388" s="254"/>
      <c r="S1388" s="254"/>
      <c r="T1388" s="255"/>
      <c r="U1388" s="14"/>
      <c r="V1388" s="14"/>
      <c r="W1388" s="14"/>
      <c r="X1388" s="14"/>
      <c r="Y1388" s="14"/>
      <c r="Z1388" s="14"/>
      <c r="AA1388" s="14"/>
      <c r="AB1388" s="14"/>
      <c r="AC1388" s="14"/>
      <c r="AD1388" s="14"/>
      <c r="AE1388" s="14"/>
      <c r="AT1388" s="256" t="s">
        <v>204</v>
      </c>
      <c r="AU1388" s="256" t="s">
        <v>81</v>
      </c>
      <c r="AV1388" s="14" t="s">
        <v>81</v>
      </c>
      <c r="AW1388" s="14" t="s">
        <v>34</v>
      </c>
      <c r="AX1388" s="14" t="s">
        <v>73</v>
      </c>
      <c r="AY1388" s="256" t="s">
        <v>193</v>
      </c>
    </row>
    <row r="1389" s="14" customFormat="1">
      <c r="A1389" s="14"/>
      <c r="B1389" s="246"/>
      <c r="C1389" s="247"/>
      <c r="D1389" s="237" t="s">
        <v>204</v>
      </c>
      <c r="E1389" s="248" t="s">
        <v>21</v>
      </c>
      <c r="F1389" s="249" t="s">
        <v>1391</v>
      </c>
      <c r="G1389" s="247"/>
      <c r="H1389" s="250">
        <v>4.7999999999999998</v>
      </c>
      <c r="I1389" s="251"/>
      <c r="J1389" s="247"/>
      <c r="K1389" s="247"/>
      <c r="L1389" s="252"/>
      <c r="M1389" s="253"/>
      <c r="N1389" s="254"/>
      <c r="O1389" s="254"/>
      <c r="P1389" s="254"/>
      <c r="Q1389" s="254"/>
      <c r="R1389" s="254"/>
      <c r="S1389" s="254"/>
      <c r="T1389" s="255"/>
      <c r="U1389" s="14"/>
      <c r="V1389" s="14"/>
      <c r="W1389" s="14"/>
      <c r="X1389" s="14"/>
      <c r="Y1389" s="14"/>
      <c r="Z1389" s="14"/>
      <c r="AA1389" s="14"/>
      <c r="AB1389" s="14"/>
      <c r="AC1389" s="14"/>
      <c r="AD1389" s="14"/>
      <c r="AE1389" s="14"/>
      <c r="AT1389" s="256" t="s">
        <v>204</v>
      </c>
      <c r="AU1389" s="256" t="s">
        <v>81</v>
      </c>
      <c r="AV1389" s="14" t="s">
        <v>81</v>
      </c>
      <c r="AW1389" s="14" t="s">
        <v>34</v>
      </c>
      <c r="AX1389" s="14" t="s">
        <v>73</v>
      </c>
      <c r="AY1389" s="256" t="s">
        <v>193</v>
      </c>
    </row>
    <row r="1390" s="14" customFormat="1">
      <c r="A1390" s="14"/>
      <c r="B1390" s="246"/>
      <c r="C1390" s="247"/>
      <c r="D1390" s="237" t="s">
        <v>204</v>
      </c>
      <c r="E1390" s="248" t="s">
        <v>21</v>
      </c>
      <c r="F1390" s="249" t="s">
        <v>1392</v>
      </c>
      <c r="G1390" s="247"/>
      <c r="H1390" s="250">
        <v>29.52</v>
      </c>
      <c r="I1390" s="251"/>
      <c r="J1390" s="247"/>
      <c r="K1390" s="247"/>
      <c r="L1390" s="252"/>
      <c r="M1390" s="253"/>
      <c r="N1390" s="254"/>
      <c r="O1390" s="254"/>
      <c r="P1390" s="254"/>
      <c r="Q1390" s="254"/>
      <c r="R1390" s="254"/>
      <c r="S1390" s="254"/>
      <c r="T1390" s="255"/>
      <c r="U1390" s="14"/>
      <c r="V1390" s="14"/>
      <c r="W1390" s="14"/>
      <c r="X1390" s="14"/>
      <c r="Y1390" s="14"/>
      <c r="Z1390" s="14"/>
      <c r="AA1390" s="14"/>
      <c r="AB1390" s="14"/>
      <c r="AC1390" s="14"/>
      <c r="AD1390" s="14"/>
      <c r="AE1390" s="14"/>
      <c r="AT1390" s="256" t="s">
        <v>204</v>
      </c>
      <c r="AU1390" s="256" t="s">
        <v>81</v>
      </c>
      <c r="AV1390" s="14" t="s">
        <v>81</v>
      </c>
      <c r="AW1390" s="14" t="s">
        <v>34</v>
      </c>
      <c r="AX1390" s="14" t="s">
        <v>73</v>
      </c>
      <c r="AY1390" s="256" t="s">
        <v>193</v>
      </c>
    </row>
    <row r="1391" s="15" customFormat="1">
      <c r="A1391" s="15"/>
      <c r="B1391" s="257"/>
      <c r="C1391" s="258"/>
      <c r="D1391" s="237" t="s">
        <v>204</v>
      </c>
      <c r="E1391" s="259" t="s">
        <v>21</v>
      </c>
      <c r="F1391" s="260" t="s">
        <v>208</v>
      </c>
      <c r="G1391" s="258"/>
      <c r="H1391" s="261">
        <v>139.59</v>
      </c>
      <c r="I1391" s="262"/>
      <c r="J1391" s="258"/>
      <c r="K1391" s="258"/>
      <c r="L1391" s="263"/>
      <c r="M1391" s="264"/>
      <c r="N1391" s="265"/>
      <c r="O1391" s="265"/>
      <c r="P1391" s="265"/>
      <c r="Q1391" s="265"/>
      <c r="R1391" s="265"/>
      <c r="S1391" s="265"/>
      <c r="T1391" s="266"/>
      <c r="U1391" s="15"/>
      <c r="V1391" s="15"/>
      <c r="W1391" s="15"/>
      <c r="X1391" s="15"/>
      <c r="Y1391" s="15"/>
      <c r="Z1391" s="15"/>
      <c r="AA1391" s="15"/>
      <c r="AB1391" s="15"/>
      <c r="AC1391" s="15"/>
      <c r="AD1391" s="15"/>
      <c r="AE1391" s="15"/>
      <c r="AT1391" s="267" t="s">
        <v>204</v>
      </c>
      <c r="AU1391" s="267" t="s">
        <v>81</v>
      </c>
      <c r="AV1391" s="15" t="s">
        <v>200</v>
      </c>
      <c r="AW1391" s="15" t="s">
        <v>34</v>
      </c>
      <c r="AX1391" s="15" t="s">
        <v>77</v>
      </c>
      <c r="AY1391" s="267" t="s">
        <v>193</v>
      </c>
    </row>
    <row r="1392" s="2" customFormat="1" ht="24.15" customHeight="1">
      <c r="A1392" s="41"/>
      <c r="B1392" s="42"/>
      <c r="C1392" s="217" t="s">
        <v>2263</v>
      </c>
      <c r="D1392" s="217" t="s">
        <v>195</v>
      </c>
      <c r="E1392" s="218" t="s">
        <v>2264</v>
      </c>
      <c r="F1392" s="219" t="s">
        <v>2265</v>
      </c>
      <c r="G1392" s="220" t="s">
        <v>250</v>
      </c>
      <c r="H1392" s="221">
        <v>4.4109999999999996</v>
      </c>
      <c r="I1392" s="222"/>
      <c r="J1392" s="223">
        <f>ROUND(I1392*H1392,2)</f>
        <v>0</v>
      </c>
      <c r="K1392" s="219" t="s">
        <v>199</v>
      </c>
      <c r="L1392" s="47"/>
      <c r="M1392" s="224" t="s">
        <v>21</v>
      </c>
      <c r="N1392" s="225" t="s">
        <v>44</v>
      </c>
      <c r="O1392" s="87"/>
      <c r="P1392" s="226">
        <f>O1392*H1392</f>
        <v>0</v>
      </c>
      <c r="Q1392" s="226">
        <v>0</v>
      </c>
      <c r="R1392" s="226">
        <f>Q1392*H1392</f>
        <v>0</v>
      </c>
      <c r="S1392" s="226">
        <v>0</v>
      </c>
      <c r="T1392" s="227">
        <f>S1392*H1392</f>
        <v>0</v>
      </c>
      <c r="U1392" s="41"/>
      <c r="V1392" s="41"/>
      <c r="W1392" s="41"/>
      <c r="X1392" s="41"/>
      <c r="Y1392" s="41"/>
      <c r="Z1392" s="41"/>
      <c r="AA1392" s="41"/>
      <c r="AB1392" s="41"/>
      <c r="AC1392" s="41"/>
      <c r="AD1392" s="41"/>
      <c r="AE1392" s="41"/>
      <c r="AR1392" s="228" t="s">
        <v>352</v>
      </c>
      <c r="AT1392" s="228" t="s">
        <v>195</v>
      </c>
      <c r="AU1392" s="228" t="s">
        <v>81</v>
      </c>
      <c r="AY1392" s="20" t="s">
        <v>193</v>
      </c>
      <c r="BE1392" s="229">
        <f>IF(N1392="základní",J1392,0)</f>
        <v>0</v>
      </c>
      <c r="BF1392" s="229">
        <f>IF(N1392="snížená",J1392,0)</f>
        <v>0</v>
      </c>
      <c r="BG1392" s="229">
        <f>IF(N1392="zákl. přenesená",J1392,0)</f>
        <v>0</v>
      </c>
      <c r="BH1392" s="229">
        <f>IF(N1392="sníž. přenesená",J1392,0)</f>
        <v>0</v>
      </c>
      <c r="BI1392" s="229">
        <f>IF(N1392="nulová",J1392,0)</f>
        <v>0</v>
      </c>
      <c r="BJ1392" s="20" t="s">
        <v>77</v>
      </c>
      <c r="BK1392" s="229">
        <f>ROUND(I1392*H1392,2)</f>
        <v>0</v>
      </c>
      <c r="BL1392" s="20" t="s">
        <v>352</v>
      </c>
      <c r="BM1392" s="228" t="s">
        <v>2266</v>
      </c>
    </row>
    <row r="1393" s="2" customFormat="1">
      <c r="A1393" s="41"/>
      <c r="B1393" s="42"/>
      <c r="C1393" s="43"/>
      <c r="D1393" s="230" t="s">
        <v>202</v>
      </c>
      <c r="E1393" s="43"/>
      <c r="F1393" s="231" t="s">
        <v>2267</v>
      </c>
      <c r="G1393" s="43"/>
      <c r="H1393" s="43"/>
      <c r="I1393" s="232"/>
      <c r="J1393" s="43"/>
      <c r="K1393" s="43"/>
      <c r="L1393" s="47"/>
      <c r="M1393" s="233"/>
      <c r="N1393" s="234"/>
      <c r="O1393" s="87"/>
      <c r="P1393" s="87"/>
      <c r="Q1393" s="87"/>
      <c r="R1393" s="87"/>
      <c r="S1393" s="87"/>
      <c r="T1393" s="88"/>
      <c r="U1393" s="41"/>
      <c r="V1393" s="41"/>
      <c r="W1393" s="41"/>
      <c r="X1393" s="41"/>
      <c r="Y1393" s="41"/>
      <c r="Z1393" s="41"/>
      <c r="AA1393" s="41"/>
      <c r="AB1393" s="41"/>
      <c r="AC1393" s="41"/>
      <c r="AD1393" s="41"/>
      <c r="AE1393" s="41"/>
      <c r="AT1393" s="20" t="s">
        <v>202</v>
      </c>
      <c r="AU1393" s="20" t="s">
        <v>81</v>
      </c>
    </row>
    <row r="1394" s="12" customFormat="1" ht="22.8" customHeight="1">
      <c r="A1394" s="12"/>
      <c r="B1394" s="201"/>
      <c r="C1394" s="202"/>
      <c r="D1394" s="203" t="s">
        <v>72</v>
      </c>
      <c r="E1394" s="215" t="s">
        <v>2268</v>
      </c>
      <c r="F1394" s="215" t="s">
        <v>2269</v>
      </c>
      <c r="G1394" s="202"/>
      <c r="H1394" s="202"/>
      <c r="I1394" s="205"/>
      <c r="J1394" s="216">
        <f>BK1394</f>
        <v>0</v>
      </c>
      <c r="K1394" s="202"/>
      <c r="L1394" s="207"/>
      <c r="M1394" s="208"/>
      <c r="N1394" s="209"/>
      <c r="O1394" s="209"/>
      <c r="P1394" s="210">
        <f>SUM(P1395:P1426)</f>
        <v>0</v>
      </c>
      <c r="Q1394" s="209"/>
      <c r="R1394" s="210">
        <f>SUM(R1395:R1426)</f>
        <v>1.7626887</v>
      </c>
      <c r="S1394" s="209"/>
      <c r="T1394" s="211">
        <f>SUM(T1395:T1426)</f>
        <v>0</v>
      </c>
      <c r="U1394" s="12"/>
      <c r="V1394" s="12"/>
      <c r="W1394" s="12"/>
      <c r="X1394" s="12"/>
      <c r="Y1394" s="12"/>
      <c r="Z1394" s="12"/>
      <c r="AA1394" s="12"/>
      <c r="AB1394" s="12"/>
      <c r="AC1394" s="12"/>
      <c r="AD1394" s="12"/>
      <c r="AE1394" s="12"/>
      <c r="AR1394" s="212" t="s">
        <v>81</v>
      </c>
      <c r="AT1394" s="213" t="s">
        <v>72</v>
      </c>
      <c r="AU1394" s="213" t="s">
        <v>77</v>
      </c>
      <c r="AY1394" s="212" t="s">
        <v>193</v>
      </c>
      <c r="BK1394" s="214">
        <f>SUM(BK1395:BK1426)</f>
        <v>0</v>
      </c>
    </row>
    <row r="1395" s="2" customFormat="1" ht="24.15" customHeight="1">
      <c r="A1395" s="41"/>
      <c r="B1395" s="42"/>
      <c r="C1395" s="217" t="s">
        <v>2270</v>
      </c>
      <c r="D1395" s="217" t="s">
        <v>195</v>
      </c>
      <c r="E1395" s="218" t="s">
        <v>2271</v>
      </c>
      <c r="F1395" s="219" t="s">
        <v>2272</v>
      </c>
      <c r="G1395" s="220" t="s">
        <v>211</v>
      </c>
      <c r="H1395" s="221">
        <v>22.835000000000001</v>
      </c>
      <c r="I1395" s="222"/>
      <c r="J1395" s="223">
        <f>ROUND(I1395*H1395,2)</f>
        <v>0</v>
      </c>
      <c r="K1395" s="219" t="s">
        <v>199</v>
      </c>
      <c r="L1395" s="47"/>
      <c r="M1395" s="224" t="s">
        <v>21</v>
      </c>
      <c r="N1395" s="225" t="s">
        <v>44</v>
      </c>
      <c r="O1395" s="87"/>
      <c r="P1395" s="226">
        <f>O1395*H1395</f>
        <v>0</v>
      </c>
      <c r="Q1395" s="226">
        <v>0.0038</v>
      </c>
      <c r="R1395" s="226">
        <f>Q1395*H1395</f>
        <v>0.086773000000000003</v>
      </c>
      <c r="S1395" s="226">
        <v>0</v>
      </c>
      <c r="T1395" s="227">
        <f>S1395*H1395</f>
        <v>0</v>
      </c>
      <c r="U1395" s="41"/>
      <c r="V1395" s="41"/>
      <c r="W1395" s="41"/>
      <c r="X1395" s="41"/>
      <c r="Y1395" s="41"/>
      <c r="Z1395" s="41"/>
      <c r="AA1395" s="41"/>
      <c r="AB1395" s="41"/>
      <c r="AC1395" s="41"/>
      <c r="AD1395" s="41"/>
      <c r="AE1395" s="41"/>
      <c r="AR1395" s="228" t="s">
        <v>352</v>
      </c>
      <c r="AT1395" s="228" t="s">
        <v>195</v>
      </c>
      <c r="AU1395" s="228" t="s">
        <v>81</v>
      </c>
      <c r="AY1395" s="20" t="s">
        <v>193</v>
      </c>
      <c r="BE1395" s="229">
        <f>IF(N1395="základní",J1395,0)</f>
        <v>0</v>
      </c>
      <c r="BF1395" s="229">
        <f>IF(N1395="snížená",J1395,0)</f>
        <v>0</v>
      </c>
      <c r="BG1395" s="229">
        <f>IF(N1395="zákl. přenesená",J1395,0)</f>
        <v>0</v>
      </c>
      <c r="BH1395" s="229">
        <f>IF(N1395="sníž. přenesená",J1395,0)</f>
        <v>0</v>
      </c>
      <c r="BI1395" s="229">
        <f>IF(N1395="nulová",J1395,0)</f>
        <v>0</v>
      </c>
      <c r="BJ1395" s="20" t="s">
        <v>77</v>
      </c>
      <c r="BK1395" s="229">
        <f>ROUND(I1395*H1395,2)</f>
        <v>0</v>
      </c>
      <c r="BL1395" s="20" t="s">
        <v>352</v>
      </c>
      <c r="BM1395" s="228" t="s">
        <v>2273</v>
      </c>
    </row>
    <row r="1396" s="2" customFormat="1">
      <c r="A1396" s="41"/>
      <c r="B1396" s="42"/>
      <c r="C1396" s="43"/>
      <c r="D1396" s="230" t="s">
        <v>202</v>
      </c>
      <c r="E1396" s="43"/>
      <c r="F1396" s="231" t="s">
        <v>2274</v>
      </c>
      <c r="G1396" s="43"/>
      <c r="H1396" s="43"/>
      <c r="I1396" s="232"/>
      <c r="J1396" s="43"/>
      <c r="K1396" s="43"/>
      <c r="L1396" s="47"/>
      <c r="M1396" s="233"/>
      <c r="N1396" s="234"/>
      <c r="O1396" s="87"/>
      <c r="P1396" s="87"/>
      <c r="Q1396" s="87"/>
      <c r="R1396" s="87"/>
      <c r="S1396" s="87"/>
      <c r="T1396" s="88"/>
      <c r="U1396" s="41"/>
      <c r="V1396" s="41"/>
      <c r="W1396" s="41"/>
      <c r="X1396" s="41"/>
      <c r="Y1396" s="41"/>
      <c r="Z1396" s="41"/>
      <c r="AA1396" s="41"/>
      <c r="AB1396" s="41"/>
      <c r="AC1396" s="41"/>
      <c r="AD1396" s="41"/>
      <c r="AE1396" s="41"/>
      <c r="AT1396" s="20" t="s">
        <v>202</v>
      </c>
      <c r="AU1396" s="20" t="s">
        <v>81</v>
      </c>
    </row>
    <row r="1397" s="13" customFormat="1">
      <c r="A1397" s="13"/>
      <c r="B1397" s="235"/>
      <c r="C1397" s="236"/>
      <c r="D1397" s="237" t="s">
        <v>204</v>
      </c>
      <c r="E1397" s="238" t="s">
        <v>21</v>
      </c>
      <c r="F1397" s="239" t="s">
        <v>2275</v>
      </c>
      <c r="G1397" s="236"/>
      <c r="H1397" s="238" t="s">
        <v>21</v>
      </c>
      <c r="I1397" s="240"/>
      <c r="J1397" s="236"/>
      <c r="K1397" s="236"/>
      <c r="L1397" s="241"/>
      <c r="M1397" s="242"/>
      <c r="N1397" s="243"/>
      <c r="O1397" s="243"/>
      <c r="P1397" s="243"/>
      <c r="Q1397" s="243"/>
      <c r="R1397" s="243"/>
      <c r="S1397" s="243"/>
      <c r="T1397" s="244"/>
      <c r="U1397" s="13"/>
      <c r="V1397" s="13"/>
      <c r="W1397" s="13"/>
      <c r="X1397" s="13"/>
      <c r="Y1397" s="13"/>
      <c r="Z1397" s="13"/>
      <c r="AA1397" s="13"/>
      <c r="AB1397" s="13"/>
      <c r="AC1397" s="13"/>
      <c r="AD1397" s="13"/>
      <c r="AE1397" s="13"/>
      <c r="AT1397" s="245" t="s">
        <v>204</v>
      </c>
      <c r="AU1397" s="245" t="s">
        <v>81</v>
      </c>
      <c r="AV1397" s="13" t="s">
        <v>77</v>
      </c>
      <c r="AW1397" s="13" t="s">
        <v>34</v>
      </c>
      <c r="AX1397" s="13" t="s">
        <v>73</v>
      </c>
      <c r="AY1397" s="245" t="s">
        <v>193</v>
      </c>
    </row>
    <row r="1398" s="14" customFormat="1">
      <c r="A1398" s="14"/>
      <c r="B1398" s="246"/>
      <c r="C1398" s="247"/>
      <c r="D1398" s="237" t="s">
        <v>204</v>
      </c>
      <c r="E1398" s="248" t="s">
        <v>21</v>
      </c>
      <c r="F1398" s="249" t="s">
        <v>2276</v>
      </c>
      <c r="G1398" s="247"/>
      <c r="H1398" s="250">
        <v>7.2149999999999999</v>
      </c>
      <c r="I1398" s="251"/>
      <c r="J1398" s="247"/>
      <c r="K1398" s="247"/>
      <c r="L1398" s="252"/>
      <c r="M1398" s="253"/>
      <c r="N1398" s="254"/>
      <c r="O1398" s="254"/>
      <c r="P1398" s="254"/>
      <c r="Q1398" s="254"/>
      <c r="R1398" s="254"/>
      <c r="S1398" s="254"/>
      <c r="T1398" s="255"/>
      <c r="U1398" s="14"/>
      <c r="V1398" s="14"/>
      <c r="W1398" s="14"/>
      <c r="X1398" s="14"/>
      <c r="Y1398" s="14"/>
      <c r="Z1398" s="14"/>
      <c r="AA1398" s="14"/>
      <c r="AB1398" s="14"/>
      <c r="AC1398" s="14"/>
      <c r="AD1398" s="14"/>
      <c r="AE1398" s="14"/>
      <c r="AT1398" s="256" t="s">
        <v>204</v>
      </c>
      <c r="AU1398" s="256" t="s">
        <v>81</v>
      </c>
      <c r="AV1398" s="14" t="s">
        <v>81</v>
      </c>
      <c r="AW1398" s="14" t="s">
        <v>34</v>
      </c>
      <c r="AX1398" s="14" t="s">
        <v>73</v>
      </c>
      <c r="AY1398" s="256" t="s">
        <v>193</v>
      </c>
    </row>
    <row r="1399" s="14" customFormat="1">
      <c r="A1399" s="14"/>
      <c r="B1399" s="246"/>
      <c r="C1399" s="247"/>
      <c r="D1399" s="237" t="s">
        <v>204</v>
      </c>
      <c r="E1399" s="248" t="s">
        <v>21</v>
      </c>
      <c r="F1399" s="249" t="s">
        <v>2277</v>
      </c>
      <c r="G1399" s="247"/>
      <c r="H1399" s="250">
        <v>9.5999999999999996</v>
      </c>
      <c r="I1399" s="251"/>
      <c r="J1399" s="247"/>
      <c r="K1399" s="247"/>
      <c r="L1399" s="252"/>
      <c r="M1399" s="253"/>
      <c r="N1399" s="254"/>
      <c r="O1399" s="254"/>
      <c r="P1399" s="254"/>
      <c r="Q1399" s="254"/>
      <c r="R1399" s="254"/>
      <c r="S1399" s="254"/>
      <c r="T1399" s="255"/>
      <c r="U1399" s="14"/>
      <c r="V1399" s="14"/>
      <c r="W1399" s="14"/>
      <c r="X1399" s="14"/>
      <c r="Y1399" s="14"/>
      <c r="Z1399" s="14"/>
      <c r="AA1399" s="14"/>
      <c r="AB1399" s="14"/>
      <c r="AC1399" s="14"/>
      <c r="AD1399" s="14"/>
      <c r="AE1399" s="14"/>
      <c r="AT1399" s="256" t="s">
        <v>204</v>
      </c>
      <c r="AU1399" s="256" t="s">
        <v>81</v>
      </c>
      <c r="AV1399" s="14" t="s">
        <v>81</v>
      </c>
      <c r="AW1399" s="14" t="s">
        <v>34</v>
      </c>
      <c r="AX1399" s="14" t="s">
        <v>73</v>
      </c>
      <c r="AY1399" s="256" t="s">
        <v>193</v>
      </c>
    </row>
    <row r="1400" s="13" customFormat="1">
      <c r="A1400" s="13"/>
      <c r="B1400" s="235"/>
      <c r="C1400" s="236"/>
      <c r="D1400" s="237" t="s">
        <v>204</v>
      </c>
      <c r="E1400" s="238" t="s">
        <v>21</v>
      </c>
      <c r="F1400" s="239" t="s">
        <v>2278</v>
      </c>
      <c r="G1400" s="236"/>
      <c r="H1400" s="238" t="s">
        <v>21</v>
      </c>
      <c r="I1400" s="240"/>
      <c r="J1400" s="236"/>
      <c r="K1400" s="236"/>
      <c r="L1400" s="241"/>
      <c r="M1400" s="242"/>
      <c r="N1400" s="243"/>
      <c r="O1400" s="243"/>
      <c r="P1400" s="243"/>
      <c r="Q1400" s="243"/>
      <c r="R1400" s="243"/>
      <c r="S1400" s="243"/>
      <c r="T1400" s="244"/>
      <c r="U1400" s="13"/>
      <c r="V1400" s="13"/>
      <c r="W1400" s="13"/>
      <c r="X1400" s="13"/>
      <c r="Y1400" s="13"/>
      <c r="Z1400" s="13"/>
      <c r="AA1400" s="13"/>
      <c r="AB1400" s="13"/>
      <c r="AC1400" s="13"/>
      <c r="AD1400" s="13"/>
      <c r="AE1400" s="13"/>
      <c r="AT1400" s="245" t="s">
        <v>204</v>
      </c>
      <c r="AU1400" s="245" t="s">
        <v>81</v>
      </c>
      <c r="AV1400" s="13" t="s">
        <v>77</v>
      </c>
      <c r="AW1400" s="13" t="s">
        <v>34</v>
      </c>
      <c r="AX1400" s="13" t="s">
        <v>73</v>
      </c>
      <c r="AY1400" s="245" t="s">
        <v>193</v>
      </c>
    </row>
    <row r="1401" s="14" customFormat="1">
      <c r="A1401" s="14"/>
      <c r="B1401" s="246"/>
      <c r="C1401" s="247"/>
      <c r="D1401" s="237" t="s">
        <v>204</v>
      </c>
      <c r="E1401" s="248" t="s">
        <v>21</v>
      </c>
      <c r="F1401" s="249" t="s">
        <v>2279</v>
      </c>
      <c r="G1401" s="247"/>
      <c r="H1401" s="250">
        <v>6.0199999999999996</v>
      </c>
      <c r="I1401" s="251"/>
      <c r="J1401" s="247"/>
      <c r="K1401" s="247"/>
      <c r="L1401" s="252"/>
      <c r="M1401" s="253"/>
      <c r="N1401" s="254"/>
      <c r="O1401" s="254"/>
      <c r="P1401" s="254"/>
      <c r="Q1401" s="254"/>
      <c r="R1401" s="254"/>
      <c r="S1401" s="254"/>
      <c r="T1401" s="255"/>
      <c r="U1401" s="14"/>
      <c r="V1401" s="14"/>
      <c r="W1401" s="14"/>
      <c r="X1401" s="14"/>
      <c r="Y1401" s="14"/>
      <c r="Z1401" s="14"/>
      <c r="AA1401" s="14"/>
      <c r="AB1401" s="14"/>
      <c r="AC1401" s="14"/>
      <c r="AD1401" s="14"/>
      <c r="AE1401" s="14"/>
      <c r="AT1401" s="256" t="s">
        <v>204</v>
      </c>
      <c r="AU1401" s="256" t="s">
        <v>81</v>
      </c>
      <c r="AV1401" s="14" t="s">
        <v>81</v>
      </c>
      <c r="AW1401" s="14" t="s">
        <v>34</v>
      </c>
      <c r="AX1401" s="14" t="s">
        <v>73</v>
      </c>
      <c r="AY1401" s="256" t="s">
        <v>193</v>
      </c>
    </row>
    <row r="1402" s="15" customFormat="1">
      <c r="A1402" s="15"/>
      <c r="B1402" s="257"/>
      <c r="C1402" s="258"/>
      <c r="D1402" s="237" t="s">
        <v>204</v>
      </c>
      <c r="E1402" s="259" t="s">
        <v>21</v>
      </c>
      <c r="F1402" s="260" t="s">
        <v>208</v>
      </c>
      <c r="G1402" s="258"/>
      <c r="H1402" s="261">
        <v>22.835000000000001</v>
      </c>
      <c r="I1402" s="262"/>
      <c r="J1402" s="258"/>
      <c r="K1402" s="258"/>
      <c r="L1402" s="263"/>
      <c r="M1402" s="264"/>
      <c r="N1402" s="265"/>
      <c r="O1402" s="265"/>
      <c r="P1402" s="265"/>
      <c r="Q1402" s="265"/>
      <c r="R1402" s="265"/>
      <c r="S1402" s="265"/>
      <c r="T1402" s="266"/>
      <c r="U1402" s="15"/>
      <c r="V1402" s="15"/>
      <c r="W1402" s="15"/>
      <c r="X1402" s="15"/>
      <c r="Y1402" s="15"/>
      <c r="Z1402" s="15"/>
      <c r="AA1402" s="15"/>
      <c r="AB1402" s="15"/>
      <c r="AC1402" s="15"/>
      <c r="AD1402" s="15"/>
      <c r="AE1402" s="15"/>
      <c r="AT1402" s="267" t="s">
        <v>204</v>
      </c>
      <c r="AU1402" s="267" t="s">
        <v>81</v>
      </c>
      <c r="AV1402" s="15" t="s">
        <v>200</v>
      </c>
      <c r="AW1402" s="15" t="s">
        <v>34</v>
      </c>
      <c r="AX1402" s="15" t="s">
        <v>77</v>
      </c>
      <c r="AY1402" s="267" t="s">
        <v>193</v>
      </c>
    </row>
    <row r="1403" s="2" customFormat="1" ht="16.5" customHeight="1">
      <c r="A1403" s="41"/>
      <c r="B1403" s="42"/>
      <c r="C1403" s="282" t="s">
        <v>2280</v>
      </c>
      <c r="D1403" s="282" t="s">
        <v>811</v>
      </c>
      <c r="E1403" s="283" t="s">
        <v>2281</v>
      </c>
      <c r="F1403" s="284" t="s">
        <v>2282</v>
      </c>
      <c r="G1403" s="285" t="s">
        <v>198</v>
      </c>
      <c r="H1403" s="286">
        <v>9.3160000000000007</v>
      </c>
      <c r="I1403" s="287"/>
      <c r="J1403" s="288">
        <f>ROUND(I1403*H1403,2)</f>
        <v>0</v>
      </c>
      <c r="K1403" s="284" t="s">
        <v>199</v>
      </c>
      <c r="L1403" s="289"/>
      <c r="M1403" s="290" t="s">
        <v>21</v>
      </c>
      <c r="N1403" s="291" t="s">
        <v>44</v>
      </c>
      <c r="O1403" s="87"/>
      <c r="P1403" s="226">
        <f>O1403*H1403</f>
        <v>0</v>
      </c>
      <c r="Q1403" s="226">
        <v>0.081000000000000003</v>
      </c>
      <c r="R1403" s="226">
        <f>Q1403*H1403</f>
        <v>0.75459600000000004</v>
      </c>
      <c r="S1403" s="226">
        <v>0</v>
      </c>
      <c r="T1403" s="227">
        <f>S1403*H1403</f>
        <v>0</v>
      </c>
      <c r="U1403" s="41"/>
      <c r="V1403" s="41"/>
      <c r="W1403" s="41"/>
      <c r="X1403" s="41"/>
      <c r="Y1403" s="41"/>
      <c r="Z1403" s="41"/>
      <c r="AA1403" s="41"/>
      <c r="AB1403" s="41"/>
      <c r="AC1403" s="41"/>
      <c r="AD1403" s="41"/>
      <c r="AE1403" s="41"/>
      <c r="AR1403" s="228" t="s">
        <v>472</v>
      </c>
      <c r="AT1403" s="228" t="s">
        <v>811</v>
      </c>
      <c r="AU1403" s="228" t="s">
        <v>81</v>
      </c>
      <c r="AY1403" s="20" t="s">
        <v>193</v>
      </c>
      <c r="BE1403" s="229">
        <f>IF(N1403="základní",J1403,0)</f>
        <v>0</v>
      </c>
      <c r="BF1403" s="229">
        <f>IF(N1403="snížená",J1403,0)</f>
        <v>0</v>
      </c>
      <c r="BG1403" s="229">
        <f>IF(N1403="zákl. přenesená",J1403,0)</f>
        <v>0</v>
      </c>
      <c r="BH1403" s="229">
        <f>IF(N1403="sníž. přenesená",J1403,0)</f>
        <v>0</v>
      </c>
      <c r="BI1403" s="229">
        <f>IF(N1403="nulová",J1403,0)</f>
        <v>0</v>
      </c>
      <c r="BJ1403" s="20" t="s">
        <v>77</v>
      </c>
      <c r="BK1403" s="229">
        <f>ROUND(I1403*H1403,2)</f>
        <v>0</v>
      </c>
      <c r="BL1403" s="20" t="s">
        <v>352</v>
      </c>
      <c r="BM1403" s="228" t="s">
        <v>2283</v>
      </c>
    </row>
    <row r="1404" s="13" customFormat="1">
      <c r="A1404" s="13"/>
      <c r="B1404" s="235"/>
      <c r="C1404" s="236"/>
      <c r="D1404" s="237" t="s">
        <v>204</v>
      </c>
      <c r="E1404" s="238" t="s">
        <v>21</v>
      </c>
      <c r="F1404" s="239" t="s">
        <v>2275</v>
      </c>
      <c r="G1404" s="236"/>
      <c r="H1404" s="238" t="s">
        <v>21</v>
      </c>
      <c r="I1404" s="240"/>
      <c r="J1404" s="236"/>
      <c r="K1404" s="236"/>
      <c r="L1404" s="241"/>
      <c r="M1404" s="242"/>
      <c r="N1404" s="243"/>
      <c r="O1404" s="243"/>
      <c r="P1404" s="243"/>
      <c r="Q1404" s="243"/>
      <c r="R1404" s="243"/>
      <c r="S1404" s="243"/>
      <c r="T1404" s="244"/>
      <c r="U1404" s="13"/>
      <c r="V1404" s="13"/>
      <c r="W1404" s="13"/>
      <c r="X1404" s="13"/>
      <c r="Y1404" s="13"/>
      <c r="Z1404" s="13"/>
      <c r="AA1404" s="13"/>
      <c r="AB1404" s="13"/>
      <c r="AC1404" s="13"/>
      <c r="AD1404" s="13"/>
      <c r="AE1404" s="13"/>
      <c r="AT1404" s="245" t="s">
        <v>204</v>
      </c>
      <c r="AU1404" s="245" t="s">
        <v>81</v>
      </c>
      <c r="AV1404" s="13" t="s">
        <v>77</v>
      </c>
      <c r="AW1404" s="13" t="s">
        <v>34</v>
      </c>
      <c r="AX1404" s="13" t="s">
        <v>73</v>
      </c>
      <c r="AY1404" s="245" t="s">
        <v>193</v>
      </c>
    </row>
    <row r="1405" s="14" customFormat="1">
      <c r="A1405" s="14"/>
      <c r="B1405" s="246"/>
      <c r="C1405" s="247"/>
      <c r="D1405" s="237" t="s">
        <v>204</v>
      </c>
      <c r="E1405" s="248" t="s">
        <v>21</v>
      </c>
      <c r="F1405" s="249" t="s">
        <v>2284</v>
      </c>
      <c r="G1405" s="247"/>
      <c r="H1405" s="250">
        <v>2.2509999999999999</v>
      </c>
      <c r="I1405" s="251"/>
      <c r="J1405" s="247"/>
      <c r="K1405" s="247"/>
      <c r="L1405" s="252"/>
      <c r="M1405" s="253"/>
      <c r="N1405" s="254"/>
      <c r="O1405" s="254"/>
      <c r="P1405" s="254"/>
      <c r="Q1405" s="254"/>
      <c r="R1405" s="254"/>
      <c r="S1405" s="254"/>
      <c r="T1405" s="255"/>
      <c r="U1405" s="14"/>
      <c r="V1405" s="14"/>
      <c r="W1405" s="14"/>
      <c r="X1405" s="14"/>
      <c r="Y1405" s="14"/>
      <c r="Z1405" s="14"/>
      <c r="AA1405" s="14"/>
      <c r="AB1405" s="14"/>
      <c r="AC1405" s="14"/>
      <c r="AD1405" s="14"/>
      <c r="AE1405" s="14"/>
      <c r="AT1405" s="256" t="s">
        <v>204</v>
      </c>
      <c r="AU1405" s="256" t="s">
        <v>81</v>
      </c>
      <c r="AV1405" s="14" t="s">
        <v>81</v>
      </c>
      <c r="AW1405" s="14" t="s">
        <v>34</v>
      </c>
      <c r="AX1405" s="14" t="s">
        <v>73</v>
      </c>
      <c r="AY1405" s="256" t="s">
        <v>193</v>
      </c>
    </row>
    <row r="1406" s="14" customFormat="1">
      <c r="A1406" s="14"/>
      <c r="B1406" s="246"/>
      <c r="C1406" s="247"/>
      <c r="D1406" s="237" t="s">
        <v>204</v>
      </c>
      <c r="E1406" s="248" t="s">
        <v>21</v>
      </c>
      <c r="F1406" s="249" t="s">
        <v>2285</v>
      </c>
      <c r="G1406" s="247"/>
      <c r="H1406" s="250">
        <v>2.9950000000000001</v>
      </c>
      <c r="I1406" s="251"/>
      <c r="J1406" s="247"/>
      <c r="K1406" s="247"/>
      <c r="L1406" s="252"/>
      <c r="M1406" s="253"/>
      <c r="N1406" s="254"/>
      <c r="O1406" s="254"/>
      <c r="P1406" s="254"/>
      <c r="Q1406" s="254"/>
      <c r="R1406" s="254"/>
      <c r="S1406" s="254"/>
      <c r="T1406" s="255"/>
      <c r="U1406" s="14"/>
      <c r="V1406" s="14"/>
      <c r="W1406" s="14"/>
      <c r="X1406" s="14"/>
      <c r="Y1406" s="14"/>
      <c r="Z1406" s="14"/>
      <c r="AA1406" s="14"/>
      <c r="AB1406" s="14"/>
      <c r="AC1406" s="14"/>
      <c r="AD1406" s="14"/>
      <c r="AE1406" s="14"/>
      <c r="AT1406" s="256" t="s">
        <v>204</v>
      </c>
      <c r="AU1406" s="256" t="s">
        <v>81</v>
      </c>
      <c r="AV1406" s="14" t="s">
        <v>81</v>
      </c>
      <c r="AW1406" s="14" t="s">
        <v>34</v>
      </c>
      <c r="AX1406" s="14" t="s">
        <v>73</v>
      </c>
      <c r="AY1406" s="256" t="s">
        <v>193</v>
      </c>
    </row>
    <row r="1407" s="13" customFormat="1">
      <c r="A1407" s="13"/>
      <c r="B1407" s="235"/>
      <c r="C1407" s="236"/>
      <c r="D1407" s="237" t="s">
        <v>204</v>
      </c>
      <c r="E1407" s="238" t="s">
        <v>21</v>
      </c>
      <c r="F1407" s="239" t="s">
        <v>2278</v>
      </c>
      <c r="G1407" s="236"/>
      <c r="H1407" s="238" t="s">
        <v>21</v>
      </c>
      <c r="I1407" s="240"/>
      <c r="J1407" s="236"/>
      <c r="K1407" s="236"/>
      <c r="L1407" s="241"/>
      <c r="M1407" s="242"/>
      <c r="N1407" s="243"/>
      <c r="O1407" s="243"/>
      <c r="P1407" s="243"/>
      <c r="Q1407" s="243"/>
      <c r="R1407" s="243"/>
      <c r="S1407" s="243"/>
      <c r="T1407" s="244"/>
      <c r="U1407" s="13"/>
      <c r="V1407" s="13"/>
      <c r="W1407" s="13"/>
      <c r="X1407" s="13"/>
      <c r="Y1407" s="13"/>
      <c r="Z1407" s="13"/>
      <c r="AA1407" s="13"/>
      <c r="AB1407" s="13"/>
      <c r="AC1407" s="13"/>
      <c r="AD1407" s="13"/>
      <c r="AE1407" s="13"/>
      <c r="AT1407" s="245" t="s">
        <v>204</v>
      </c>
      <c r="AU1407" s="245" t="s">
        <v>81</v>
      </c>
      <c r="AV1407" s="13" t="s">
        <v>77</v>
      </c>
      <c r="AW1407" s="13" t="s">
        <v>34</v>
      </c>
      <c r="AX1407" s="13" t="s">
        <v>73</v>
      </c>
      <c r="AY1407" s="245" t="s">
        <v>193</v>
      </c>
    </row>
    <row r="1408" s="14" customFormat="1">
      <c r="A1408" s="14"/>
      <c r="B1408" s="246"/>
      <c r="C1408" s="247"/>
      <c r="D1408" s="237" t="s">
        <v>204</v>
      </c>
      <c r="E1408" s="248" t="s">
        <v>21</v>
      </c>
      <c r="F1408" s="249" t="s">
        <v>2286</v>
      </c>
      <c r="G1408" s="247"/>
      <c r="H1408" s="250">
        <v>4.0700000000000003</v>
      </c>
      <c r="I1408" s="251"/>
      <c r="J1408" s="247"/>
      <c r="K1408" s="247"/>
      <c r="L1408" s="252"/>
      <c r="M1408" s="253"/>
      <c r="N1408" s="254"/>
      <c r="O1408" s="254"/>
      <c r="P1408" s="254"/>
      <c r="Q1408" s="254"/>
      <c r="R1408" s="254"/>
      <c r="S1408" s="254"/>
      <c r="T1408" s="255"/>
      <c r="U1408" s="14"/>
      <c r="V1408" s="14"/>
      <c r="W1408" s="14"/>
      <c r="X1408" s="14"/>
      <c r="Y1408" s="14"/>
      <c r="Z1408" s="14"/>
      <c r="AA1408" s="14"/>
      <c r="AB1408" s="14"/>
      <c r="AC1408" s="14"/>
      <c r="AD1408" s="14"/>
      <c r="AE1408" s="14"/>
      <c r="AT1408" s="256" t="s">
        <v>204</v>
      </c>
      <c r="AU1408" s="256" t="s">
        <v>81</v>
      </c>
      <c r="AV1408" s="14" t="s">
        <v>81</v>
      </c>
      <c r="AW1408" s="14" t="s">
        <v>34</v>
      </c>
      <c r="AX1408" s="14" t="s">
        <v>73</v>
      </c>
      <c r="AY1408" s="256" t="s">
        <v>193</v>
      </c>
    </row>
    <row r="1409" s="15" customFormat="1">
      <c r="A1409" s="15"/>
      <c r="B1409" s="257"/>
      <c r="C1409" s="258"/>
      <c r="D1409" s="237" t="s">
        <v>204</v>
      </c>
      <c r="E1409" s="259" t="s">
        <v>21</v>
      </c>
      <c r="F1409" s="260" t="s">
        <v>208</v>
      </c>
      <c r="G1409" s="258"/>
      <c r="H1409" s="261">
        <v>9.3160000000000007</v>
      </c>
      <c r="I1409" s="262"/>
      <c r="J1409" s="258"/>
      <c r="K1409" s="258"/>
      <c r="L1409" s="263"/>
      <c r="M1409" s="264"/>
      <c r="N1409" s="265"/>
      <c r="O1409" s="265"/>
      <c r="P1409" s="265"/>
      <c r="Q1409" s="265"/>
      <c r="R1409" s="265"/>
      <c r="S1409" s="265"/>
      <c r="T1409" s="266"/>
      <c r="U1409" s="15"/>
      <c r="V1409" s="15"/>
      <c r="W1409" s="15"/>
      <c r="X1409" s="15"/>
      <c r="Y1409" s="15"/>
      <c r="Z1409" s="15"/>
      <c r="AA1409" s="15"/>
      <c r="AB1409" s="15"/>
      <c r="AC1409" s="15"/>
      <c r="AD1409" s="15"/>
      <c r="AE1409" s="15"/>
      <c r="AT1409" s="267" t="s">
        <v>204</v>
      </c>
      <c r="AU1409" s="267" t="s">
        <v>81</v>
      </c>
      <c r="AV1409" s="15" t="s">
        <v>200</v>
      </c>
      <c r="AW1409" s="15" t="s">
        <v>34</v>
      </c>
      <c r="AX1409" s="15" t="s">
        <v>77</v>
      </c>
      <c r="AY1409" s="267" t="s">
        <v>193</v>
      </c>
    </row>
    <row r="1410" s="2" customFormat="1" ht="24.15" customHeight="1">
      <c r="A1410" s="41"/>
      <c r="B1410" s="42"/>
      <c r="C1410" s="217" t="s">
        <v>2287</v>
      </c>
      <c r="D1410" s="217" t="s">
        <v>195</v>
      </c>
      <c r="E1410" s="218" t="s">
        <v>2288</v>
      </c>
      <c r="F1410" s="219" t="s">
        <v>2289</v>
      </c>
      <c r="G1410" s="220" t="s">
        <v>211</v>
      </c>
      <c r="H1410" s="221">
        <v>22.515000000000001</v>
      </c>
      <c r="I1410" s="222"/>
      <c r="J1410" s="223">
        <f>ROUND(I1410*H1410,2)</f>
        <v>0</v>
      </c>
      <c r="K1410" s="219" t="s">
        <v>199</v>
      </c>
      <c r="L1410" s="47"/>
      <c r="M1410" s="224" t="s">
        <v>21</v>
      </c>
      <c r="N1410" s="225" t="s">
        <v>44</v>
      </c>
      <c r="O1410" s="87"/>
      <c r="P1410" s="226">
        <f>O1410*H1410</f>
        <v>0</v>
      </c>
      <c r="Q1410" s="226">
        <v>0.0023800000000000002</v>
      </c>
      <c r="R1410" s="226">
        <f>Q1410*H1410</f>
        <v>0.053585700000000007</v>
      </c>
      <c r="S1410" s="226">
        <v>0</v>
      </c>
      <c r="T1410" s="227">
        <f>S1410*H1410</f>
        <v>0</v>
      </c>
      <c r="U1410" s="41"/>
      <c r="V1410" s="41"/>
      <c r="W1410" s="41"/>
      <c r="X1410" s="41"/>
      <c r="Y1410" s="41"/>
      <c r="Z1410" s="41"/>
      <c r="AA1410" s="41"/>
      <c r="AB1410" s="41"/>
      <c r="AC1410" s="41"/>
      <c r="AD1410" s="41"/>
      <c r="AE1410" s="41"/>
      <c r="AR1410" s="228" t="s">
        <v>352</v>
      </c>
      <c r="AT1410" s="228" t="s">
        <v>195</v>
      </c>
      <c r="AU1410" s="228" t="s">
        <v>81</v>
      </c>
      <c r="AY1410" s="20" t="s">
        <v>193</v>
      </c>
      <c r="BE1410" s="229">
        <f>IF(N1410="základní",J1410,0)</f>
        <v>0</v>
      </c>
      <c r="BF1410" s="229">
        <f>IF(N1410="snížená",J1410,0)</f>
        <v>0</v>
      </c>
      <c r="BG1410" s="229">
        <f>IF(N1410="zákl. přenesená",J1410,0)</f>
        <v>0</v>
      </c>
      <c r="BH1410" s="229">
        <f>IF(N1410="sníž. přenesená",J1410,0)</f>
        <v>0</v>
      </c>
      <c r="BI1410" s="229">
        <f>IF(N1410="nulová",J1410,0)</f>
        <v>0</v>
      </c>
      <c r="BJ1410" s="20" t="s">
        <v>77</v>
      </c>
      <c r="BK1410" s="229">
        <f>ROUND(I1410*H1410,2)</f>
        <v>0</v>
      </c>
      <c r="BL1410" s="20" t="s">
        <v>352</v>
      </c>
      <c r="BM1410" s="228" t="s">
        <v>2290</v>
      </c>
    </row>
    <row r="1411" s="2" customFormat="1">
      <c r="A1411" s="41"/>
      <c r="B1411" s="42"/>
      <c r="C1411" s="43"/>
      <c r="D1411" s="230" t="s">
        <v>202</v>
      </c>
      <c r="E1411" s="43"/>
      <c r="F1411" s="231" t="s">
        <v>2291</v>
      </c>
      <c r="G1411" s="43"/>
      <c r="H1411" s="43"/>
      <c r="I1411" s="232"/>
      <c r="J1411" s="43"/>
      <c r="K1411" s="43"/>
      <c r="L1411" s="47"/>
      <c r="M1411" s="233"/>
      <c r="N1411" s="234"/>
      <c r="O1411" s="87"/>
      <c r="P1411" s="87"/>
      <c r="Q1411" s="87"/>
      <c r="R1411" s="87"/>
      <c r="S1411" s="87"/>
      <c r="T1411" s="88"/>
      <c r="U1411" s="41"/>
      <c r="V1411" s="41"/>
      <c r="W1411" s="41"/>
      <c r="X1411" s="41"/>
      <c r="Y1411" s="41"/>
      <c r="Z1411" s="41"/>
      <c r="AA1411" s="41"/>
      <c r="AB1411" s="41"/>
      <c r="AC1411" s="41"/>
      <c r="AD1411" s="41"/>
      <c r="AE1411" s="41"/>
      <c r="AT1411" s="20" t="s">
        <v>202</v>
      </c>
      <c r="AU1411" s="20" t="s">
        <v>81</v>
      </c>
    </row>
    <row r="1412" s="13" customFormat="1">
      <c r="A1412" s="13"/>
      <c r="B1412" s="235"/>
      <c r="C1412" s="236"/>
      <c r="D1412" s="237" t="s">
        <v>204</v>
      </c>
      <c r="E1412" s="238" t="s">
        <v>21</v>
      </c>
      <c r="F1412" s="239" t="s">
        <v>2275</v>
      </c>
      <c r="G1412" s="236"/>
      <c r="H1412" s="238" t="s">
        <v>21</v>
      </c>
      <c r="I1412" s="240"/>
      <c r="J1412" s="236"/>
      <c r="K1412" s="236"/>
      <c r="L1412" s="241"/>
      <c r="M1412" s="242"/>
      <c r="N1412" s="243"/>
      <c r="O1412" s="243"/>
      <c r="P1412" s="243"/>
      <c r="Q1412" s="243"/>
      <c r="R1412" s="243"/>
      <c r="S1412" s="243"/>
      <c r="T1412" s="244"/>
      <c r="U1412" s="13"/>
      <c r="V1412" s="13"/>
      <c r="W1412" s="13"/>
      <c r="X1412" s="13"/>
      <c r="Y1412" s="13"/>
      <c r="Z1412" s="13"/>
      <c r="AA1412" s="13"/>
      <c r="AB1412" s="13"/>
      <c r="AC1412" s="13"/>
      <c r="AD1412" s="13"/>
      <c r="AE1412" s="13"/>
      <c r="AT1412" s="245" t="s">
        <v>204</v>
      </c>
      <c r="AU1412" s="245" t="s">
        <v>81</v>
      </c>
      <c r="AV1412" s="13" t="s">
        <v>77</v>
      </c>
      <c r="AW1412" s="13" t="s">
        <v>34</v>
      </c>
      <c r="AX1412" s="13" t="s">
        <v>73</v>
      </c>
      <c r="AY1412" s="245" t="s">
        <v>193</v>
      </c>
    </row>
    <row r="1413" s="14" customFormat="1">
      <c r="A1413" s="14"/>
      <c r="B1413" s="246"/>
      <c r="C1413" s="247"/>
      <c r="D1413" s="237" t="s">
        <v>204</v>
      </c>
      <c r="E1413" s="248" t="s">
        <v>21</v>
      </c>
      <c r="F1413" s="249" t="s">
        <v>2292</v>
      </c>
      <c r="G1413" s="247"/>
      <c r="H1413" s="250">
        <v>10.515000000000001</v>
      </c>
      <c r="I1413" s="251"/>
      <c r="J1413" s="247"/>
      <c r="K1413" s="247"/>
      <c r="L1413" s="252"/>
      <c r="M1413" s="253"/>
      <c r="N1413" s="254"/>
      <c r="O1413" s="254"/>
      <c r="P1413" s="254"/>
      <c r="Q1413" s="254"/>
      <c r="R1413" s="254"/>
      <c r="S1413" s="254"/>
      <c r="T1413" s="255"/>
      <c r="U1413" s="14"/>
      <c r="V1413" s="14"/>
      <c r="W1413" s="14"/>
      <c r="X1413" s="14"/>
      <c r="Y1413" s="14"/>
      <c r="Z1413" s="14"/>
      <c r="AA1413" s="14"/>
      <c r="AB1413" s="14"/>
      <c r="AC1413" s="14"/>
      <c r="AD1413" s="14"/>
      <c r="AE1413" s="14"/>
      <c r="AT1413" s="256" t="s">
        <v>204</v>
      </c>
      <c r="AU1413" s="256" t="s">
        <v>81</v>
      </c>
      <c r="AV1413" s="14" t="s">
        <v>81</v>
      </c>
      <c r="AW1413" s="14" t="s">
        <v>34</v>
      </c>
      <c r="AX1413" s="14" t="s">
        <v>73</v>
      </c>
      <c r="AY1413" s="256" t="s">
        <v>193</v>
      </c>
    </row>
    <row r="1414" s="14" customFormat="1">
      <c r="A1414" s="14"/>
      <c r="B1414" s="246"/>
      <c r="C1414" s="247"/>
      <c r="D1414" s="237" t="s">
        <v>204</v>
      </c>
      <c r="E1414" s="248" t="s">
        <v>21</v>
      </c>
      <c r="F1414" s="249" t="s">
        <v>2293</v>
      </c>
      <c r="G1414" s="247"/>
      <c r="H1414" s="250">
        <v>12</v>
      </c>
      <c r="I1414" s="251"/>
      <c r="J1414" s="247"/>
      <c r="K1414" s="247"/>
      <c r="L1414" s="252"/>
      <c r="M1414" s="253"/>
      <c r="N1414" s="254"/>
      <c r="O1414" s="254"/>
      <c r="P1414" s="254"/>
      <c r="Q1414" s="254"/>
      <c r="R1414" s="254"/>
      <c r="S1414" s="254"/>
      <c r="T1414" s="255"/>
      <c r="U1414" s="14"/>
      <c r="V1414" s="14"/>
      <c r="W1414" s="14"/>
      <c r="X1414" s="14"/>
      <c r="Y1414" s="14"/>
      <c r="Z1414" s="14"/>
      <c r="AA1414" s="14"/>
      <c r="AB1414" s="14"/>
      <c r="AC1414" s="14"/>
      <c r="AD1414" s="14"/>
      <c r="AE1414" s="14"/>
      <c r="AT1414" s="256" t="s">
        <v>204</v>
      </c>
      <c r="AU1414" s="256" t="s">
        <v>81</v>
      </c>
      <c r="AV1414" s="14" t="s">
        <v>81</v>
      </c>
      <c r="AW1414" s="14" t="s">
        <v>34</v>
      </c>
      <c r="AX1414" s="14" t="s">
        <v>73</v>
      </c>
      <c r="AY1414" s="256" t="s">
        <v>193</v>
      </c>
    </row>
    <row r="1415" s="15" customFormat="1">
      <c r="A1415" s="15"/>
      <c r="B1415" s="257"/>
      <c r="C1415" s="258"/>
      <c r="D1415" s="237" t="s">
        <v>204</v>
      </c>
      <c r="E1415" s="259" t="s">
        <v>21</v>
      </c>
      <c r="F1415" s="260" t="s">
        <v>208</v>
      </c>
      <c r="G1415" s="258"/>
      <c r="H1415" s="261">
        <v>22.515000000000001</v>
      </c>
      <c r="I1415" s="262"/>
      <c r="J1415" s="258"/>
      <c r="K1415" s="258"/>
      <c r="L1415" s="263"/>
      <c r="M1415" s="264"/>
      <c r="N1415" s="265"/>
      <c r="O1415" s="265"/>
      <c r="P1415" s="265"/>
      <c r="Q1415" s="265"/>
      <c r="R1415" s="265"/>
      <c r="S1415" s="265"/>
      <c r="T1415" s="266"/>
      <c r="U1415" s="15"/>
      <c r="V1415" s="15"/>
      <c r="W1415" s="15"/>
      <c r="X1415" s="15"/>
      <c r="Y1415" s="15"/>
      <c r="Z1415" s="15"/>
      <c r="AA1415" s="15"/>
      <c r="AB1415" s="15"/>
      <c r="AC1415" s="15"/>
      <c r="AD1415" s="15"/>
      <c r="AE1415" s="15"/>
      <c r="AT1415" s="267" t="s">
        <v>204</v>
      </c>
      <c r="AU1415" s="267" t="s">
        <v>81</v>
      </c>
      <c r="AV1415" s="15" t="s">
        <v>200</v>
      </c>
      <c r="AW1415" s="15" t="s">
        <v>34</v>
      </c>
      <c r="AX1415" s="15" t="s">
        <v>77</v>
      </c>
      <c r="AY1415" s="267" t="s">
        <v>193</v>
      </c>
    </row>
    <row r="1416" s="2" customFormat="1" ht="16.5" customHeight="1">
      <c r="A1416" s="41"/>
      <c r="B1416" s="42"/>
      <c r="C1416" s="282" t="s">
        <v>2294</v>
      </c>
      <c r="D1416" s="282" t="s">
        <v>811</v>
      </c>
      <c r="E1416" s="283" t="s">
        <v>2295</v>
      </c>
      <c r="F1416" s="284" t="s">
        <v>2296</v>
      </c>
      <c r="G1416" s="285" t="s">
        <v>211</v>
      </c>
      <c r="H1416" s="286">
        <v>23.416</v>
      </c>
      <c r="I1416" s="287"/>
      <c r="J1416" s="288">
        <f>ROUND(I1416*H1416,2)</f>
        <v>0</v>
      </c>
      <c r="K1416" s="284" t="s">
        <v>199</v>
      </c>
      <c r="L1416" s="289"/>
      <c r="M1416" s="290" t="s">
        <v>21</v>
      </c>
      <c r="N1416" s="291" t="s">
        <v>44</v>
      </c>
      <c r="O1416" s="87"/>
      <c r="P1416" s="226">
        <f>O1416*H1416</f>
        <v>0</v>
      </c>
      <c r="Q1416" s="226">
        <v>0.014</v>
      </c>
      <c r="R1416" s="226">
        <f>Q1416*H1416</f>
        <v>0.327824</v>
      </c>
      <c r="S1416" s="226">
        <v>0</v>
      </c>
      <c r="T1416" s="227">
        <f>S1416*H1416</f>
        <v>0</v>
      </c>
      <c r="U1416" s="41"/>
      <c r="V1416" s="41"/>
      <c r="W1416" s="41"/>
      <c r="X1416" s="41"/>
      <c r="Y1416" s="41"/>
      <c r="Z1416" s="41"/>
      <c r="AA1416" s="41"/>
      <c r="AB1416" s="41"/>
      <c r="AC1416" s="41"/>
      <c r="AD1416" s="41"/>
      <c r="AE1416" s="41"/>
      <c r="AR1416" s="228" t="s">
        <v>472</v>
      </c>
      <c r="AT1416" s="228" t="s">
        <v>811</v>
      </c>
      <c r="AU1416" s="228" t="s">
        <v>81</v>
      </c>
      <c r="AY1416" s="20" t="s">
        <v>193</v>
      </c>
      <c r="BE1416" s="229">
        <f>IF(N1416="základní",J1416,0)</f>
        <v>0</v>
      </c>
      <c r="BF1416" s="229">
        <f>IF(N1416="snížená",J1416,0)</f>
        <v>0</v>
      </c>
      <c r="BG1416" s="229">
        <f>IF(N1416="zákl. přenesená",J1416,0)</f>
        <v>0</v>
      </c>
      <c r="BH1416" s="229">
        <f>IF(N1416="sníž. přenesená",J1416,0)</f>
        <v>0</v>
      </c>
      <c r="BI1416" s="229">
        <f>IF(N1416="nulová",J1416,0)</f>
        <v>0</v>
      </c>
      <c r="BJ1416" s="20" t="s">
        <v>77</v>
      </c>
      <c r="BK1416" s="229">
        <f>ROUND(I1416*H1416,2)</f>
        <v>0</v>
      </c>
      <c r="BL1416" s="20" t="s">
        <v>352</v>
      </c>
      <c r="BM1416" s="228" t="s">
        <v>2297</v>
      </c>
    </row>
    <row r="1417" s="14" customFormat="1">
      <c r="A1417" s="14"/>
      <c r="B1417" s="246"/>
      <c r="C1417" s="247"/>
      <c r="D1417" s="237" t="s">
        <v>204</v>
      </c>
      <c r="E1417" s="247"/>
      <c r="F1417" s="249" t="s">
        <v>2298</v>
      </c>
      <c r="G1417" s="247"/>
      <c r="H1417" s="250">
        <v>23.416</v>
      </c>
      <c r="I1417" s="251"/>
      <c r="J1417" s="247"/>
      <c r="K1417" s="247"/>
      <c r="L1417" s="252"/>
      <c r="M1417" s="253"/>
      <c r="N1417" s="254"/>
      <c r="O1417" s="254"/>
      <c r="P1417" s="254"/>
      <c r="Q1417" s="254"/>
      <c r="R1417" s="254"/>
      <c r="S1417" s="254"/>
      <c r="T1417" s="255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T1417" s="256" t="s">
        <v>204</v>
      </c>
      <c r="AU1417" s="256" t="s">
        <v>81</v>
      </c>
      <c r="AV1417" s="14" t="s">
        <v>81</v>
      </c>
      <c r="AW1417" s="14" t="s">
        <v>4</v>
      </c>
      <c r="AX1417" s="14" t="s">
        <v>77</v>
      </c>
      <c r="AY1417" s="256" t="s">
        <v>193</v>
      </c>
    </row>
    <row r="1418" s="2" customFormat="1" ht="24.15" customHeight="1">
      <c r="A1418" s="41"/>
      <c r="B1418" s="42"/>
      <c r="C1418" s="217" t="s">
        <v>2299</v>
      </c>
      <c r="D1418" s="217" t="s">
        <v>195</v>
      </c>
      <c r="E1418" s="218" t="s">
        <v>2300</v>
      </c>
      <c r="F1418" s="219" t="s">
        <v>2301</v>
      </c>
      <c r="G1418" s="220" t="s">
        <v>198</v>
      </c>
      <c r="H1418" s="221">
        <v>5.7599999999999998</v>
      </c>
      <c r="I1418" s="222"/>
      <c r="J1418" s="223">
        <f>ROUND(I1418*H1418,2)</f>
        <v>0</v>
      </c>
      <c r="K1418" s="219" t="s">
        <v>199</v>
      </c>
      <c r="L1418" s="47"/>
      <c r="M1418" s="224" t="s">
        <v>21</v>
      </c>
      <c r="N1418" s="225" t="s">
        <v>44</v>
      </c>
      <c r="O1418" s="87"/>
      <c r="P1418" s="226">
        <f>O1418*H1418</f>
        <v>0</v>
      </c>
      <c r="Q1418" s="226">
        <v>0.0094999999999999998</v>
      </c>
      <c r="R1418" s="226">
        <f>Q1418*H1418</f>
        <v>0.054719999999999998</v>
      </c>
      <c r="S1418" s="226">
        <v>0</v>
      </c>
      <c r="T1418" s="227">
        <f>S1418*H1418</f>
        <v>0</v>
      </c>
      <c r="U1418" s="41"/>
      <c r="V1418" s="41"/>
      <c r="W1418" s="41"/>
      <c r="X1418" s="41"/>
      <c r="Y1418" s="41"/>
      <c r="Z1418" s="41"/>
      <c r="AA1418" s="41"/>
      <c r="AB1418" s="41"/>
      <c r="AC1418" s="41"/>
      <c r="AD1418" s="41"/>
      <c r="AE1418" s="41"/>
      <c r="AR1418" s="228" t="s">
        <v>352</v>
      </c>
      <c r="AT1418" s="228" t="s">
        <v>195</v>
      </c>
      <c r="AU1418" s="228" t="s">
        <v>81</v>
      </c>
      <c r="AY1418" s="20" t="s">
        <v>193</v>
      </c>
      <c r="BE1418" s="229">
        <f>IF(N1418="základní",J1418,0)</f>
        <v>0</v>
      </c>
      <c r="BF1418" s="229">
        <f>IF(N1418="snížená",J1418,0)</f>
        <v>0</v>
      </c>
      <c r="BG1418" s="229">
        <f>IF(N1418="zákl. přenesená",J1418,0)</f>
        <v>0</v>
      </c>
      <c r="BH1418" s="229">
        <f>IF(N1418="sníž. přenesená",J1418,0)</f>
        <v>0</v>
      </c>
      <c r="BI1418" s="229">
        <f>IF(N1418="nulová",J1418,0)</f>
        <v>0</v>
      </c>
      <c r="BJ1418" s="20" t="s">
        <v>77</v>
      </c>
      <c r="BK1418" s="229">
        <f>ROUND(I1418*H1418,2)</f>
        <v>0</v>
      </c>
      <c r="BL1418" s="20" t="s">
        <v>352</v>
      </c>
      <c r="BM1418" s="228" t="s">
        <v>2302</v>
      </c>
    </row>
    <row r="1419" s="2" customFormat="1">
      <c r="A1419" s="41"/>
      <c r="B1419" s="42"/>
      <c r="C1419" s="43"/>
      <c r="D1419" s="230" t="s">
        <v>202</v>
      </c>
      <c r="E1419" s="43"/>
      <c r="F1419" s="231" t="s">
        <v>2303</v>
      </c>
      <c r="G1419" s="43"/>
      <c r="H1419" s="43"/>
      <c r="I1419" s="232"/>
      <c r="J1419" s="43"/>
      <c r="K1419" s="43"/>
      <c r="L1419" s="47"/>
      <c r="M1419" s="233"/>
      <c r="N1419" s="234"/>
      <c r="O1419" s="87"/>
      <c r="P1419" s="87"/>
      <c r="Q1419" s="87"/>
      <c r="R1419" s="87"/>
      <c r="S1419" s="87"/>
      <c r="T1419" s="88"/>
      <c r="U1419" s="41"/>
      <c r="V1419" s="41"/>
      <c r="W1419" s="41"/>
      <c r="X1419" s="41"/>
      <c r="Y1419" s="41"/>
      <c r="Z1419" s="41"/>
      <c r="AA1419" s="41"/>
      <c r="AB1419" s="41"/>
      <c r="AC1419" s="41"/>
      <c r="AD1419" s="41"/>
      <c r="AE1419" s="41"/>
      <c r="AT1419" s="20" t="s">
        <v>202</v>
      </c>
      <c r="AU1419" s="20" t="s">
        <v>81</v>
      </c>
    </row>
    <row r="1420" s="13" customFormat="1">
      <c r="A1420" s="13"/>
      <c r="B1420" s="235"/>
      <c r="C1420" s="236"/>
      <c r="D1420" s="237" t="s">
        <v>204</v>
      </c>
      <c r="E1420" s="238" t="s">
        <v>21</v>
      </c>
      <c r="F1420" s="239" t="s">
        <v>1162</v>
      </c>
      <c r="G1420" s="236"/>
      <c r="H1420" s="238" t="s">
        <v>21</v>
      </c>
      <c r="I1420" s="240"/>
      <c r="J1420" s="236"/>
      <c r="K1420" s="236"/>
      <c r="L1420" s="241"/>
      <c r="M1420" s="242"/>
      <c r="N1420" s="243"/>
      <c r="O1420" s="243"/>
      <c r="P1420" s="243"/>
      <c r="Q1420" s="243"/>
      <c r="R1420" s="243"/>
      <c r="S1420" s="243"/>
      <c r="T1420" s="244"/>
      <c r="U1420" s="13"/>
      <c r="V1420" s="13"/>
      <c r="W1420" s="13"/>
      <c r="X1420" s="13"/>
      <c r="Y1420" s="13"/>
      <c r="Z1420" s="13"/>
      <c r="AA1420" s="13"/>
      <c r="AB1420" s="13"/>
      <c r="AC1420" s="13"/>
      <c r="AD1420" s="13"/>
      <c r="AE1420" s="13"/>
      <c r="AT1420" s="245" t="s">
        <v>204</v>
      </c>
      <c r="AU1420" s="245" t="s">
        <v>81</v>
      </c>
      <c r="AV1420" s="13" t="s">
        <v>77</v>
      </c>
      <c r="AW1420" s="13" t="s">
        <v>34</v>
      </c>
      <c r="AX1420" s="13" t="s">
        <v>73</v>
      </c>
      <c r="AY1420" s="245" t="s">
        <v>193</v>
      </c>
    </row>
    <row r="1421" s="14" customFormat="1">
      <c r="A1421" s="14"/>
      <c r="B1421" s="246"/>
      <c r="C1421" s="247"/>
      <c r="D1421" s="237" t="s">
        <v>204</v>
      </c>
      <c r="E1421" s="248" t="s">
        <v>21</v>
      </c>
      <c r="F1421" s="249" t="s">
        <v>2304</v>
      </c>
      <c r="G1421" s="247"/>
      <c r="H1421" s="250">
        <v>5.7599999999999998</v>
      </c>
      <c r="I1421" s="251"/>
      <c r="J1421" s="247"/>
      <c r="K1421" s="247"/>
      <c r="L1421" s="252"/>
      <c r="M1421" s="253"/>
      <c r="N1421" s="254"/>
      <c r="O1421" s="254"/>
      <c r="P1421" s="254"/>
      <c r="Q1421" s="254"/>
      <c r="R1421" s="254"/>
      <c r="S1421" s="254"/>
      <c r="T1421" s="255"/>
      <c r="U1421" s="14"/>
      <c r="V1421" s="14"/>
      <c r="W1421" s="14"/>
      <c r="X1421" s="14"/>
      <c r="Y1421" s="14"/>
      <c r="Z1421" s="14"/>
      <c r="AA1421" s="14"/>
      <c r="AB1421" s="14"/>
      <c r="AC1421" s="14"/>
      <c r="AD1421" s="14"/>
      <c r="AE1421" s="14"/>
      <c r="AT1421" s="256" t="s">
        <v>204</v>
      </c>
      <c r="AU1421" s="256" t="s">
        <v>81</v>
      </c>
      <c r="AV1421" s="14" t="s">
        <v>81</v>
      </c>
      <c r="AW1421" s="14" t="s">
        <v>34</v>
      </c>
      <c r="AX1421" s="14" t="s">
        <v>73</v>
      </c>
      <c r="AY1421" s="256" t="s">
        <v>193</v>
      </c>
    </row>
    <row r="1422" s="15" customFormat="1">
      <c r="A1422" s="15"/>
      <c r="B1422" s="257"/>
      <c r="C1422" s="258"/>
      <c r="D1422" s="237" t="s">
        <v>204</v>
      </c>
      <c r="E1422" s="259" t="s">
        <v>21</v>
      </c>
      <c r="F1422" s="260" t="s">
        <v>208</v>
      </c>
      <c r="G1422" s="258"/>
      <c r="H1422" s="261">
        <v>5.7599999999999998</v>
      </c>
      <c r="I1422" s="262"/>
      <c r="J1422" s="258"/>
      <c r="K1422" s="258"/>
      <c r="L1422" s="263"/>
      <c r="M1422" s="264"/>
      <c r="N1422" s="265"/>
      <c r="O1422" s="265"/>
      <c r="P1422" s="265"/>
      <c r="Q1422" s="265"/>
      <c r="R1422" s="265"/>
      <c r="S1422" s="265"/>
      <c r="T1422" s="266"/>
      <c r="U1422" s="15"/>
      <c r="V1422" s="15"/>
      <c r="W1422" s="15"/>
      <c r="X1422" s="15"/>
      <c r="Y1422" s="15"/>
      <c r="Z1422" s="15"/>
      <c r="AA1422" s="15"/>
      <c r="AB1422" s="15"/>
      <c r="AC1422" s="15"/>
      <c r="AD1422" s="15"/>
      <c r="AE1422" s="15"/>
      <c r="AT1422" s="267" t="s">
        <v>204</v>
      </c>
      <c r="AU1422" s="267" t="s">
        <v>81</v>
      </c>
      <c r="AV1422" s="15" t="s">
        <v>200</v>
      </c>
      <c r="AW1422" s="15" t="s">
        <v>34</v>
      </c>
      <c r="AX1422" s="15" t="s">
        <v>77</v>
      </c>
      <c r="AY1422" s="267" t="s">
        <v>193</v>
      </c>
    </row>
    <row r="1423" s="2" customFormat="1" ht="16.5" customHeight="1">
      <c r="A1423" s="41"/>
      <c r="B1423" s="42"/>
      <c r="C1423" s="282" t="s">
        <v>2305</v>
      </c>
      <c r="D1423" s="282" t="s">
        <v>811</v>
      </c>
      <c r="E1423" s="283" t="s">
        <v>2306</v>
      </c>
      <c r="F1423" s="284" t="s">
        <v>2307</v>
      </c>
      <c r="G1423" s="285" t="s">
        <v>198</v>
      </c>
      <c r="H1423" s="286">
        <v>5.9900000000000002</v>
      </c>
      <c r="I1423" s="287"/>
      <c r="J1423" s="288">
        <f>ROUND(I1423*H1423,2)</f>
        <v>0</v>
      </c>
      <c r="K1423" s="284" t="s">
        <v>199</v>
      </c>
      <c r="L1423" s="289"/>
      <c r="M1423" s="290" t="s">
        <v>21</v>
      </c>
      <c r="N1423" s="291" t="s">
        <v>44</v>
      </c>
      <c r="O1423" s="87"/>
      <c r="P1423" s="226">
        <f>O1423*H1423</f>
        <v>0</v>
      </c>
      <c r="Q1423" s="226">
        <v>0.081000000000000003</v>
      </c>
      <c r="R1423" s="226">
        <f>Q1423*H1423</f>
        <v>0.48519000000000001</v>
      </c>
      <c r="S1423" s="226">
        <v>0</v>
      </c>
      <c r="T1423" s="227">
        <f>S1423*H1423</f>
        <v>0</v>
      </c>
      <c r="U1423" s="41"/>
      <c r="V1423" s="41"/>
      <c r="W1423" s="41"/>
      <c r="X1423" s="41"/>
      <c r="Y1423" s="41"/>
      <c r="Z1423" s="41"/>
      <c r="AA1423" s="41"/>
      <c r="AB1423" s="41"/>
      <c r="AC1423" s="41"/>
      <c r="AD1423" s="41"/>
      <c r="AE1423" s="41"/>
      <c r="AR1423" s="228" t="s">
        <v>472</v>
      </c>
      <c r="AT1423" s="228" t="s">
        <v>811</v>
      </c>
      <c r="AU1423" s="228" t="s">
        <v>81</v>
      </c>
      <c r="AY1423" s="20" t="s">
        <v>193</v>
      </c>
      <c r="BE1423" s="229">
        <f>IF(N1423="základní",J1423,0)</f>
        <v>0</v>
      </c>
      <c r="BF1423" s="229">
        <f>IF(N1423="snížená",J1423,0)</f>
        <v>0</v>
      </c>
      <c r="BG1423" s="229">
        <f>IF(N1423="zákl. přenesená",J1423,0)</f>
        <v>0</v>
      </c>
      <c r="BH1423" s="229">
        <f>IF(N1423="sníž. přenesená",J1423,0)</f>
        <v>0</v>
      </c>
      <c r="BI1423" s="229">
        <f>IF(N1423="nulová",J1423,0)</f>
        <v>0</v>
      </c>
      <c r="BJ1423" s="20" t="s">
        <v>77</v>
      </c>
      <c r="BK1423" s="229">
        <f>ROUND(I1423*H1423,2)</f>
        <v>0</v>
      </c>
      <c r="BL1423" s="20" t="s">
        <v>352</v>
      </c>
      <c r="BM1423" s="228" t="s">
        <v>2308</v>
      </c>
    </row>
    <row r="1424" s="14" customFormat="1">
      <c r="A1424" s="14"/>
      <c r="B1424" s="246"/>
      <c r="C1424" s="247"/>
      <c r="D1424" s="237" t="s">
        <v>204</v>
      </c>
      <c r="E1424" s="247"/>
      <c r="F1424" s="249" t="s">
        <v>2309</v>
      </c>
      <c r="G1424" s="247"/>
      <c r="H1424" s="250">
        <v>5.9900000000000002</v>
      </c>
      <c r="I1424" s="251"/>
      <c r="J1424" s="247"/>
      <c r="K1424" s="247"/>
      <c r="L1424" s="252"/>
      <c r="M1424" s="253"/>
      <c r="N1424" s="254"/>
      <c r="O1424" s="254"/>
      <c r="P1424" s="254"/>
      <c r="Q1424" s="254"/>
      <c r="R1424" s="254"/>
      <c r="S1424" s="254"/>
      <c r="T1424" s="255"/>
      <c r="U1424" s="14"/>
      <c r="V1424" s="14"/>
      <c r="W1424" s="14"/>
      <c r="X1424" s="14"/>
      <c r="Y1424" s="14"/>
      <c r="Z1424" s="14"/>
      <c r="AA1424" s="14"/>
      <c r="AB1424" s="14"/>
      <c r="AC1424" s="14"/>
      <c r="AD1424" s="14"/>
      <c r="AE1424" s="14"/>
      <c r="AT1424" s="256" t="s">
        <v>204</v>
      </c>
      <c r="AU1424" s="256" t="s">
        <v>81</v>
      </c>
      <c r="AV1424" s="14" t="s">
        <v>81</v>
      </c>
      <c r="AW1424" s="14" t="s">
        <v>4</v>
      </c>
      <c r="AX1424" s="14" t="s">
        <v>77</v>
      </c>
      <c r="AY1424" s="256" t="s">
        <v>193</v>
      </c>
    </row>
    <row r="1425" s="2" customFormat="1" ht="33" customHeight="1">
      <c r="A1425" s="41"/>
      <c r="B1425" s="42"/>
      <c r="C1425" s="217" t="s">
        <v>2310</v>
      </c>
      <c r="D1425" s="217" t="s">
        <v>195</v>
      </c>
      <c r="E1425" s="218" t="s">
        <v>2311</v>
      </c>
      <c r="F1425" s="219" t="s">
        <v>2312</v>
      </c>
      <c r="G1425" s="220" t="s">
        <v>250</v>
      </c>
      <c r="H1425" s="221">
        <v>1.7629999999999999</v>
      </c>
      <c r="I1425" s="222"/>
      <c r="J1425" s="223">
        <f>ROUND(I1425*H1425,2)</f>
        <v>0</v>
      </c>
      <c r="K1425" s="219" t="s">
        <v>199</v>
      </c>
      <c r="L1425" s="47"/>
      <c r="M1425" s="224" t="s">
        <v>21</v>
      </c>
      <c r="N1425" s="225" t="s">
        <v>44</v>
      </c>
      <c r="O1425" s="87"/>
      <c r="P1425" s="226">
        <f>O1425*H1425</f>
        <v>0</v>
      </c>
      <c r="Q1425" s="226">
        <v>0</v>
      </c>
      <c r="R1425" s="226">
        <f>Q1425*H1425</f>
        <v>0</v>
      </c>
      <c r="S1425" s="226">
        <v>0</v>
      </c>
      <c r="T1425" s="227">
        <f>S1425*H1425</f>
        <v>0</v>
      </c>
      <c r="U1425" s="41"/>
      <c r="V1425" s="41"/>
      <c r="W1425" s="41"/>
      <c r="X1425" s="41"/>
      <c r="Y1425" s="41"/>
      <c r="Z1425" s="41"/>
      <c r="AA1425" s="41"/>
      <c r="AB1425" s="41"/>
      <c r="AC1425" s="41"/>
      <c r="AD1425" s="41"/>
      <c r="AE1425" s="41"/>
      <c r="AR1425" s="228" t="s">
        <v>352</v>
      </c>
      <c r="AT1425" s="228" t="s">
        <v>195</v>
      </c>
      <c r="AU1425" s="228" t="s">
        <v>81</v>
      </c>
      <c r="AY1425" s="20" t="s">
        <v>193</v>
      </c>
      <c r="BE1425" s="229">
        <f>IF(N1425="základní",J1425,0)</f>
        <v>0</v>
      </c>
      <c r="BF1425" s="229">
        <f>IF(N1425="snížená",J1425,0)</f>
        <v>0</v>
      </c>
      <c r="BG1425" s="229">
        <f>IF(N1425="zákl. přenesená",J1425,0)</f>
        <v>0</v>
      </c>
      <c r="BH1425" s="229">
        <f>IF(N1425="sníž. přenesená",J1425,0)</f>
        <v>0</v>
      </c>
      <c r="BI1425" s="229">
        <f>IF(N1425="nulová",J1425,0)</f>
        <v>0</v>
      </c>
      <c r="BJ1425" s="20" t="s">
        <v>77</v>
      </c>
      <c r="BK1425" s="229">
        <f>ROUND(I1425*H1425,2)</f>
        <v>0</v>
      </c>
      <c r="BL1425" s="20" t="s">
        <v>352</v>
      </c>
      <c r="BM1425" s="228" t="s">
        <v>2313</v>
      </c>
    </row>
    <row r="1426" s="2" customFormat="1">
      <c r="A1426" s="41"/>
      <c r="B1426" s="42"/>
      <c r="C1426" s="43"/>
      <c r="D1426" s="230" t="s">
        <v>202</v>
      </c>
      <c r="E1426" s="43"/>
      <c r="F1426" s="231" t="s">
        <v>2314</v>
      </c>
      <c r="G1426" s="43"/>
      <c r="H1426" s="43"/>
      <c r="I1426" s="232"/>
      <c r="J1426" s="43"/>
      <c r="K1426" s="43"/>
      <c r="L1426" s="47"/>
      <c r="M1426" s="233"/>
      <c r="N1426" s="234"/>
      <c r="O1426" s="87"/>
      <c r="P1426" s="87"/>
      <c r="Q1426" s="87"/>
      <c r="R1426" s="87"/>
      <c r="S1426" s="87"/>
      <c r="T1426" s="88"/>
      <c r="U1426" s="41"/>
      <c r="V1426" s="41"/>
      <c r="W1426" s="41"/>
      <c r="X1426" s="41"/>
      <c r="Y1426" s="41"/>
      <c r="Z1426" s="41"/>
      <c r="AA1426" s="41"/>
      <c r="AB1426" s="41"/>
      <c r="AC1426" s="41"/>
      <c r="AD1426" s="41"/>
      <c r="AE1426" s="41"/>
      <c r="AT1426" s="20" t="s">
        <v>202</v>
      </c>
      <c r="AU1426" s="20" t="s">
        <v>81</v>
      </c>
    </row>
    <row r="1427" s="12" customFormat="1" ht="22.8" customHeight="1">
      <c r="A1427" s="12"/>
      <c r="B1427" s="201"/>
      <c r="C1427" s="202"/>
      <c r="D1427" s="203" t="s">
        <v>72</v>
      </c>
      <c r="E1427" s="215" t="s">
        <v>2315</v>
      </c>
      <c r="F1427" s="215" t="s">
        <v>2316</v>
      </c>
      <c r="G1427" s="202"/>
      <c r="H1427" s="202"/>
      <c r="I1427" s="205"/>
      <c r="J1427" s="216">
        <f>BK1427</f>
        <v>0</v>
      </c>
      <c r="K1427" s="202"/>
      <c r="L1427" s="207"/>
      <c r="M1427" s="208"/>
      <c r="N1427" s="209"/>
      <c r="O1427" s="209"/>
      <c r="P1427" s="210">
        <f>SUM(P1428:P1497)</f>
        <v>0</v>
      </c>
      <c r="Q1427" s="209"/>
      <c r="R1427" s="210">
        <f>SUM(R1428:R1497)</f>
        <v>5.9961256800000013</v>
      </c>
      <c r="S1427" s="209"/>
      <c r="T1427" s="211">
        <f>SUM(T1428:T1497)</f>
        <v>0</v>
      </c>
      <c r="U1427" s="12"/>
      <c r="V1427" s="12"/>
      <c r="W1427" s="12"/>
      <c r="X1427" s="12"/>
      <c r="Y1427" s="12"/>
      <c r="Z1427" s="12"/>
      <c r="AA1427" s="12"/>
      <c r="AB1427" s="12"/>
      <c r="AC1427" s="12"/>
      <c r="AD1427" s="12"/>
      <c r="AE1427" s="12"/>
      <c r="AR1427" s="212" t="s">
        <v>81</v>
      </c>
      <c r="AT1427" s="213" t="s">
        <v>72</v>
      </c>
      <c r="AU1427" s="213" t="s">
        <v>77</v>
      </c>
      <c r="AY1427" s="212" t="s">
        <v>193</v>
      </c>
      <c r="BK1427" s="214">
        <f>SUM(BK1428:BK1497)</f>
        <v>0</v>
      </c>
    </row>
    <row r="1428" s="2" customFormat="1" ht="16.5" customHeight="1">
      <c r="A1428" s="41"/>
      <c r="B1428" s="42"/>
      <c r="C1428" s="217" t="s">
        <v>2317</v>
      </c>
      <c r="D1428" s="217" t="s">
        <v>195</v>
      </c>
      <c r="E1428" s="218" t="s">
        <v>2318</v>
      </c>
      <c r="F1428" s="219" t="s">
        <v>2319</v>
      </c>
      <c r="G1428" s="220" t="s">
        <v>198</v>
      </c>
      <c r="H1428" s="221">
        <v>257.87</v>
      </c>
      <c r="I1428" s="222"/>
      <c r="J1428" s="223">
        <f>ROUND(I1428*H1428,2)</f>
        <v>0</v>
      </c>
      <c r="K1428" s="219" t="s">
        <v>199</v>
      </c>
      <c r="L1428" s="47"/>
      <c r="M1428" s="224" t="s">
        <v>21</v>
      </c>
      <c r="N1428" s="225" t="s">
        <v>44</v>
      </c>
      <c r="O1428" s="87"/>
      <c r="P1428" s="226">
        <f>O1428*H1428</f>
        <v>0</v>
      </c>
      <c r="Q1428" s="226">
        <v>0</v>
      </c>
      <c r="R1428" s="226">
        <f>Q1428*H1428</f>
        <v>0</v>
      </c>
      <c r="S1428" s="226">
        <v>0</v>
      </c>
      <c r="T1428" s="227">
        <f>S1428*H1428</f>
        <v>0</v>
      </c>
      <c r="U1428" s="41"/>
      <c r="V1428" s="41"/>
      <c r="W1428" s="41"/>
      <c r="X1428" s="41"/>
      <c r="Y1428" s="41"/>
      <c r="Z1428" s="41"/>
      <c r="AA1428" s="41"/>
      <c r="AB1428" s="41"/>
      <c r="AC1428" s="41"/>
      <c r="AD1428" s="41"/>
      <c r="AE1428" s="41"/>
      <c r="AR1428" s="228" t="s">
        <v>352</v>
      </c>
      <c r="AT1428" s="228" t="s">
        <v>195</v>
      </c>
      <c r="AU1428" s="228" t="s">
        <v>81</v>
      </c>
      <c r="AY1428" s="20" t="s">
        <v>193</v>
      </c>
      <c r="BE1428" s="229">
        <f>IF(N1428="základní",J1428,0)</f>
        <v>0</v>
      </c>
      <c r="BF1428" s="229">
        <f>IF(N1428="snížená",J1428,0)</f>
        <v>0</v>
      </c>
      <c r="BG1428" s="229">
        <f>IF(N1428="zákl. přenesená",J1428,0)</f>
        <v>0</v>
      </c>
      <c r="BH1428" s="229">
        <f>IF(N1428="sníž. přenesená",J1428,0)</f>
        <v>0</v>
      </c>
      <c r="BI1428" s="229">
        <f>IF(N1428="nulová",J1428,0)</f>
        <v>0</v>
      </c>
      <c r="BJ1428" s="20" t="s">
        <v>77</v>
      </c>
      <c r="BK1428" s="229">
        <f>ROUND(I1428*H1428,2)</f>
        <v>0</v>
      </c>
      <c r="BL1428" s="20" t="s">
        <v>352</v>
      </c>
      <c r="BM1428" s="228" t="s">
        <v>2320</v>
      </c>
    </row>
    <row r="1429" s="2" customFormat="1">
      <c r="A1429" s="41"/>
      <c r="B1429" s="42"/>
      <c r="C1429" s="43"/>
      <c r="D1429" s="230" t="s">
        <v>202</v>
      </c>
      <c r="E1429" s="43"/>
      <c r="F1429" s="231" t="s">
        <v>2321</v>
      </c>
      <c r="G1429" s="43"/>
      <c r="H1429" s="43"/>
      <c r="I1429" s="232"/>
      <c r="J1429" s="43"/>
      <c r="K1429" s="43"/>
      <c r="L1429" s="47"/>
      <c r="M1429" s="233"/>
      <c r="N1429" s="234"/>
      <c r="O1429" s="87"/>
      <c r="P1429" s="87"/>
      <c r="Q1429" s="87"/>
      <c r="R1429" s="87"/>
      <c r="S1429" s="87"/>
      <c r="T1429" s="88"/>
      <c r="U1429" s="41"/>
      <c r="V1429" s="41"/>
      <c r="W1429" s="41"/>
      <c r="X1429" s="41"/>
      <c r="Y1429" s="41"/>
      <c r="Z1429" s="41"/>
      <c r="AA1429" s="41"/>
      <c r="AB1429" s="41"/>
      <c r="AC1429" s="41"/>
      <c r="AD1429" s="41"/>
      <c r="AE1429" s="41"/>
      <c r="AT1429" s="20" t="s">
        <v>202</v>
      </c>
      <c r="AU1429" s="20" t="s">
        <v>81</v>
      </c>
    </row>
    <row r="1430" s="14" customFormat="1">
      <c r="A1430" s="14"/>
      <c r="B1430" s="246"/>
      <c r="C1430" s="247"/>
      <c r="D1430" s="237" t="s">
        <v>204</v>
      </c>
      <c r="E1430" s="248" t="s">
        <v>21</v>
      </c>
      <c r="F1430" s="249" t="s">
        <v>2322</v>
      </c>
      <c r="G1430" s="247"/>
      <c r="H1430" s="250">
        <v>257.87</v>
      </c>
      <c r="I1430" s="251"/>
      <c r="J1430" s="247"/>
      <c r="K1430" s="247"/>
      <c r="L1430" s="252"/>
      <c r="M1430" s="253"/>
      <c r="N1430" s="254"/>
      <c r="O1430" s="254"/>
      <c r="P1430" s="254"/>
      <c r="Q1430" s="254"/>
      <c r="R1430" s="254"/>
      <c r="S1430" s="254"/>
      <c r="T1430" s="255"/>
      <c r="U1430" s="14"/>
      <c r="V1430" s="14"/>
      <c r="W1430" s="14"/>
      <c r="X1430" s="14"/>
      <c r="Y1430" s="14"/>
      <c r="Z1430" s="14"/>
      <c r="AA1430" s="14"/>
      <c r="AB1430" s="14"/>
      <c r="AC1430" s="14"/>
      <c r="AD1430" s="14"/>
      <c r="AE1430" s="14"/>
      <c r="AT1430" s="256" t="s">
        <v>204</v>
      </c>
      <c r="AU1430" s="256" t="s">
        <v>81</v>
      </c>
      <c r="AV1430" s="14" t="s">
        <v>81</v>
      </c>
      <c r="AW1430" s="14" t="s">
        <v>34</v>
      </c>
      <c r="AX1430" s="14" t="s">
        <v>77</v>
      </c>
      <c r="AY1430" s="256" t="s">
        <v>193</v>
      </c>
    </row>
    <row r="1431" s="2" customFormat="1" ht="16.5" customHeight="1">
      <c r="A1431" s="41"/>
      <c r="B1431" s="42"/>
      <c r="C1431" s="217" t="s">
        <v>2323</v>
      </c>
      <c r="D1431" s="217" t="s">
        <v>195</v>
      </c>
      <c r="E1431" s="218" t="s">
        <v>2324</v>
      </c>
      <c r="F1431" s="219" t="s">
        <v>2325</v>
      </c>
      <c r="G1431" s="220" t="s">
        <v>198</v>
      </c>
      <c r="H1431" s="221">
        <v>257.87</v>
      </c>
      <c r="I1431" s="222"/>
      <c r="J1431" s="223">
        <f>ROUND(I1431*H1431,2)</f>
        <v>0</v>
      </c>
      <c r="K1431" s="219" t="s">
        <v>199</v>
      </c>
      <c r="L1431" s="47"/>
      <c r="M1431" s="224" t="s">
        <v>21</v>
      </c>
      <c r="N1431" s="225" t="s">
        <v>44</v>
      </c>
      <c r="O1431" s="87"/>
      <c r="P1431" s="226">
        <f>O1431*H1431</f>
        <v>0</v>
      </c>
      <c r="Q1431" s="226">
        <v>0.00029999999999999997</v>
      </c>
      <c r="R1431" s="226">
        <f>Q1431*H1431</f>
        <v>0.077360999999999999</v>
      </c>
      <c r="S1431" s="226">
        <v>0</v>
      </c>
      <c r="T1431" s="227">
        <f>S1431*H1431</f>
        <v>0</v>
      </c>
      <c r="U1431" s="41"/>
      <c r="V1431" s="41"/>
      <c r="W1431" s="41"/>
      <c r="X1431" s="41"/>
      <c r="Y1431" s="41"/>
      <c r="Z1431" s="41"/>
      <c r="AA1431" s="41"/>
      <c r="AB1431" s="41"/>
      <c r="AC1431" s="41"/>
      <c r="AD1431" s="41"/>
      <c r="AE1431" s="41"/>
      <c r="AR1431" s="228" t="s">
        <v>352</v>
      </c>
      <c r="AT1431" s="228" t="s">
        <v>195</v>
      </c>
      <c r="AU1431" s="228" t="s">
        <v>81</v>
      </c>
      <c r="AY1431" s="20" t="s">
        <v>193</v>
      </c>
      <c r="BE1431" s="229">
        <f>IF(N1431="základní",J1431,0)</f>
        <v>0</v>
      </c>
      <c r="BF1431" s="229">
        <f>IF(N1431="snížená",J1431,0)</f>
        <v>0</v>
      </c>
      <c r="BG1431" s="229">
        <f>IF(N1431="zákl. přenesená",J1431,0)</f>
        <v>0</v>
      </c>
      <c r="BH1431" s="229">
        <f>IF(N1431="sníž. přenesená",J1431,0)</f>
        <v>0</v>
      </c>
      <c r="BI1431" s="229">
        <f>IF(N1431="nulová",J1431,0)</f>
        <v>0</v>
      </c>
      <c r="BJ1431" s="20" t="s">
        <v>77</v>
      </c>
      <c r="BK1431" s="229">
        <f>ROUND(I1431*H1431,2)</f>
        <v>0</v>
      </c>
      <c r="BL1431" s="20" t="s">
        <v>352</v>
      </c>
      <c r="BM1431" s="228" t="s">
        <v>2326</v>
      </c>
    </row>
    <row r="1432" s="2" customFormat="1">
      <c r="A1432" s="41"/>
      <c r="B1432" s="42"/>
      <c r="C1432" s="43"/>
      <c r="D1432" s="230" t="s">
        <v>202</v>
      </c>
      <c r="E1432" s="43"/>
      <c r="F1432" s="231" t="s">
        <v>2327</v>
      </c>
      <c r="G1432" s="43"/>
      <c r="H1432" s="43"/>
      <c r="I1432" s="232"/>
      <c r="J1432" s="43"/>
      <c r="K1432" s="43"/>
      <c r="L1432" s="47"/>
      <c r="M1432" s="233"/>
      <c r="N1432" s="234"/>
      <c r="O1432" s="87"/>
      <c r="P1432" s="87"/>
      <c r="Q1432" s="87"/>
      <c r="R1432" s="87"/>
      <c r="S1432" s="87"/>
      <c r="T1432" s="88"/>
      <c r="U1432" s="41"/>
      <c r="V1432" s="41"/>
      <c r="W1432" s="41"/>
      <c r="X1432" s="41"/>
      <c r="Y1432" s="41"/>
      <c r="Z1432" s="41"/>
      <c r="AA1432" s="41"/>
      <c r="AB1432" s="41"/>
      <c r="AC1432" s="41"/>
      <c r="AD1432" s="41"/>
      <c r="AE1432" s="41"/>
      <c r="AT1432" s="20" t="s">
        <v>202</v>
      </c>
      <c r="AU1432" s="20" t="s">
        <v>81</v>
      </c>
    </row>
    <row r="1433" s="14" customFormat="1">
      <c r="A1433" s="14"/>
      <c r="B1433" s="246"/>
      <c r="C1433" s="247"/>
      <c r="D1433" s="237" t="s">
        <v>204</v>
      </c>
      <c r="E1433" s="248" t="s">
        <v>21</v>
      </c>
      <c r="F1433" s="249" t="s">
        <v>2322</v>
      </c>
      <c r="G1433" s="247"/>
      <c r="H1433" s="250">
        <v>257.87</v>
      </c>
      <c r="I1433" s="251"/>
      <c r="J1433" s="247"/>
      <c r="K1433" s="247"/>
      <c r="L1433" s="252"/>
      <c r="M1433" s="253"/>
      <c r="N1433" s="254"/>
      <c r="O1433" s="254"/>
      <c r="P1433" s="254"/>
      <c r="Q1433" s="254"/>
      <c r="R1433" s="254"/>
      <c r="S1433" s="254"/>
      <c r="T1433" s="255"/>
      <c r="U1433" s="14"/>
      <c r="V1433" s="14"/>
      <c r="W1433" s="14"/>
      <c r="X1433" s="14"/>
      <c r="Y1433" s="14"/>
      <c r="Z1433" s="14"/>
      <c r="AA1433" s="14"/>
      <c r="AB1433" s="14"/>
      <c r="AC1433" s="14"/>
      <c r="AD1433" s="14"/>
      <c r="AE1433" s="14"/>
      <c r="AT1433" s="256" t="s">
        <v>204</v>
      </c>
      <c r="AU1433" s="256" t="s">
        <v>81</v>
      </c>
      <c r="AV1433" s="14" t="s">
        <v>81</v>
      </c>
      <c r="AW1433" s="14" t="s">
        <v>34</v>
      </c>
      <c r="AX1433" s="14" t="s">
        <v>77</v>
      </c>
      <c r="AY1433" s="256" t="s">
        <v>193</v>
      </c>
    </row>
    <row r="1434" s="2" customFormat="1" ht="16.5" customHeight="1">
      <c r="A1434" s="41"/>
      <c r="B1434" s="42"/>
      <c r="C1434" s="217" t="s">
        <v>2328</v>
      </c>
      <c r="D1434" s="217" t="s">
        <v>195</v>
      </c>
      <c r="E1434" s="218" t="s">
        <v>2329</v>
      </c>
      <c r="F1434" s="219" t="s">
        <v>2330</v>
      </c>
      <c r="G1434" s="220" t="s">
        <v>198</v>
      </c>
      <c r="H1434" s="221">
        <v>188.85400000000001</v>
      </c>
      <c r="I1434" s="222"/>
      <c r="J1434" s="223">
        <f>ROUND(I1434*H1434,2)</f>
        <v>0</v>
      </c>
      <c r="K1434" s="219" t="s">
        <v>199</v>
      </c>
      <c r="L1434" s="47"/>
      <c r="M1434" s="224" t="s">
        <v>21</v>
      </c>
      <c r="N1434" s="225" t="s">
        <v>44</v>
      </c>
      <c r="O1434" s="87"/>
      <c r="P1434" s="226">
        <f>O1434*H1434</f>
        <v>0</v>
      </c>
      <c r="Q1434" s="226">
        <v>0.0015</v>
      </c>
      <c r="R1434" s="226">
        <f>Q1434*H1434</f>
        <v>0.28328100000000001</v>
      </c>
      <c r="S1434" s="226">
        <v>0</v>
      </c>
      <c r="T1434" s="227">
        <f>S1434*H1434</f>
        <v>0</v>
      </c>
      <c r="U1434" s="41"/>
      <c r="V1434" s="41"/>
      <c r="W1434" s="41"/>
      <c r="X1434" s="41"/>
      <c r="Y1434" s="41"/>
      <c r="Z1434" s="41"/>
      <c r="AA1434" s="41"/>
      <c r="AB1434" s="41"/>
      <c r="AC1434" s="41"/>
      <c r="AD1434" s="41"/>
      <c r="AE1434" s="41"/>
      <c r="AR1434" s="228" t="s">
        <v>352</v>
      </c>
      <c r="AT1434" s="228" t="s">
        <v>195</v>
      </c>
      <c r="AU1434" s="228" t="s">
        <v>81</v>
      </c>
      <c r="AY1434" s="20" t="s">
        <v>193</v>
      </c>
      <c r="BE1434" s="229">
        <f>IF(N1434="základní",J1434,0)</f>
        <v>0</v>
      </c>
      <c r="BF1434" s="229">
        <f>IF(N1434="snížená",J1434,0)</f>
        <v>0</v>
      </c>
      <c r="BG1434" s="229">
        <f>IF(N1434="zákl. přenesená",J1434,0)</f>
        <v>0</v>
      </c>
      <c r="BH1434" s="229">
        <f>IF(N1434="sníž. přenesená",J1434,0)</f>
        <v>0</v>
      </c>
      <c r="BI1434" s="229">
        <f>IF(N1434="nulová",J1434,0)</f>
        <v>0</v>
      </c>
      <c r="BJ1434" s="20" t="s">
        <v>77</v>
      </c>
      <c r="BK1434" s="229">
        <f>ROUND(I1434*H1434,2)</f>
        <v>0</v>
      </c>
      <c r="BL1434" s="20" t="s">
        <v>352</v>
      </c>
      <c r="BM1434" s="228" t="s">
        <v>2331</v>
      </c>
    </row>
    <row r="1435" s="2" customFormat="1">
      <c r="A1435" s="41"/>
      <c r="B1435" s="42"/>
      <c r="C1435" s="43"/>
      <c r="D1435" s="230" t="s">
        <v>202</v>
      </c>
      <c r="E1435" s="43"/>
      <c r="F1435" s="231" t="s">
        <v>2332</v>
      </c>
      <c r="G1435" s="43"/>
      <c r="H1435" s="43"/>
      <c r="I1435" s="232"/>
      <c r="J1435" s="43"/>
      <c r="K1435" s="43"/>
      <c r="L1435" s="47"/>
      <c r="M1435" s="233"/>
      <c r="N1435" s="234"/>
      <c r="O1435" s="87"/>
      <c r="P1435" s="87"/>
      <c r="Q1435" s="87"/>
      <c r="R1435" s="87"/>
      <c r="S1435" s="87"/>
      <c r="T1435" s="88"/>
      <c r="U1435" s="41"/>
      <c r="V1435" s="41"/>
      <c r="W1435" s="41"/>
      <c r="X1435" s="41"/>
      <c r="Y1435" s="41"/>
      <c r="Z1435" s="41"/>
      <c r="AA1435" s="41"/>
      <c r="AB1435" s="41"/>
      <c r="AC1435" s="41"/>
      <c r="AD1435" s="41"/>
      <c r="AE1435" s="41"/>
      <c r="AT1435" s="20" t="s">
        <v>202</v>
      </c>
      <c r="AU1435" s="20" t="s">
        <v>81</v>
      </c>
    </row>
    <row r="1436" s="13" customFormat="1">
      <c r="A1436" s="13"/>
      <c r="B1436" s="235"/>
      <c r="C1436" s="236"/>
      <c r="D1436" s="237" t="s">
        <v>204</v>
      </c>
      <c r="E1436" s="238" t="s">
        <v>21</v>
      </c>
      <c r="F1436" s="239" t="s">
        <v>2333</v>
      </c>
      <c r="G1436" s="236"/>
      <c r="H1436" s="238" t="s">
        <v>21</v>
      </c>
      <c r="I1436" s="240"/>
      <c r="J1436" s="236"/>
      <c r="K1436" s="236"/>
      <c r="L1436" s="241"/>
      <c r="M1436" s="242"/>
      <c r="N1436" s="243"/>
      <c r="O1436" s="243"/>
      <c r="P1436" s="243"/>
      <c r="Q1436" s="243"/>
      <c r="R1436" s="243"/>
      <c r="S1436" s="243"/>
      <c r="T1436" s="244"/>
      <c r="U1436" s="13"/>
      <c r="V1436" s="13"/>
      <c r="W1436" s="13"/>
      <c r="X1436" s="13"/>
      <c r="Y1436" s="13"/>
      <c r="Z1436" s="13"/>
      <c r="AA1436" s="13"/>
      <c r="AB1436" s="13"/>
      <c r="AC1436" s="13"/>
      <c r="AD1436" s="13"/>
      <c r="AE1436" s="13"/>
      <c r="AT1436" s="245" t="s">
        <v>204</v>
      </c>
      <c r="AU1436" s="245" t="s">
        <v>81</v>
      </c>
      <c r="AV1436" s="13" t="s">
        <v>77</v>
      </c>
      <c r="AW1436" s="13" t="s">
        <v>34</v>
      </c>
      <c r="AX1436" s="13" t="s">
        <v>73</v>
      </c>
      <c r="AY1436" s="245" t="s">
        <v>193</v>
      </c>
    </row>
    <row r="1437" s="14" customFormat="1">
      <c r="A1437" s="14"/>
      <c r="B1437" s="246"/>
      <c r="C1437" s="247"/>
      <c r="D1437" s="237" t="s">
        <v>204</v>
      </c>
      <c r="E1437" s="248" t="s">
        <v>21</v>
      </c>
      <c r="F1437" s="249" t="s">
        <v>2334</v>
      </c>
      <c r="G1437" s="247"/>
      <c r="H1437" s="250">
        <v>188.85400000000001</v>
      </c>
      <c r="I1437" s="251"/>
      <c r="J1437" s="247"/>
      <c r="K1437" s="247"/>
      <c r="L1437" s="252"/>
      <c r="M1437" s="253"/>
      <c r="N1437" s="254"/>
      <c r="O1437" s="254"/>
      <c r="P1437" s="254"/>
      <c r="Q1437" s="254"/>
      <c r="R1437" s="254"/>
      <c r="S1437" s="254"/>
      <c r="T1437" s="255"/>
      <c r="U1437" s="14"/>
      <c r="V1437" s="14"/>
      <c r="W1437" s="14"/>
      <c r="X1437" s="14"/>
      <c r="Y1437" s="14"/>
      <c r="Z1437" s="14"/>
      <c r="AA1437" s="14"/>
      <c r="AB1437" s="14"/>
      <c r="AC1437" s="14"/>
      <c r="AD1437" s="14"/>
      <c r="AE1437" s="14"/>
      <c r="AT1437" s="256" t="s">
        <v>204</v>
      </c>
      <c r="AU1437" s="256" t="s">
        <v>81</v>
      </c>
      <c r="AV1437" s="14" t="s">
        <v>81</v>
      </c>
      <c r="AW1437" s="14" t="s">
        <v>34</v>
      </c>
      <c r="AX1437" s="14" t="s">
        <v>73</v>
      </c>
      <c r="AY1437" s="256" t="s">
        <v>193</v>
      </c>
    </row>
    <row r="1438" s="15" customFormat="1">
      <c r="A1438" s="15"/>
      <c r="B1438" s="257"/>
      <c r="C1438" s="258"/>
      <c r="D1438" s="237" t="s">
        <v>204</v>
      </c>
      <c r="E1438" s="259" t="s">
        <v>21</v>
      </c>
      <c r="F1438" s="260" t="s">
        <v>208</v>
      </c>
      <c r="G1438" s="258"/>
      <c r="H1438" s="261">
        <v>188.85400000000001</v>
      </c>
      <c r="I1438" s="262"/>
      <c r="J1438" s="258"/>
      <c r="K1438" s="258"/>
      <c r="L1438" s="263"/>
      <c r="M1438" s="264"/>
      <c r="N1438" s="265"/>
      <c r="O1438" s="265"/>
      <c r="P1438" s="265"/>
      <c r="Q1438" s="265"/>
      <c r="R1438" s="265"/>
      <c r="S1438" s="265"/>
      <c r="T1438" s="266"/>
      <c r="U1438" s="15"/>
      <c r="V1438" s="15"/>
      <c r="W1438" s="15"/>
      <c r="X1438" s="15"/>
      <c r="Y1438" s="15"/>
      <c r="Z1438" s="15"/>
      <c r="AA1438" s="15"/>
      <c r="AB1438" s="15"/>
      <c r="AC1438" s="15"/>
      <c r="AD1438" s="15"/>
      <c r="AE1438" s="15"/>
      <c r="AT1438" s="267" t="s">
        <v>204</v>
      </c>
      <c r="AU1438" s="267" t="s">
        <v>81</v>
      </c>
      <c r="AV1438" s="15" t="s">
        <v>200</v>
      </c>
      <c r="AW1438" s="15" t="s">
        <v>34</v>
      </c>
      <c r="AX1438" s="15" t="s">
        <v>77</v>
      </c>
      <c r="AY1438" s="267" t="s">
        <v>193</v>
      </c>
    </row>
    <row r="1439" s="2" customFormat="1" ht="21.75" customHeight="1">
      <c r="A1439" s="41"/>
      <c r="B1439" s="42"/>
      <c r="C1439" s="217" t="s">
        <v>2335</v>
      </c>
      <c r="D1439" s="217" t="s">
        <v>195</v>
      </c>
      <c r="E1439" s="218" t="s">
        <v>2336</v>
      </c>
      <c r="F1439" s="219" t="s">
        <v>2337</v>
      </c>
      <c r="G1439" s="220" t="s">
        <v>198</v>
      </c>
      <c r="H1439" s="221">
        <v>186.137</v>
      </c>
      <c r="I1439" s="222"/>
      <c r="J1439" s="223">
        <f>ROUND(I1439*H1439,2)</f>
        <v>0</v>
      </c>
      <c r="K1439" s="219" t="s">
        <v>199</v>
      </c>
      <c r="L1439" s="47"/>
      <c r="M1439" s="224" t="s">
        <v>21</v>
      </c>
      <c r="N1439" s="225" t="s">
        <v>44</v>
      </c>
      <c r="O1439" s="87"/>
      <c r="P1439" s="226">
        <f>O1439*H1439</f>
        <v>0</v>
      </c>
      <c r="Q1439" s="226">
        <v>0.0060000000000000001</v>
      </c>
      <c r="R1439" s="226">
        <f>Q1439*H1439</f>
        <v>1.116822</v>
      </c>
      <c r="S1439" s="226">
        <v>0</v>
      </c>
      <c r="T1439" s="227">
        <f>S1439*H1439</f>
        <v>0</v>
      </c>
      <c r="U1439" s="41"/>
      <c r="V1439" s="41"/>
      <c r="W1439" s="41"/>
      <c r="X1439" s="41"/>
      <c r="Y1439" s="41"/>
      <c r="Z1439" s="41"/>
      <c r="AA1439" s="41"/>
      <c r="AB1439" s="41"/>
      <c r="AC1439" s="41"/>
      <c r="AD1439" s="41"/>
      <c r="AE1439" s="41"/>
      <c r="AR1439" s="228" t="s">
        <v>352</v>
      </c>
      <c r="AT1439" s="228" t="s">
        <v>195</v>
      </c>
      <c r="AU1439" s="228" t="s">
        <v>81</v>
      </c>
      <c r="AY1439" s="20" t="s">
        <v>193</v>
      </c>
      <c r="BE1439" s="229">
        <f>IF(N1439="základní",J1439,0)</f>
        <v>0</v>
      </c>
      <c r="BF1439" s="229">
        <f>IF(N1439="snížená",J1439,0)</f>
        <v>0</v>
      </c>
      <c r="BG1439" s="229">
        <f>IF(N1439="zákl. přenesená",J1439,0)</f>
        <v>0</v>
      </c>
      <c r="BH1439" s="229">
        <f>IF(N1439="sníž. přenesená",J1439,0)</f>
        <v>0</v>
      </c>
      <c r="BI1439" s="229">
        <f>IF(N1439="nulová",J1439,0)</f>
        <v>0</v>
      </c>
      <c r="BJ1439" s="20" t="s">
        <v>77</v>
      </c>
      <c r="BK1439" s="229">
        <f>ROUND(I1439*H1439,2)</f>
        <v>0</v>
      </c>
      <c r="BL1439" s="20" t="s">
        <v>352</v>
      </c>
      <c r="BM1439" s="228" t="s">
        <v>2338</v>
      </c>
    </row>
    <row r="1440" s="2" customFormat="1">
      <c r="A1440" s="41"/>
      <c r="B1440" s="42"/>
      <c r="C1440" s="43"/>
      <c r="D1440" s="230" t="s">
        <v>202</v>
      </c>
      <c r="E1440" s="43"/>
      <c r="F1440" s="231" t="s">
        <v>2339</v>
      </c>
      <c r="G1440" s="43"/>
      <c r="H1440" s="43"/>
      <c r="I1440" s="232"/>
      <c r="J1440" s="43"/>
      <c r="K1440" s="43"/>
      <c r="L1440" s="47"/>
      <c r="M1440" s="233"/>
      <c r="N1440" s="234"/>
      <c r="O1440" s="87"/>
      <c r="P1440" s="87"/>
      <c r="Q1440" s="87"/>
      <c r="R1440" s="87"/>
      <c r="S1440" s="87"/>
      <c r="T1440" s="88"/>
      <c r="U1440" s="41"/>
      <c r="V1440" s="41"/>
      <c r="W1440" s="41"/>
      <c r="X1440" s="41"/>
      <c r="Y1440" s="41"/>
      <c r="Z1440" s="41"/>
      <c r="AA1440" s="41"/>
      <c r="AB1440" s="41"/>
      <c r="AC1440" s="41"/>
      <c r="AD1440" s="41"/>
      <c r="AE1440" s="41"/>
      <c r="AT1440" s="20" t="s">
        <v>202</v>
      </c>
      <c r="AU1440" s="20" t="s">
        <v>81</v>
      </c>
    </row>
    <row r="1441" s="14" customFormat="1">
      <c r="A1441" s="14"/>
      <c r="B1441" s="246"/>
      <c r="C1441" s="247"/>
      <c r="D1441" s="237" t="s">
        <v>204</v>
      </c>
      <c r="E1441" s="248" t="s">
        <v>21</v>
      </c>
      <c r="F1441" s="249" t="s">
        <v>2340</v>
      </c>
      <c r="G1441" s="247"/>
      <c r="H1441" s="250">
        <v>170.69499999999999</v>
      </c>
      <c r="I1441" s="251"/>
      <c r="J1441" s="247"/>
      <c r="K1441" s="247"/>
      <c r="L1441" s="252"/>
      <c r="M1441" s="253"/>
      <c r="N1441" s="254"/>
      <c r="O1441" s="254"/>
      <c r="P1441" s="254"/>
      <c r="Q1441" s="254"/>
      <c r="R1441" s="254"/>
      <c r="S1441" s="254"/>
      <c r="T1441" s="255"/>
      <c r="U1441" s="14"/>
      <c r="V1441" s="14"/>
      <c r="W1441" s="14"/>
      <c r="X1441" s="14"/>
      <c r="Y1441" s="14"/>
      <c r="Z1441" s="14"/>
      <c r="AA1441" s="14"/>
      <c r="AB1441" s="14"/>
      <c r="AC1441" s="14"/>
      <c r="AD1441" s="14"/>
      <c r="AE1441" s="14"/>
      <c r="AT1441" s="256" t="s">
        <v>204</v>
      </c>
      <c r="AU1441" s="256" t="s">
        <v>81</v>
      </c>
      <c r="AV1441" s="14" t="s">
        <v>81</v>
      </c>
      <c r="AW1441" s="14" t="s">
        <v>34</v>
      </c>
      <c r="AX1441" s="14" t="s">
        <v>73</v>
      </c>
      <c r="AY1441" s="256" t="s">
        <v>193</v>
      </c>
    </row>
    <row r="1442" s="14" customFormat="1">
      <c r="A1442" s="14"/>
      <c r="B1442" s="246"/>
      <c r="C1442" s="247"/>
      <c r="D1442" s="237" t="s">
        <v>204</v>
      </c>
      <c r="E1442" s="248" t="s">
        <v>21</v>
      </c>
      <c r="F1442" s="249" t="s">
        <v>2341</v>
      </c>
      <c r="G1442" s="247"/>
      <c r="H1442" s="250">
        <v>-16.864999999999998</v>
      </c>
      <c r="I1442" s="251"/>
      <c r="J1442" s="247"/>
      <c r="K1442" s="247"/>
      <c r="L1442" s="252"/>
      <c r="M1442" s="253"/>
      <c r="N1442" s="254"/>
      <c r="O1442" s="254"/>
      <c r="P1442" s="254"/>
      <c r="Q1442" s="254"/>
      <c r="R1442" s="254"/>
      <c r="S1442" s="254"/>
      <c r="T1442" s="255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T1442" s="256" t="s">
        <v>204</v>
      </c>
      <c r="AU1442" s="256" t="s">
        <v>81</v>
      </c>
      <c r="AV1442" s="14" t="s">
        <v>81</v>
      </c>
      <c r="AW1442" s="14" t="s">
        <v>34</v>
      </c>
      <c r="AX1442" s="14" t="s">
        <v>73</v>
      </c>
      <c r="AY1442" s="256" t="s">
        <v>193</v>
      </c>
    </row>
    <row r="1443" s="14" customFormat="1">
      <c r="A1443" s="14"/>
      <c r="B1443" s="246"/>
      <c r="C1443" s="247"/>
      <c r="D1443" s="237" t="s">
        <v>204</v>
      </c>
      <c r="E1443" s="248" t="s">
        <v>21</v>
      </c>
      <c r="F1443" s="249" t="s">
        <v>2342</v>
      </c>
      <c r="G1443" s="247"/>
      <c r="H1443" s="250">
        <v>21.672000000000001</v>
      </c>
      <c r="I1443" s="251"/>
      <c r="J1443" s="247"/>
      <c r="K1443" s="247"/>
      <c r="L1443" s="252"/>
      <c r="M1443" s="253"/>
      <c r="N1443" s="254"/>
      <c r="O1443" s="254"/>
      <c r="P1443" s="254"/>
      <c r="Q1443" s="254"/>
      <c r="R1443" s="254"/>
      <c r="S1443" s="254"/>
      <c r="T1443" s="255"/>
      <c r="U1443" s="14"/>
      <c r="V1443" s="14"/>
      <c r="W1443" s="14"/>
      <c r="X1443" s="14"/>
      <c r="Y1443" s="14"/>
      <c r="Z1443" s="14"/>
      <c r="AA1443" s="14"/>
      <c r="AB1443" s="14"/>
      <c r="AC1443" s="14"/>
      <c r="AD1443" s="14"/>
      <c r="AE1443" s="14"/>
      <c r="AT1443" s="256" t="s">
        <v>204</v>
      </c>
      <c r="AU1443" s="256" t="s">
        <v>81</v>
      </c>
      <c r="AV1443" s="14" t="s">
        <v>81</v>
      </c>
      <c r="AW1443" s="14" t="s">
        <v>34</v>
      </c>
      <c r="AX1443" s="14" t="s">
        <v>73</v>
      </c>
      <c r="AY1443" s="256" t="s">
        <v>193</v>
      </c>
    </row>
    <row r="1444" s="14" customFormat="1">
      <c r="A1444" s="14"/>
      <c r="B1444" s="246"/>
      <c r="C1444" s="247"/>
      <c r="D1444" s="237" t="s">
        <v>204</v>
      </c>
      <c r="E1444" s="248" t="s">
        <v>21</v>
      </c>
      <c r="F1444" s="249" t="s">
        <v>2343</v>
      </c>
      <c r="G1444" s="247"/>
      <c r="H1444" s="250">
        <v>-1.47</v>
      </c>
      <c r="I1444" s="251"/>
      <c r="J1444" s="247"/>
      <c r="K1444" s="247"/>
      <c r="L1444" s="252"/>
      <c r="M1444" s="253"/>
      <c r="N1444" s="254"/>
      <c r="O1444" s="254"/>
      <c r="P1444" s="254"/>
      <c r="Q1444" s="254"/>
      <c r="R1444" s="254"/>
      <c r="S1444" s="254"/>
      <c r="T1444" s="255"/>
      <c r="U1444" s="14"/>
      <c r="V1444" s="14"/>
      <c r="W1444" s="14"/>
      <c r="X1444" s="14"/>
      <c r="Y1444" s="14"/>
      <c r="Z1444" s="14"/>
      <c r="AA1444" s="14"/>
      <c r="AB1444" s="14"/>
      <c r="AC1444" s="14"/>
      <c r="AD1444" s="14"/>
      <c r="AE1444" s="14"/>
      <c r="AT1444" s="256" t="s">
        <v>204</v>
      </c>
      <c r="AU1444" s="256" t="s">
        <v>81</v>
      </c>
      <c r="AV1444" s="14" t="s">
        <v>81</v>
      </c>
      <c r="AW1444" s="14" t="s">
        <v>34</v>
      </c>
      <c r="AX1444" s="14" t="s">
        <v>73</v>
      </c>
      <c r="AY1444" s="256" t="s">
        <v>193</v>
      </c>
    </row>
    <row r="1445" s="14" customFormat="1">
      <c r="A1445" s="14"/>
      <c r="B1445" s="246"/>
      <c r="C1445" s="247"/>
      <c r="D1445" s="237" t="s">
        <v>204</v>
      </c>
      <c r="E1445" s="248" t="s">
        <v>21</v>
      </c>
      <c r="F1445" s="249" t="s">
        <v>2344</v>
      </c>
      <c r="G1445" s="247"/>
      <c r="H1445" s="250">
        <v>13.44</v>
      </c>
      <c r="I1445" s="251"/>
      <c r="J1445" s="247"/>
      <c r="K1445" s="247"/>
      <c r="L1445" s="252"/>
      <c r="M1445" s="253"/>
      <c r="N1445" s="254"/>
      <c r="O1445" s="254"/>
      <c r="P1445" s="254"/>
      <c r="Q1445" s="254"/>
      <c r="R1445" s="254"/>
      <c r="S1445" s="254"/>
      <c r="T1445" s="255"/>
      <c r="U1445" s="14"/>
      <c r="V1445" s="14"/>
      <c r="W1445" s="14"/>
      <c r="X1445" s="14"/>
      <c r="Y1445" s="14"/>
      <c r="Z1445" s="14"/>
      <c r="AA1445" s="14"/>
      <c r="AB1445" s="14"/>
      <c r="AC1445" s="14"/>
      <c r="AD1445" s="14"/>
      <c r="AE1445" s="14"/>
      <c r="AT1445" s="256" t="s">
        <v>204</v>
      </c>
      <c r="AU1445" s="256" t="s">
        <v>81</v>
      </c>
      <c r="AV1445" s="14" t="s">
        <v>81</v>
      </c>
      <c r="AW1445" s="14" t="s">
        <v>34</v>
      </c>
      <c r="AX1445" s="14" t="s">
        <v>73</v>
      </c>
      <c r="AY1445" s="256" t="s">
        <v>193</v>
      </c>
    </row>
    <row r="1446" s="14" customFormat="1">
      <c r="A1446" s="14"/>
      <c r="B1446" s="246"/>
      <c r="C1446" s="247"/>
      <c r="D1446" s="237" t="s">
        <v>204</v>
      </c>
      <c r="E1446" s="248" t="s">
        <v>21</v>
      </c>
      <c r="F1446" s="249" t="s">
        <v>2345</v>
      </c>
      <c r="G1446" s="247"/>
      <c r="H1446" s="250">
        <v>0.13500000000000001</v>
      </c>
      <c r="I1446" s="251"/>
      <c r="J1446" s="247"/>
      <c r="K1446" s="247"/>
      <c r="L1446" s="252"/>
      <c r="M1446" s="253"/>
      <c r="N1446" s="254"/>
      <c r="O1446" s="254"/>
      <c r="P1446" s="254"/>
      <c r="Q1446" s="254"/>
      <c r="R1446" s="254"/>
      <c r="S1446" s="254"/>
      <c r="T1446" s="255"/>
      <c r="U1446" s="14"/>
      <c r="V1446" s="14"/>
      <c r="W1446" s="14"/>
      <c r="X1446" s="14"/>
      <c r="Y1446" s="14"/>
      <c r="Z1446" s="14"/>
      <c r="AA1446" s="14"/>
      <c r="AB1446" s="14"/>
      <c r="AC1446" s="14"/>
      <c r="AD1446" s="14"/>
      <c r="AE1446" s="14"/>
      <c r="AT1446" s="256" t="s">
        <v>204</v>
      </c>
      <c r="AU1446" s="256" t="s">
        <v>81</v>
      </c>
      <c r="AV1446" s="14" t="s">
        <v>81</v>
      </c>
      <c r="AW1446" s="14" t="s">
        <v>34</v>
      </c>
      <c r="AX1446" s="14" t="s">
        <v>73</v>
      </c>
      <c r="AY1446" s="256" t="s">
        <v>193</v>
      </c>
    </row>
    <row r="1447" s="14" customFormat="1">
      <c r="A1447" s="14"/>
      <c r="B1447" s="246"/>
      <c r="C1447" s="247"/>
      <c r="D1447" s="237" t="s">
        <v>204</v>
      </c>
      <c r="E1447" s="248" t="s">
        <v>21</v>
      </c>
      <c r="F1447" s="249" t="s">
        <v>2343</v>
      </c>
      <c r="G1447" s="247"/>
      <c r="H1447" s="250">
        <v>-1.47</v>
      </c>
      <c r="I1447" s="251"/>
      <c r="J1447" s="247"/>
      <c r="K1447" s="247"/>
      <c r="L1447" s="252"/>
      <c r="M1447" s="253"/>
      <c r="N1447" s="254"/>
      <c r="O1447" s="254"/>
      <c r="P1447" s="254"/>
      <c r="Q1447" s="254"/>
      <c r="R1447" s="254"/>
      <c r="S1447" s="254"/>
      <c r="T1447" s="255"/>
      <c r="U1447" s="14"/>
      <c r="V1447" s="14"/>
      <c r="W1447" s="14"/>
      <c r="X1447" s="14"/>
      <c r="Y1447" s="14"/>
      <c r="Z1447" s="14"/>
      <c r="AA1447" s="14"/>
      <c r="AB1447" s="14"/>
      <c r="AC1447" s="14"/>
      <c r="AD1447" s="14"/>
      <c r="AE1447" s="14"/>
      <c r="AT1447" s="256" t="s">
        <v>204</v>
      </c>
      <c r="AU1447" s="256" t="s">
        <v>81</v>
      </c>
      <c r="AV1447" s="14" t="s">
        <v>81</v>
      </c>
      <c r="AW1447" s="14" t="s">
        <v>34</v>
      </c>
      <c r="AX1447" s="14" t="s">
        <v>73</v>
      </c>
      <c r="AY1447" s="256" t="s">
        <v>193</v>
      </c>
    </row>
    <row r="1448" s="16" customFormat="1">
      <c r="A1448" s="16"/>
      <c r="B1448" s="268"/>
      <c r="C1448" s="269"/>
      <c r="D1448" s="237" t="s">
        <v>204</v>
      </c>
      <c r="E1448" s="270" t="s">
        <v>706</v>
      </c>
      <c r="F1448" s="271" t="s">
        <v>491</v>
      </c>
      <c r="G1448" s="269"/>
      <c r="H1448" s="272">
        <v>186.137</v>
      </c>
      <c r="I1448" s="273"/>
      <c r="J1448" s="269"/>
      <c r="K1448" s="269"/>
      <c r="L1448" s="274"/>
      <c r="M1448" s="275"/>
      <c r="N1448" s="276"/>
      <c r="O1448" s="276"/>
      <c r="P1448" s="276"/>
      <c r="Q1448" s="276"/>
      <c r="R1448" s="276"/>
      <c r="S1448" s="276"/>
      <c r="T1448" s="277"/>
      <c r="U1448" s="16"/>
      <c r="V1448" s="16"/>
      <c r="W1448" s="16"/>
      <c r="X1448" s="16"/>
      <c r="Y1448" s="16"/>
      <c r="Z1448" s="16"/>
      <c r="AA1448" s="16"/>
      <c r="AB1448" s="16"/>
      <c r="AC1448" s="16"/>
      <c r="AD1448" s="16"/>
      <c r="AE1448" s="16"/>
      <c r="AT1448" s="278" t="s">
        <v>204</v>
      </c>
      <c r="AU1448" s="278" t="s">
        <v>81</v>
      </c>
      <c r="AV1448" s="16" t="s">
        <v>109</v>
      </c>
      <c r="AW1448" s="16" t="s">
        <v>34</v>
      </c>
      <c r="AX1448" s="16" t="s">
        <v>73</v>
      </c>
      <c r="AY1448" s="278" t="s">
        <v>193</v>
      </c>
    </row>
    <row r="1449" s="15" customFormat="1">
      <c r="A1449" s="15"/>
      <c r="B1449" s="257"/>
      <c r="C1449" s="258"/>
      <c r="D1449" s="237" t="s">
        <v>204</v>
      </c>
      <c r="E1449" s="259" t="s">
        <v>21</v>
      </c>
      <c r="F1449" s="260" t="s">
        <v>208</v>
      </c>
      <c r="G1449" s="258"/>
      <c r="H1449" s="261">
        <v>186.137</v>
      </c>
      <c r="I1449" s="262"/>
      <c r="J1449" s="258"/>
      <c r="K1449" s="258"/>
      <c r="L1449" s="263"/>
      <c r="M1449" s="264"/>
      <c r="N1449" s="265"/>
      <c r="O1449" s="265"/>
      <c r="P1449" s="265"/>
      <c r="Q1449" s="265"/>
      <c r="R1449" s="265"/>
      <c r="S1449" s="265"/>
      <c r="T1449" s="266"/>
      <c r="U1449" s="15"/>
      <c r="V1449" s="15"/>
      <c r="W1449" s="15"/>
      <c r="X1449" s="15"/>
      <c r="Y1449" s="15"/>
      <c r="Z1449" s="15"/>
      <c r="AA1449" s="15"/>
      <c r="AB1449" s="15"/>
      <c r="AC1449" s="15"/>
      <c r="AD1449" s="15"/>
      <c r="AE1449" s="15"/>
      <c r="AT1449" s="267" t="s">
        <v>204</v>
      </c>
      <c r="AU1449" s="267" t="s">
        <v>81</v>
      </c>
      <c r="AV1449" s="15" t="s">
        <v>200</v>
      </c>
      <c r="AW1449" s="15" t="s">
        <v>34</v>
      </c>
      <c r="AX1449" s="15" t="s">
        <v>77</v>
      </c>
      <c r="AY1449" s="267" t="s">
        <v>193</v>
      </c>
    </row>
    <row r="1450" s="2" customFormat="1" ht="16.5" customHeight="1">
      <c r="A1450" s="41"/>
      <c r="B1450" s="42"/>
      <c r="C1450" s="282" t="s">
        <v>2346</v>
      </c>
      <c r="D1450" s="282" t="s">
        <v>811</v>
      </c>
      <c r="E1450" s="283" t="s">
        <v>2347</v>
      </c>
      <c r="F1450" s="284" t="s">
        <v>2348</v>
      </c>
      <c r="G1450" s="285" t="s">
        <v>198</v>
      </c>
      <c r="H1450" s="286">
        <v>204.75100000000001</v>
      </c>
      <c r="I1450" s="287"/>
      <c r="J1450" s="288">
        <f>ROUND(I1450*H1450,2)</f>
        <v>0</v>
      </c>
      <c r="K1450" s="284" t="s">
        <v>21</v>
      </c>
      <c r="L1450" s="289"/>
      <c r="M1450" s="290" t="s">
        <v>21</v>
      </c>
      <c r="N1450" s="291" t="s">
        <v>44</v>
      </c>
      <c r="O1450" s="87"/>
      <c r="P1450" s="226">
        <f>O1450*H1450</f>
        <v>0</v>
      </c>
      <c r="Q1450" s="226">
        <v>0.01806</v>
      </c>
      <c r="R1450" s="226">
        <f>Q1450*H1450</f>
        <v>3.69780306</v>
      </c>
      <c r="S1450" s="226">
        <v>0</v>
      </c>
      <c r="T1450" s="227">
        <f>S1450*H1450</f>
        <v>0</v>
      </c>
      <c r="U1450" s="41"/>
      <c r="V1450" s="41"/>
      <c r="W1450" s="41"/>
      <c r="X1450" s="41"/>
      <c r="Y1450" s="41"/>
      <c r="Z1450" s="41"/>
      <c r="AA1450" s="41"/>
      <c r="AB1450" s="41"/>
      <c r="AC1450" s="41"/>
      <c r="AD1450" s="41"/>
      <c r="AE1450" s="41"/>
      <c r="AR1450" s="228" t="s">
        <v>472</v>
      </c>
      <c r="AT1450" s="228" t="s">
        <v>811</v>
      </c>
      <c r="AU1450" s="228" t="s">
        <v>81</v>
      </c>
      <c r="AY1450" s="20" t="s">
        <v>193</v>
      </c>
      <c r="BE1450" s="229">
        <f>IF(N1450="základní",J1450,0)</f>
        <v>0</v>
      </c>
      <c r="BF1450" s="229">
        <f>IF(N1450="snížená",J1450,0)</f>
        <v>0</v>
      </c>
      <c r="BG1450" s="229">
        <f>IF(N1450="zákl. přenesená",J1450,0)</f>
        <v>0</v>
      </c>
      <c r="BH1450" s="229">
        <f>IF(N1450="sníž. přenesená",J1450,0)</f>
        <v>0</v>
      </c>
      <c r="BI1450" s="229">
        <f>IF(N1450="nulová",J1450,0)</f>
        <v>0</v>
      </c>
      <c r="BJ1450" s="20" t="s">
        <v>77</v>
      </c>
      <c r="BK1450" s="229">
        <f>ROUND(I1450*H1450,2)</f>
        <v>0</v>
      </c>
      <c r="BL1450" s="20" t="s">
        <v>352</v>
      </c>
      <c r="BM1450" s="228" t="s">
        <v>2349</v>
      </c>
    </row>
    <row r="1451" s="2" customFormat="1">
      <c r="A1451" s="41"/>
      <c r="B1451" s="42"/>
      <c r="C1451" s="43"/>
      <c r="D1451" s="237" t="s">
        <v>836</v>
      </c>
      <c r="E1451" s="43"/>
      <c r="F1451" s="292" t="s">
        <v>2232</v>
      </c>
      <c r="G1451" s="43"/>
      <c r="H1451" s="43"/>
      <c r="I1451" s="232"/>
      <c r="J1451" s="43"/>
      <c r="K1451" s="43"/>
      <c r="L1451" s="47"/>
      <c r="M1451" s="233"/>
      <c r="N1451" s="234"/>
      <c r="O1451" s="87"/>
      <c r="P1451" s="87"/>
      <c r="Q1451" s="87"/>
      <c r="R1451" s="87"/>
      <c r="S1451" s="87"/>
      <c r="T1451" s="88"/>
      <c r="U1451" s="41"/>
      <c r="V1451" s="41"/>
      <c r="W1451" s="41"/>
      <c r="X1451" s="41"/>
      <c r="Y1451" s="41"/>
      <c r="Z1451" s="41"/>
      <c r="AA1451" s="41"/>
      <c r="AB1451" s="41"/>
      <c r="AC1451" s="41"/>
      <c r="AD1451" s="41"/>
      <c r="AE1451" s="41"/>
      <c r="AT1451" s="20" t="s">
        <v>836</v>
      </c>
      <c r="AU1451" s="20" t="s">
        <v>81</v>
      </c>
    </row>
    <row r="1452" s="14" customFormat="1">
      <c r="A1452" s="14"/>
      <c r="B1452" s="246"/>
      <c r="C1452" s="247"/>
      <c r="D1452" s="237" t="s">
        <v>204</v>
      </c>
      <c r="E1452" s="248" t="s">
        <v>21</v>
      </c>
      <c r="F1452" s="249" t="s">
        <v>2350</v>
      </c>
      <c r="G1452" s="247"/>
      <c r="H1452" s="250">
        <v>204.75100000000001</v>
      </c>
      <c r="I1452" s="251"/>
      <c r="J1452" s="247"/>
      <c r="K1452" s="247"/>
      <c r="L1452" s="252"/>
      <c r="M1452" s="253"/>
      <c r="N1452" s="254"/>
      <c r="O1452" s="254"/>
      <c r="P1452" s="254"/>
      <c r="Q1452" s="254"/>
      <c r="R1452" s="254"/>
      <c r="S1452" s="254"/>
      <c r="T1452" s="255"/>
      <c r="U1452" s="14"/>
      <c r="V1452" s="14"/>
      <c r="W1452" s="14"/>
      <c r="X1452" s="14"/>
      <c r="Y1452" s="14"/>
      <c r="Z1452" s="14"/>
      <c r="AA1452" s="14"/>
      <c r="AB1452" s="14"/>
      <c r="AC1452" s="14"/>
      <c r="AD1452" s="14"/>
      <c r="AE1452" s="14"/>
      <c r="AT1452" s="256" t="s">
        <v>204</v>
      </c>
      <c r="AU1452" s="256" t="s">
        <v>81</v>
      </c>
      <c r="AV1452" s="14" t="s">
        <v>81</v>
      </c>
      <c r="AW1452" s="14" t="s">
        <v>34</v>
      </c>
      <c r="AX1452" s="14" t="s">
        <v>73</v>
      </c>
      <c r="AY1452" s="256" t="s">
        <v>193</v>
      </c>
    </row>
    <row r="1453" s="15" customFormat="1">
      <c r="A1453" s="15"/>
      <c r="B1453" s="257"/>
      <c r="C1453" s="258"/>
      <c r="D1453" s="237" t="s">
        <v>204</v>
      </c>
      <c r="E1453" s="259" t="s">
        <v>21</v>
      </c>
      <c r="F1453" s="260" t="s">
        <v>208</v>
      </c>
      <c r="G1453" s="258"/>
      <c r="H1453" s="261">
        <v>204.75100000000001</v>
      </c>
      <c r="I1453" s="262"/>
      <c r="J1453" s="258"/>
      <c r="K1453" s="258"/>
      <c r="L1453" s="263"/>
      <c r="M1453" s="264"/>
      <c r="N1453" s="265"/>
      <c r="O1453" s="265"/>
      <c r="P1453" s="265"/>
      <c r="Q1453" s="265"/>
      <c r="R1453" s="265"/>
      <c r="S1453" s="265"/>
      <c r="T1453" s="266"/>
      <c r="U1453" s="15"/>
      <c r="V1453" s="15"/>
      <c r="W1453" s="15"/>
      <c r="X1453" s="15"/>
      <c r="Y1453" s="15"/>
      <c r="Z1453" s="15"/>
      <c r="AA1453" s="15"/>
      <c r="AB1453" s="15"/>
      <c r="AC1453" s="15"/>
      <c r="AD1453" s="15"/>
      <c r="AE1453" s="15"/>
      <c r="AT1453" s="267" t="s">
        <v>204</v>
      </c>
      <c r="AU1453" s="267" t="s">
        <v>81</v>
      </c>
      <c r="AV1453" s="15" t="s">
        <v>200</v>
      </c>
      <c r="AW1453" s="15" t="s">
        <v>34</v>
      </c>
      <c r="AX1453" s="15" t="s">
        <v>77</v>
      </c>
      <c r="AY1453" s="267" t="s">
        <v>193</v>
      </c>
    </row>
    <row r="1454" s="2" customFormat="1" ht="16.5" customHeight="1">
      <c r="A1454" s="41"/>
      <c r="B1454" s="42"/>
      <c r="C1454" s="217" t="s">
        <v>2351</v>
      </c>
      <c r="D1454" s="217" t="s">
        <v>195</v>
      </c>
      <c r="E1454" s="218" t="s">
        <v>2352</v>
      </c>
      <c r="F1454" s="219" t="s">
        <v>2353</v>
      </c>
      <c r="G1454" s="220" t="s">
        <v>211</v>
      </c>
      <c r="H1454" s="221">
        <v>68.599999999999994</v>
      </c>
      <c r="I1454" s="222"/>
      <c r="J1454" s="223">
        <f>ROUND(I1454*H1454,2)</f>
        <v>0</v>
      </c>
      <c r="K1454" s="219" t="s">
        <v>199</v>
      </c>
      <c r="L1454" s="47"/>
      <c r="M1454" s="224" t="s">
        <v>21</v>
      </c>
      <c r="N1454" s="225" t="s">
        <v>44</v>
      </c>
      <c r="O1454" s="87"/>
      <c r="P1454" s="226">
        <f>O1454*H1454</f>
        <v>0</v>
      </c>
      <c r="Q1454" s="226">
        <v>0.00020000000000000001</v>
      </c>
      <c r="R1454" s="226">
        <f>Q1454*H1454</f>
        <v>0.01372</v>
      </c>
      <c r="S1454" s="226">
        <v>0</v>
      </c>
      <c r="T1454" s="227">
        <f>S1454*H1454</f>
        <v>0</v>
      </c>
      <c r="U1454" s="41"/>
      <c r="V1454" s="41"/>
      <c r="W1454" s="41"/>
      <c r="X1454" s="41"/>
      <c r="Y1454" s="41"/>
      <c r="Z1454" s="41"/>
      <c r="AA1454" s="41"/>
      <c r="AB1454" s="41"/>
      <c r="AC1454" s="41"/>
      <c r="AD1454" s="41"/>
      <c r="AE1454" s="41"/>
      <c r="AR1454" s="228" t="s">
        <v>352</v>
      </c>
      <c r="AT1454" s="228" t="s">
        <v>195</v>
      </c>
      <c r="AU1454" s="228" t="s">
        <v>81</v>
      </c>
      <c r="AY1454" s="20" t="s">
        <v>193</v>
      </c>
      <c r="BE1454" s="229">
        <f>IF(N1454="základní",J1454,0)</f>
        <v>0</v>
      </c>
      <c r="BF1454" s="229">
        <f>IF(N1454="snížená",J1454,0)</f>
        <v>0</v>
      </c>
      <c r="BG1454" s="229">
        <f>IF(N1454="zákl. přenesená",J1454,0)</f>
        <v>0</v>
      </c>
      <c r="BH1454" s="229">
        <f>IF(N1454="sníž. přenesená",J1454,0)</f>
        <v>0</v>
      </c>
      <c r="BI1454" s="229">
        <f>IF(N1454="nulová",J1454,0)</f>
        <v>0</v>
      </c>
      <c r="BJ1454" s="20" t="s">
        <v>77</v>
      </c>
      <c r="BK1454" s="229">
        <f>ROUND(I1454*H1454,2)</f>
        <v>0</v>
      </c>
      <c r="BL1454" s="20" t="s">
        <v>352</v>
      </c>
      <c r="BM1454" s="228" t="s">
        <v>2354</v>
      </c>
    </row>
    <row r="1455" s="2" customFormat="1">
      <c r="A1455" s="41"/>
      <c r="B1455" s="42"/>
      <c r="C1455" s="43"/>
      <c r="D1455" s="230" t="s">
        <v>202</v>
      </c>
      <c r="E1455" s="43"/>
      <c r="F1455" s="231" t="s">
        <v>2355</v>
      </c>
      <c r="G1455" s="43"/>
      <c r="H1455" s="43"/>
      <c r="I1455" s="232"/>
      <c r="J1455" s="43"/>
      <c r="K1455" s="43"/>
      <c r="L1455" s="47"/>
      <c r="M1455" s="233"/>
      <c r="N1455" s="234"/>
      <c r="O1455" s="87"/>
      <c r="P1455" s="87"/>
      <c r="Q1455" s="87"/>
      <c r="R1455" s="87"/>
      <c r="S1455" s="87"/>
      <c r="T1455" s="88"/>
      <c r="U1455" s="41"/>
      <c r="V1455" s="41"/>
      <c r="W1455" s="41"/>
      <c r="X1455" s="41"/>
      <c r="Y1455" s="41"/>
      <c r="Z1455" s="41"/>
      <c r="AA1455" s="41"/>
      <c r="AB1455" s="41"/>
      <c r="AC1455" s="41"/>
      <c r="AD1455" s="41"/>
      <c r="AE1455" s="41"/>
      <c r="AT1455" s="20" t="s">
        <v>202</v>
      </c>
      <c r="AU1455" s="20" t="s">
        <v>81</v>
      </c>
    </row>
    <row r="1456" s="14" customFormat="1">
      <c r="A1456" s="14"/>
      <c r="B1456" s="246"/>
      <c r="C1456" s="247"/>
      <c r="D1456" s="237" t="s">
        <v>204</v>
      </c>
      <c r="E1456" s="248" t="s">
        <v>21</v>
      </c>
      <c r="F1456" s="249" t="s">
        <v>2356</v>
      </c>
      <c r="G1456" s="247"/>
      <c r="H1456" s="250">
        <v>24.5</v>
      </c>
      <c r="I1456" s="251"/>
      <c r="J1456" s="247"/>
      <c r="K1456" s="247"/>
      <c r="L1456" s="252"/>
      <c r="M1456" s="253"/>
      <c r="N1456" s="254"/>
      <c r="O1456" s="254"/>
      <c r="P1456" s="254"/>
      <c r="Q1456" s="254"/>
      <c r="R1456" s="254"/>
      <c r="S1456" s="254"/>
      <c r="T1456" s="255"/>
      <c r="U1456" s="14"/>
      <c r="V1456" s="14"/>
      <c r="W1456" s="14"/>
      <c r="X1456" s="14"/>
      <c r="Y1456" s="14"/>
      <c r="Z1456" s="14"/>
      <c r="AA1456" s="14"/>
      <c r="AB1456" s="14"/>
      <c r="AC1456" s="14"/>
      <c r="AD1456" s="14"/>
      <c r="AE1456" s="14"/>
      <c r="AT1456" s="256" t="s">
        <v>204</v>
      </c>
      <c r="AU1456" s="256" t="s">
        <v>81</v>
      </c>
      <c r="AV1456" s="14" t="s">
        <v>81</v>
      </c>
      <c r="AW1456" s="14" t="s">
        <v>34</v>
      </c>
      <c r="AX1456" s="14" t="s">
        <v>73</v>
      </c>
      <c r="AY1456" s="256" t="s">
        <v>193</v>
      </c>
    </row>
    <row r="1457" s="14" customFormat="1">
      <c r="A1457" s="14"/>
      <c r="B1457" s="246"/>
      <c r="C1457" s="247"/>
      <c r="D1457" s="237" t="s">
        <v>204</v>
      </c>
      <c r="E1457" s="248" t="s">
        <v>21</v>
      </c>
      <c r="F1457" s="249" t="s">
        <v>2357</v>
      </c>
      <c r="G1457" s="247"/>
      <c r="H1457" s="250">
        <v>37.799999999999997</v>
      </c>
      <c r="I1457" s="251"/>
      <c r="J1457" s="247"/>
      <c r="K1457" s="247"/>
      <c r="L1457" s="252"/>
      <c r="M1457" s="253"/>
      <c r="N1457" s="254"/>
      <c r="O1457" s="254"/>
      <c r="P1457" s="254"/>
      <c r="Q1457" s="254"/>
      <c r="R1457" s="254"/>
      <c r="S1457" s="254"/>
      <c r="T1457" s="255"/>
      <c r="U1457" s="14"/>
      <c r="V1457" s="14"/>
      <c r="W1457" s="14"/>
      <c r="X1457" s="14"/>
      <c r="Y1457" s="14"/>
      <c r="Z1457" s="14"/>
      <c r="AA1457" s="14"/>
      <c r="AB1457" s="14"/>
      <c r="AC1457" s="14"/>
      <c r="AD1457" s="14"/>
      <c r="AE1457" s="14"/>
      <c r="AT1457" s="256" t="s">
        <v>204</v>
      </c>
      <c r="AU1457" s="256" t="s">
        <v>81</v>
      </c>
      <c r="AV1457" s="14" t="s">
        <v>81</v>
      </c>
      <c r="AW1457" s="14" t="s">
        <v>34</v>
      </c>
      <c r="AX1457" s="14" t="s">
        <v>73</v>
      </c>
      <c r="AY1457" s="256" t="s">
        <v>193</v>
      </c>
    </row>
    <row r="1458" s="14" customFormat="1">
      <c r="A1458" s="14"/>
      <c r="B1458" s="246"/>
      <c r="C1458" s="247"/>
      <c r="D1458" s="237" t="s">
        <v>204</v>
      </c>
      <c r="E1458" s="248" t="s">
        <v>21</v>
      </c>
      <c r="F1458" s="249" t="s">
        <v>2358</v>
      </c>
      <c r="G1458" s="247"/>
      <c r="H1458" s="250">
        <v>5.4000000000000004</v>
      </c>
      <c r="I1458" s="251"/>
      <c r="J1458" s="247"/>
      <c r="K1458" s="247"/>
      <c r="L1458" s="252"/>
      <c r="M1458" s="253"/>
      <c r="N1458" s="254"/>
      <c r="O1458" s="254"/>
      <c r="P1458" s="254"/>
      <c r="Q1458" s="254"/>
      <c r="R1458" s="254"/>
      <c r="S1458" s="254"/>
      <c r="T1458" s="255"/>
      <c r="U1458" s="14"/>
      <c r="V1458" s="14"/>
      <c r="W1458" s="14"/>
      <c r="X1458" s="14"/>
      <c r="Y1458" s="14"/>
      <c r="Z1458" s="14"/>
      <c r="AA1458" s="14"/>
      <c r="AB1458" s="14"/>
      <c r="AC1458" s="14"/>
      <c r="AD1458" s="14"/>
      <c r="AE1458" s="14"/>
      <c r="AT1458" s="256" t="s">
        <v>204</v>
      </c>
      <c r="AU1458" s="256" t="s">
        <v>81</v>
      </c>
      <c r="AV1458" s="14" t="s">
        <v>81</v>
      </c>
      <c r="AW1458" s="14" t="s">
        <v>34</v>
      </c>
      <c r="AX1458" s="14" t="s">
        <v>73</v>
      </c>
      <c r="AY1458" s="256" t="s">
        <v>193</v>
      </c>
    </row>
    <row r="1459" s="14" customFormat="1">
      <c r="A1459" s="14"/>
      <c r="B1459" s="246"/>
      <c r="C1459" s="247"/>
      <c r="D1459" s="237" t="s">
        <v>204</v>
      </c>
      <c r="E1459" s="248" t="s">
        <v>21</v>
      </c>
      <c r="F1459" s="249" t="s">
        <v>2359</v>
      </c>
      <c r="G1459" s="247"/>
      <c r="H1459" s="250">
        <v>0.90000000000000002</v>
      </c>
      <c r="I1459" s="251"/>
      <c r="J1459" s="247"/>
      <c r="K1459" s="247"/>
      <c r="L1459" s="252"/>
      <c r="M1459" s="253"/>
      <c r="N1459" s="254"/>
      <c r="O1459" s="254"/>
      <c r="P1459" s="254"/>
      <c r="Q1459" s="254"/>
      <c r="R1459" s="254"/>
      <c r="S1459" s="254"/>
      <c r="T1459" s="255"/>
      <c r="U1459" s="14"/>
      <c r="V1459" s="14"/>
      <c r="W1459" s="14"/>
      <c r="X1459" s="14"/>
      <c r="Y1459" s="14"/>
      <c r="Z1459" s="14"/>
      <c r="AA1459" s="14"/>
      <c r="AB1459" s="14"/>
      <c r="AC1459" s="14"/>
      <c r="AD1459" s="14"/>
      <c r="AE1459" s="14"/>
      <c r="AT1459" s="256" t="s">
        <v>204</v>
      </c>
      <c r="AU1459" s="256" t="s">
        <v>81</v>
      </c>
      <c r="AV1459" s="14" t="s">
        <v>81</v>
      </c>
      <c r="AW1459" s="14" t="s">
        <v>34</v>
      </c>
      <c r="AX1459" s="14" t="s">
        <v>73</v>
      </c>
      <c r="AY1459" s="256" t="s">
        <v>193</v>
      </c>
    </row>
    <row r="1460" s="16" customFormat="1">
      <c r="A1460" s="16"/>
      <c r="B1460" s="268"/>
      <c r="C1460" s="269"/>
      <c r="D1460" s="237" t="s">
        <v>204</v>
      </c>
      <c r="E1460" s="270" t="s">
        <v>21</v>
      </c>
      <c r="F1460" s="271" t="s">
        <v>491</v>
      </c>
      <c r="G1460" s="269"/>
      <c r="H1460" s="272">
        <v>68.599999999999994</v>
      </c>
      <c r="I1460" s="273"/>
      <c r="J1460" s="269"/>
      <c r="K1460" s="269"/>
      <c r="L1460" s="274"/>
      <c r="M1460" s="275"/>
      <c r="N1460" s="276"/>
      <c r="O1460" s="276"/>
      <c r="P1460" s="276"/>
      <c r="Q1460" s="276"/>
      <c r="R1460" s="276"/>
      <c r="S1460" s="276"/>
      <c r="T1460" s="277"/>
      <c r="U1460" s="16"/>
      <c r="V1460" s="16"/>
      <c r="W1460" s="16"/>
      <c r="X1460" s="16"/>
      <c r="Y1460" s="16"/>
      <c r="Z1460" s="16"/>
      <c r="AA1460" s="16"/>
      <c r="AB1460" s="16"/>
      <c r="AC1460" s="16"/>
      <c r="AD1460" s="16"/>
      <c r="AE1460" s="16"/>
      <c r="AT1460" s="278" t="s">
        <v>204</v>
      </c>
      <c r="AU1460" s="278" t="s">
        <v>81</v>
      </c>
      <c r="AV1460" s="16" t="s">
        <v>109</v>
      </c>
      <c r="AW1460" s="16" t="s">
        <v>34</v>
      </c>
      <c r="AX1460" s="16" t="s">
        <v>73</v>
      </c>
      <c r="AY1460" s="278" t="s">
        <v>193</v>
      </c>
    </row>
    <row r="1461" s="15" customFormat="1">
      <c r="A1461" s="15"/>
      <c r="B1461" s="257"/>
      <c r="C1461" s="258"/>
      <c r="D1461" s="237" t="s">
        <v>204</v>
      </c>
      <c r="E1461" s="259" t="s">
        <v>21</v>
      </c>
      <c r="F1461" s="260" t="s">
        <v>208</v>
      </c>
      <c r="G1461" s="258"/>
      <c r="H1461" s="261">
        <v>68.599999999999994</v>
      </c>
      <c r="I1461" s="262"/>
      <c r="J1461" s="258"/>
      <c r="K1461" s="258"/>
      <c r="L1461" s="263"/>
      <c r="M1461" s="264"/>
      <c r="N1461" s="265"/>
      <c r="O1461" s="265"/>
      <c r="P1461" s="265"/>
      <c r="Q1461" s="265"/>
      <c r="R1461" s="265"/>
      <c r="S1461" s="265"/>
      <c r="T1461" s="266"/>
      <c r="U1461" s="15"/>
      <c r="V1461" s="15"/>
      <c r="W1461" s="15"/>
      <c r="X1461" s="15"/>
      <c r="Y1461" s="15"/>
      <c r="Z1461" s="15"/>
      <c r="AA1461" s="15"/>
      <c r="AB1461" s="15"/>
      <c r="AC1461" s="15"/>
      <c r="AD1461" s="15"/>
      <c r="AE1461" s="15"/>
      <c r="AT1461" s="267" t="s">
        <v>204</v>
      </c>
      <c r="AU1461" s="267" t="s">
        <v>81</v>
      </c>
      <c r="AV1461" s="15" t="s">
        <v>200</v>
      </c>
      <c r="AW1461" s="15" t="s">
        <v>34</v>
      </c>
      <c r="AX1461" s="15" t="s">
        <v>77</v>
      </c>
      <c r="AY1461" s="267" t="s">
        <v>193</v>
      </c>
    </row>
    <row r="1462" s="2" customFormat="1" ht="16.5" customHeight="1">
      <c r="A1462" s="41"/>
      <c r="B1462" s="42"/>
      <c r="C1462" s="282" t="s">
        <v>2360</v>
      </c>
      <c r="D1462" s="282" t="s">
        <v>811</v>
      </c>
      <c r="E1462" s="283" t="s">
        <v>2361</v>
      </c>
      <c r="F1462" s="284" t="s">
        <v>2362</v>
      </c>
      <c r="G1462" s="285" t="s">
        <v>211</v>
      </c>
      <c r="H1462" s="286">
        <v>72.030000000000001</v>
      </c>
      <c r="I1462" s="287"/>
      <c r="J1462" s="288">
        <f>ROUND(I1462*H1462,2)</f>
        <v>0</v>
      </c>
      <c r="K1462" s="284" t="s">
        <v>199</v>
      </c>
      <c r="L1462" s="289"/>
      <c r="M1462" s="290" t="s">
        <v>21</v>
      </c>
      <c r="N1462" s="291" t="s">
        <v>44</v>
      </c>
      <c r="O1462" s="87"/>
      <c r="P1462" s="226">
        <f>O1462*H1462</f>
        <v>0</v>
      </c>
      <c r="Q1462" s="226">
        <v>0.00032000000000000003</v>
      </c>
      <c r="R1462" s="226">
        <f>Q1462*H1462</f>
        <v>0.023049600000000003</v>
      </c>
      <c r="S1462" s="226">
        <v>0</v>
      </c>
      <c r="T1462" s="227">
        <f>S1462*H1462</f>
        <v>0</v>
      </c>
      <c r="U1462" s="41"/>
      <c r="V1462" s="41"/>
      <c r="W1462" s="41"/>
      <c r="X1462" s="41"/>
      <c r="Y1462" s="41"/>
      <c r="Z1462" s="41"/>
      <c r="AA1462" s="41"/>
      <c r="AB1462" s="41"/>
      <c r="AC1462" s="41"/>
      <c r="AD1462" s="41"/>
      <c r="AE1462" s="41"/>
      <c r="AR1462" s="228" t="s">
        <v>472</v>
      </c>
      <c r="AT1462" s="228" t="s">
        <v>811</v>
      </c>
      <c r="AU1462" s="228" t="s">
        <v>81</v>
      </c>
      <c r="AY1462" s="20" t="s">
        <v>193</v>
      </c>
      <c r="BE1462" s="229">
        <f>IF(N1462="základní",J1462,0)</f>
        <v>0</v>
      </c>
      <c r="BF1462" s="229">
        <f>IF(N1462="snížená",J1462,0)</f>
        <v>0</v>
      </c>
      <c r="BG1462" s="229">
        <f>IF(N1462="zákl. přenesená",J1462,0)</f>
        <v>0</v>
      </c>
      <c r="BH1462" s="229">
        <f>IF(N1462="sníž. přenesená",J1462,0)</f>
        <v>0</v>
      </c>
      <c r="BI1462" s="229">
        <f>IF(N1462="nulová",J1462,0)</f>
        <v>0</v>
      </c>
      <c r="BJ1462" s="20" t="s">
        <v>77</v>
      </c>
      <c r="BK1462" s="229">
        <f>ROUND(I1462*H1462,2)</f>
        <v>0</v>
      </c>
      <c r="BL1462" s="20" t="s">
        <v>352</v>
      </c>
      <c r="BM1462" s="228" t="s">
        <v>2363</v>
      </c>
    </row>
    <row r="1463" s="14" customFormat="1">
      <c r="A1463" s="14"/>
      <c r="B1463" s="246"/>
      <c r="C1463" s="247"/>
      <c r="D1463" s="237" t="s">
        <v>204</v>
      </c>
      <c r="E1463" s="247"/>
      <c r="F1463" s="249" t="s">
        <v>2364</v>
      </c>
      <c r="G1463" s="247"/>
      <c r="H1463" s="250">
        <v>72.030000000000001</v>
      </c>
      <c r="I1463" s="251"/>
      <c r="J1463" s="247"/>
      <c r="K1463" s="247"/>
      <c r="L1463" s="252"/>
      <c r="M1463" s="253"/>
      <c r="N1463" s="254"/>
      <c r="O1463" s="254"/>
      <c r="P1463" s="254"/>
      <c r="Q1463" s="254"/>
      <c r="R1463" s="254"/>
      <c r="S1463" s="254"/>
      <c r="T1463" s="255"/>
      <c r="U1463" s="14"/>
      <c r="V1463" s="14"/>
      <c r="W1463" s="14"/>
      <c r="X1463" s="14"/>
      <c r="Y1463" s="14"/>
      <c r="Z1463" s="14"/>
      <c r="AA1463" s="14"/>
      <c r="AB1463" s="14"/>
      <c r="AC1463" s="14"/>
      <c r="AD1463" s="14"/>
      <c r="AE1463" s="14"/>
      <c r="AT1463" s="256" t="s">
        <v>204</v>
      </c>
      <c r="AU1463" s="256" t="s">
        <v>81</v>
      </c>
      <c r="AV1463" s="14" t="s">
        <v>81</v>
      </c>
      <c r="AW1463" s="14" t="s">
        <v>4</v>
      </c>
      <c r="AX1463" s="14" t="s">
        <v>77</v>
      </c>
      <c r="AY1463" s="256" t="s">
        <v>193</v>
      </c>
    </row>
    <row r="1464" s="2" customFormat="1" ht="16.5" customHeight="1">
      <c r="A1464" s="41"/>
      <c r="B1464" s="42"/>
      <c r="C1464" s="217" t="s">
        <v>2365</v>
      </c>
      <c r="D1464" s="217" t="s">
        <v>195</v>
      </c>
      <c r="E1464" s="218" t="s">
        <v>2366</v>
      </c>
      <c r="F1464" s="219" t="s">
        <v>2367</v>
      </c>
      <c r="G1464" s="220" t="s">
        <v>211</v>
      </c>
      <c r="H1464" s="221">
        <v>7</v>
      </c>
      <c r="I1464" s="222"/>
      <c r="J1464" s="223">
        <f>ROUND(I1464*H1464,2)</f>
        <v>0</v>
      </c>
      <c r="K1464" s="219" t="s">
        <v>199</v>
      </c>
      <c r="L1464" s="47"/>
      <c r="M1464" s="224" t="s">
        <v>21</v>
      </c>
      <c r="N1464" s="225" t="s">
        <v>44</v>
      </c>
      <c r="O1464" s="87"/>
      <c r="P1464" s="226">
        <f>O1464*H1464</f>
        <v>0</v>
      </c>
      <c r="Q1464" s="226">
        <v>0.00095</v>
      </c>
      <c r="R1464" s="226">
        <f>Q1464*H1464</f>
        <v>0.0066499999999999997</v>
      </c>
      <c r="S1464" s="226">
        <v>0</v>
      </c>
      <c r="T1464" s="227">
        <f>S1464*H1464</f>
        <v>0</v>
      </c>
      <c r="U1464" s="41"/>
      <c r="V1464" s="41"/>
      <c r="W1464" s="41"/>
      <c r="X1464" s="41"/>
      <c r="Y1464" s="41"/>
      <c r="Z1464" s="41"/>
      <c r="AA1464" s="41"/>
      <c r="AB1464" s="41"/>
      <c r="AC1464" s="41"/>
      <c r="AD1464" s="41"/>
      <c r="AE1464" s="41"/>
      <c r="AR1464" s="228" t="s">
        <v>352</v>
      </c>
      <c r="AT1464" s="228" t="s">
        <v>195</v>
      </c>
      <c r="AU1464" s="228" t="s">
        <v>81</v>
      </c>
      <c r="AY1464" s="20" t="s">
        <v>193</v>
      </c>
      <c r="BE1464" s="229">
        <f>IF(N1464="základní",J1464,0)</f>
        <v>0</v>
      </c>
      <c r="BF1464" s="229">
        <f>IF(N1464="snížená",J1464,0)</f>
        <v>0</v>
      </c>
      <c r="BG1464" s="229">
        <f>IF(N1464="zákl. přenesená",J1464,0)</f>
        <v>0</v>
      </c>
      <c r="BH1464" s="229">
        <f>IF(N1464="sníž. přenesená",J1464,0)</f>
        <v>0</v>
      </c>
      <c r="BI1464" s="229">
        <f>IF(N1464="nulová",J1464,0)</f>
        <v>0</v>
      </c>
      <c r="BJ1464" s="20" t="s">
        <v>77</v>
      </c>
      <c r="BK1464" s="229">
        <f>ROUND(I1464*H1464,2)</f>
        <v>0</v>
      </c>
      <c r="BL1464" s="20" t="s">
        <v>352</v>
      </c>
      <c r="BM1464" s="228" t="s">
        <v>2368</v>
      </c>
    </row>
    <row r="1465" s="2" customFormat="1">
      <c r="A1465" s="41"/>
      <c r="B1465" s="42"/>
      <c r="C1465" s="43"/>
      <c r="D1465" s="230" t="s">
        <v>202</v>
      </c>
      <c r="E1465" s="43"/>
      <c r="F1465" s="231" t="s">
        <v>2369</v>
      </c>
      <c r="G1465" s="43"/>
      <c r="H1465" s="43"/>
      <c r="I1465" s="232"/>
      <c r="J1465" s="43"/>
      <c r="K1465" s="43"/>
      <c r="L1465" s="47"/>
      <c r="M1465" s="233"/>
      <c r="N1465" s="234"/>
      <c r="O1465" s="87"/>
      <c r="P1465" s="87"/>
      <c r="Q1465" s="87"/>
      <c r="R1465" s="87"/>
      <c r="S1465" s="87"/>
      <c r="T1465" s="88"/>
      <c r="U1465" s="41"/>
      <c r="V1465" s="41"/>
      <c r="W1465" s="41"/>
      <c r="X1465" s="41"/>
      <c r="Y1465" s="41"/>
      <c r="Z1465" s="41"/>
      <c r="AA1465" s="41"/>
      <c r="AB1465" s="41"/>
      <c r="AC1465" s="41"/>
      <c r="AD1465" s="41"/>
      <c r="AE1465" s="41"/>
      <c r="AT1465" s="20" t="s">
        <v>202</v>
      </c>
      <c r="AU1465" s="20" t="s">
        <v>81</v>
      </c>
    </row>
    <row r="1466" s="14" customFormat="1">
      <c r="A1466" s="14"/>
      <c r="B1466" s="246"/>
      <c r="C1466" s="247"/>
      <c r="D1466" s="237" t="s">
        <v>204</v>
      </c>
      <c r="E1466" s="248" t="s">
        <v>21</v>
      </c>
      <c r="F1466" s="249" t="s">
        <v>2370</v>
      </c>
      <c r="G1466" s="247"/>
      <c r="H1466" s="250">
        <v>7</v>
      </c>
      <c r="I1466" s="251"/>
      <c r="J1466" s="247"/>
      <c r="K1466" s="247"/>
      <c r="L1466" s="252"/>
      <c r="M1466" s="253"/>
      <c r="N1466" s="254"/>
      <c r="O1466" s="254"/>
      <c r="P1466" s="254"/>
      <c r="Q1466" s="254"/>
      <c r="R1466" s="254"/>
      <c r="S1466" s="254"/>
      <c r="T1466" s="255"/>
      <c r="U1466" s="14"/>
      <c r="V1466" s="14"/>
      <c r="W1466" s="14"/>
      <c r="X1466" s="14"/>
      <c r="Y1466" s="14"/>
      <c r="Z1466" s="14"/>
      <c r="AA1466" s="14"/>
      <c r="AB1466" s="14"/>
      <c r="AC1466" s="14"/>
      <c r="AD1466" s="14"/>
      <c r="AE1466" s="14"/>
      <c r="AT1466" s="256" t="s">
        <v>204</v>
      </c>
      <c r="AU1466" s="256" t="s">
        <v>81</v>
      </c>
      <c r="AV1466" s="14" t="s">
        <v>81</v>
      </c>
      <c r="AW1466" s="14" t="s">
        <v>34</v>
      </c>
      <c r="AX1466" s="14" t="s">
        <v>73</v>
      </c>
      <c r="AY1466" s="256" t="s">
        <v>193</v>
      </c>
    </row>
    <row r="1467" s="16" customFormat="1">
      <c r="A1467" s="16"/>
      <c r="B1467" s="268"/>
      <c r="C1467" s="269"/>
      <c r="D1467" s="237" t="s">
        <v>204</v>
      </c>
      <c r="E1467" s="270" t="s">
        <v>21</v>
      </c>
      <c r="F1467" s="271" t="s">
        <v>491</v>
      </c>
      <c r="G1467" s="269"/>
      <c r="H1467" s="272">
        <v>7</v>
      </c>
      <c r="I1467" s="273"/>
      <c r="J1467" s="269"/>
      <c r="K1467" s="269"/>
      <c r="L1467" s="274"/>
      <c r="M1467" s="275"/>
      <c r="N1467" s="276"/>
      <c r="O1467" s="276"/>
      <c r="P1467" s="276"/>
      <c r="Q1467" s="276"/>
      <c r="R1467" s="276"/>
      <c r="S1467" s="276"/>
      <c r="T1467" s="277"/>
      <c r="U1467" s="16"/>
      <c r="V1467" s="16"/>
      <c r="W1467" s="16"/>
      <c r="X1467" s="16"/>
      <c r="Y1467" s="16"/>
      <c r="Z1467" s="16"/>
      <c r="AA1467" s="16"/>
      <c r="AB1467" s="16"/>
      <c r="AC1467" s="16"/>
      <c r="AD1467" s="16"/>
      <c r="AE1467" s="16"/>
      <c r="AT1467" s="278" t="s">
        <v>204</v>
      </c>
      <c r="AU1467" s="278" t="s">
        <v>81</v>
      </c>
      <c r="AV1467" s="16" t="s">
        <v>109</v>
      </c>
      <c r="AW1467" s="16" t="s">
        <v>34</v>
      </c>
      <c r="AX1467" s="16" t="s">
        <v>73</v>
      </c>
      <c r="AY1467" s="278" t="s">
        <v>193</v>
      </c>
    </row>
    <row r="1468" s="15" customFormat="1">
      <c r="A1468" s="15"/>
      <c r="B1468" s="257"/>
      <c r="C1468" s="258"/>
      <c r="D1468" s="237" t="s">
        <v>204</v>
      </c>
      <c r="E1468" s="259" t="s">
        <v>21</v>
      </c>
      <c r="F1468" s="260" t="s">
        <v>208</v>
      </c>
      <c r="G1468" s="258"/>
      <c r="H1468" s="261">
        <v>7</v>
      </c>
      <c r="I1468" s="262"/>
      <c r="J1468" s="258"/>
      <c r="K1468" s="258"/>
      <c r="L1468" s="263"/>
      <c r="M1468" s="264"/>
      <c r="N1468" s="265"/>
      <c r="O1468" s="265"/>
      <c r="P1468" s="265"/>
      <c r="Q1468" s="265"/>
      <c r="R1468" s="265"/>
      <c r="S1468" s="265"/>
      <c r="T1468" s="266"/>
      <c r="U1468" s="15"/>
      <c r="V1468" s="15"/>
      <c r="W1468" s="15"/>
      <c r="X1468" s="15"/>
      <c r="Y1468" s="15"/>
      <c r="Z1468" s="15"/>
      <c r="AA1468" s="15"/>
      <c r="AB1468" s="15"/>
      <c r="AC1468" s="15"/>
      <c r="AD1468" s="15"/>
      <c r="AE1468" s="15"/>
      <c r="AT1468" s="267" t="s">
        <v>204</v>
      </c>
      <c r="AU1468" s="267" t="s">
        <v>81</v>
      </c>
      <c r="AV1468" s="15" t="s">
        <v>200</v>
      </c>
      <c r="AW1468" s="15" t="s">
        <v>34</v>
      </c>
      <c r="AX1468" s="15" t="s">
        <v>77</v>
      </c>
      <c r="AY1468" s="267" t="s">
        <v>193</v>
      </c>
    </row>
    <row r="1469" s="2" customFormat="1" ht="16.5" customHeight="1">
      <c r="A1469" s="41"/>
      <c r="B1469" s="42"/>
      <c r="C1469" s="282" t="s">
        <v>2371</v>
      </c>
      <c r="D1469" s="282" t="s">
        <v>811</v>
      </c>
      <c r="E1469" s="283" t="s">
        <v>2347</v>
      </c>
      <c r="F1469" s="284" t="s">
        <v>2348</v>
      </c>
      <c r="G1469" s="285" t="s">
        <v>198</v>
      </c>
      <c r="H1469" s="286">
        <v>2.0019999999999998</v>
      </c>
      <c r="I1469" s="287"/>
      <c r="J1469" s="288">
        <f>ROUND(I1469*H1469,2)</f>
        <v>0</v>
      </c>
      <c r="K1469" s="284" t="s">
        <v>21</v>
      </c>
      <c r="L1469" s="289"/>
      <c r="M1469" s="290" t="s">
        <v>21</v>
      </c>
      <c r="N1469" s="291" t="s">
        <v>44</v>
      </c>
      <c r="O1469" s="87"/>
      <c r="P1469" s="226">
        <f>O1469*H1469</f>
        <v>0</v>
      </c>
      <c r="Q1469" s="226">
        <v>0.01806</v>
      </c>
      <c r="R1469" s="226">
        <f>Q1469*H1469</f>
        <v>0.036156119999999993</v>
      </c>
      <c r="S1469" s="226">
        <v>0</v>
      </c>
      <c r="T1469" s="227">
        <f>S1469*H1469</f>
        <v>0</v>
      </c>
      <c r="U1469" s="41"/>
      <c r="V1469" s="41"/>
      <c r="W1469" s="41"/>
      <c r="X1469" s="41"/>
      <c r="Y1469" s="41"/>
      <c r="Z1469" s="41"/>
      <c r="AA1469" s="41"/>
      <c r="AB1469" s="41"/>
      <c r="AC1469" s="41"/>
      <c r="AD1469" s="41"/>
      <c r="AE1469" s="41"/>
      <c r="AR1469" s="228" t="s">
        <v>472</v>
      </c>
      <c r="AT1469" s="228" t="s">
        <v>811</v>
      </c>
      <c r="AU1469" s="228" t="s">
        <v>81</v>
      </c>
      <c r="AY1469" s="20" t="s">
        <v>193</v>
      </c>
      <c r="BE1469" s="229">
        <f>IF(N1469="základní",J1469,0)</f>
        <v>0</v>
      </c>
      <c r="BF1469" s="229">
        <f>IF(N1469="snížená",J1469,0)</f>
        <v>0</v>
      </c>
      <c r="BG1469" s="229">
        <f>IF(N1469="zákl. přenesená",J1469,0)</f>
        <v>0</v>
      </c>
      <c r="BH1469" s="229">
        <f>IF(N1469="sníž. přenesená",J1469,0)</f>
        <v>0</v>
      </c>
      <c r="BI1469" s="229">
        <f>IF(N1469="nulová",J1469,0)</f>
        <v>0</v>
      </c>
      <c r="BJ1469" s="20" t="s">
        <v>77</v>
      </c>
      <c r="BK1469" s="229">
        <f>ROUND(I1469*H1469,2)</f>
        <v>0</v>
      </c>
      <c r="BL1469" s="20" t="s">
        <v>352</v>
      </c>
      <c r="BM1469" s="228" t="s">
        <v>2372</v>
      </c>
    </row>
    <row r="1470" s="2" customFormat="1">
      <c r="A1470" s="41"/>
      <c r="B1470" s="42"/>
      <c r="C1470" s="43"/>
      <c r="D1470" s="237" t="s">
        <v>836</v>
      </c>
      <c r="E1470" s="43"/>
      <c r="F1470" s="292" t="s">
        <v>2232</v>
      </c>
      <c r="G1470" s="43"/>
      <c r="H1470" s="43"/>
      <c r="I1470" s="232"/>
      <c r="J1470" s="43"/>
      <c r="K1470" s="43"/>
      <c r="L1470" s="47"/>
      <c r="M1470" s="233"/>
      <c r="N1470" s="234"/>
      <c r="O1470" s="87"/>
      <c r="P1470" s="87"/>
      <c r="Q1470" s="87"/>
      <c r="R1470" s="87"/>
      <c r="S1470" s="87"/>
      <c r="T1470" s="88"/>
      <c r="U1470" s="41"/>
      <c r="V1470" s="41"/>
      <c r="W1470" s="41"/>
      <c r="X1470" s="41"/>
      <c r="Y1470" s="41"/>
      <c r="Z1470" s="41"/>
      <c r="AA1470" s="41"/>
      <c r="AB1470" s="41"/>
      <c r="AC1470" s="41"/>
      <c r="AD1470" s="41"/>
      <c r="AE1470" s="41"/>
      <c r="AT1470" s="20" t="s">
        <v>836</v>
      </c>
      <c r="AU1470" s="20" t="s">
        <v>81</v>
      </c>
    </row>
    <row r="1471" s="14" customFormat="1">
      <c r="A1471" s="14"/>
      <c r="B1471" s="246"/>
      <c r="C1471" s="247"/>
      <c r="D1471" s="237" t="s">
        <v>204</v>
      </c>
      <c r="E1471" s="248" t="s">
        <v>21</v>
      </c>
      <c r="F1471" s="249" t="s">
        <v>2373</v>
      </c>
      <c r="G1471" s="247"/>
      <c r="H1471" s="250">
        <v>2.0019999999999998</v>
      </c>
      <c r="I1471" s="251"/>
      <c r="J1471" s="247"/>
      <c r="K1471" s="247"/>
      <c r="L1471" s="252"/>
      <c r="M1471" s="253"/>
      <c r="N1471" s="254"/>
      <c r="O1471" s="254"/>
      <c r="P1471" s="254"/>
      <c r="Q1471" s="254"/>
      <c r="R1471" s="254"/>
      <c r="S1471" s="254"/>
      <c r="T1471" s="255"/>
      <c r="U1471" s="14"/>
      <c r="V1471" s="14"/>
      <c r="W1471" s="14"/>
      <c r="X1471" s="14"/>
      <c r="Y1471" s="14"/>
      <c r="Z1471" s="14"/>
      <c r="AA1471" s="14"/>
      <c r="AB1471" s="14"/>
      <c r="AC1471" s="14"/>
      <c r="AD1471" s="14"/>
      <c r="AE1471" s="14"/>
      <c r="AT1471" s="256" t="s">
        <v>204</v>
      </c>
      <c r="AU1471" s="256" t="s">
        <v>81</v>
      </c>
      <c r="AV1471" s="14" t="s">
        <v>81</v>
      </c>
      <c r="AW1471" s="14" t="s">
        <v>34</v>
      </c>
      <c r="AX1471" s="14" t="s">
        <v>73</v>
      </c>
      <c r="AY1471" s="256" t="s">
        <v>193</v>
      </c>
    </row>
    <row r="1472" s="16" customFormat="1">
      <c r="A1472" s="16"/>
      <c r="B1472" s="268"/>
      <c r="C1472" s="269"/>
      <c r="D1472" s="237" t="s">
        <v>204</v>
      </c>
      <c r="E1472" s="270" t="s">
        <v>708</v>
      </c>
      <c r="F1472" s="271" t="s">
        <v>491</v>
      </c>
      <c r="G1472" s="269"/>
      <c r="H1472" s="272">
        <v>2.0019999999999998</v>
      </c>
      <c r="I1472" s="273"/>
      <c r="J1472" s="269"/>
      <c r="K1472" s="269"/>
      <c r="L1472" s="274"/>
      <c r="M1472" s="275"/>
      <c r="N1472" s="276"/>
      <c r="O1472" s="276"/>
      <c r="P1472" s="276"/>
      <c r="Q1472" s="276"/>
      <c r="R1472" s="276"/>
      <c r="S1472" s="276"/>
      <c r="T1472" s="277"/>
      <c r="U1472" s="16"/>
      <c r="V1472" s="16"/>
      <c r="W1472" s="16"/>
      <c r="X1472" s="16"/>
      <c r="Y1472" s="16"/>
      <c r="Z1472" s="16"/>
      <c r="AA1472" s="16"/>
      <c r="AB1472" s="16"/>
      <c r="AC1472" s="16"/>
      <c r="AD1472" s="16"/>
      <c r="AE1472" s="16"/>
      <c r="AT1472" s="278" t="s">
        <v>204</v>
      </c>
      <c r="AU1472" s="278" t="s">
        <v>81</v>
      </c>
      <c r="AV1472" s="16" t="s">
        <v>109</v>
      </c>
      <c r="AW1472" s="16" t="s">
        <v>34</v>
      </c>
      <c r="AX1472" s="16" t="s">
        <v>73</v>
      </c>
      <c r="AY1472" s="278" t="s">
        <v>193</v>
      </c>
    </row>
    <row r="1473" s="15" customFormat="1">
      <c r="A1473" s="15"/>
      <c r="B1473" s="257"/>
      <c r="C1473" s="258"/>
      <c r="D1473" s="237" t="s">
        <v>204</v>
      </c>
      <c r="E1473" s="259" t="s">
        <v>21</v>
      </c>
      <c r="F1473" s="260" t="s">
        <v>208</v>
      </c>
      <c r="G1473" s="258"/>
      <c r="H1473" s="261">
        <v>2.0019999999999998</v>
      </c>
      <c r="I1473" s="262"/>
      <c r="J1473" s="258"/>
      <c r="K1473" s="258"/>
      <c r="L1473" s="263"/>
      <c r="M1473" s="264"/>
      <c r="N1473" s="265"/>
      <c r="O1473" s="265"/>
      <c r="P1473" s="265"/>
      <c r="Q1473" s="265"/>
      <c r="R1473" s="265"/>
      <c r="S1473" s="265"/>
      <c r="T1473" s="266"/>
      <c r="U1473" s="15"/>
      <c r="V1473" s="15"/>
      <c r="W1473" s="15"/>
      <c r="X1473" s="15"/>
      <c r="Y1473" s="15"/>
      <c r="Z1473" s="15"/>
      <c r="AA1473" s="15"/>
      <c r="AB1473" s="15"/>
      <c r="AC1473" s="15"/>
      <c r="AD1473" s="15"/>
      <c r="AE1473" s="15"/>
      <c r="AT1473" s="267" t="s">
        <v>204</v>
      </c>
      <c r="AU1473" s="267" t="s">
        <v>81</v>
      </c>
      <c r="AV1473" s="15" t="s">
        <v>200</v>
      </c>
      <c r="AW1473" s="15" t="s">
        <v>34</v>
      </c>
      <c r="AX1473" s="15" t="s">
        <v>77</v>
      </c>
      <c r="AY1473" s="267" t="s">
        <v>193</v>
      </c>
    </row>
    <row r="1474" s="2" customFormat="1" ht="21.75" customHeight="1">
      <c r="A1474" s="41"/>
      <c r="B1474" s="42"/>
      <c r="C1474" s="217" t="s">
        <v>2374</v>
      </c>
      <c r="D1474" s="217" t="s">
        <v>195</v>
      </c>
      <c r="E1474" s="218" t="s">
        <v>2375</v>
      </c>
      <c r="F1474" s="219" t="s">
        <v>2376</v>
      </c>
      <c r="G1474" s="220" t="s">
        <v>211</v>
      </c>
      <c r="H1474" s="221">
        <v>5</v>
      </c>
      <c r="I1474" s="222"/>
      <c r="J1474" s="223">
        <f>ROUND(I1474*H1474,2)</f>
        <v>0</v>
      </c>
      <c r="K1474" s="219" t="s">
        <v>199</v>
      </c>
      <c r="L1474" s="47"/>
      <c r="M1474" s="224" t="s">
        <v>21</v>
      </c>
      <c r="N1474" s="225" t="s">
        <v>44</v>
      </c>
      <c r="O1474" s="87"/>
      <c r="P1474" s="226">
        <f>O1474*H1474</f>
        <v>0</v>
      </c>
      <c r="Q1474" s="226">
        <v>0.00073999999999999999</v>
      </c>
      <c r="R1474" s="226">
        <f>Q1474*H1474</f>
        <v>0.0037000000000000002</v>
      </c>
      <c r="S1474" s="226">
        <v>0</v>
      </c>
      <c r="T1474" s="227">
        <f>S1474*H1474</f>
        <v>0</v>
      </c>
      <c r="U1474" s="41"/>
      <c r="V1474" s="41"/>
      <c r="W1474" s="41"/>
      <c r="X1474" s="41"/>
      <c r="Y1474" s="41"/>
      <c r="Z1474" s="41"/>
      <c r="AA1474" s="41"/>
      <c r="AB1474" s="41"/>
      <c r="AC1474" s="41"/>
      <c r="AD1474" s="41"/>
      <c r="AE1474" s="41"/>
      <c r="AR1474" s="228" t="s">
        <v>352</v>
      </c>
      <c r="AT1474" s="228" t="s">
        <v>195</v>
      </c>
      <c r="AU1474" s="228" t="s">
        <v>81</v>
      </c>
      <c r="AY1474" s="20" t="s">
        <v>193</v>
      </c>
      <c r="BE1474" s="229">
        <f>IF(N1474="základní",J1474,0)</f>
        <v>0</v>
      </c>
      <c r="BF1474" s="229">
        <f>IF(N1474="snížená",J1474,0)</f>
        <v>0</v>
      </c>
      <c r="BG1474" s="229">
        <f>IF(N1474="zákl. přenesená",J1474,0)</f>
        <v>0</v>
      </c>
      <c r="BH1474" s="229">
        <f>IF(N1474="sníž. přenesená",J1474,0)</f>
        <v>0</v>
      </c>
      <c r="BI1474" s="229">
        <f>IF(N1474="nulová",J1474,0)</f>
        <v>0</v>
      </c>
      <c r="BJ1474" s="20" t="s">
        <v>77</v>
      </c>
      <c r="BK1474" s="229">
        <f>ROUND(I1474*H1474,2)</f>
        <v>0</v>
      </c>
      <c r="BL1474" s="20" t="s">
        <v>352</v>
      </c>
      <c r="BM1474" s="228" t="s">
        <v>2377</v>
      </c>
    </row>
    <row r="1475" s="2" customFormat="1">
      <c r="A1475" s="41"/>
      <c r="B1475" s="42"/>
      <c r="C1475" s="43"/>
      <c r="D1475" s="230" t="s">
        <v>202</v>
      </c>
      <c r="E1475" s="43"/>
      <c r="F1475" s="231" t="s">
        <v>2378</v>
      </c>
      <c r="G1475" s="43"/>
      <c r="H1475" s="43"/>
      <c r="I1475" s="232"/>
      <c r="J1475" s="43"/>
      <c r="K1475" s="43"/>
      <c r="L1475" s="47"/>
      <c r="M1475" s="233"/>
      <c r="N1475" s="234"/>
      <c r="O1475" s="87"/>
      <c r="P1475" s="87"/>
      <c r="Q1475" s="87"/>
      <c r="R1475" s="87"/>
      <c r="S1475" s="87"/>
      <c r="T1475" s="88"/>
      <c r="U1475" s="41"/>
      <c r="V1475" s="41"/>
      <c r="W1475" s="41"/>
      <c r="X1475" s="41"/>
      <c r="Y1475" s="41"/>
      <c r="Z1475" s="41"/>
      <c r="AA1475" s="41"/>
      <c r="AB1475" s="41"/>
      <c r="AC1475" s="41"/>
      <c r="AD1475" s="41"/>
      <c r="AE1475" s="41"/>
      <c r="AT1475" s="20" t="s">
        <v>202</v>
      </c>
      <c r="AU1475" s="20" t="s">
        <v>81</v>
      </c>
    </row>
    <row r="1476" s="14" customFormat="1">
      <c r="A1476" s="14"/>
      <c r="B1476" s="246"/>
      <c r="C1476" s="247"/>
      <c r="D1476" s="237" t="s">
        <v>204</v>
      </c>
      <c r="E1476" s="248" t="s">
        <v>21</v>
      </c>
      <c r="F1476" s="249" t="s">
        <v>2379</v>
      </c>
      <c r="G1476" s="247"/>
      <c r="H1476" s="250">
        <v>5</v>
      </c>
      <c r="I1476" s="251"/>
      <c r="J1476" s="247"/>
      <c r="K1476" s="247"/>
      <c r="L1476" s="252"/>
      <c r="M1476" s="253"/>
      <c r="N1476" s="254"/>
      <c r="O1476" s="254"/>
      <c r="P1476" s="254"/>
      <c r="Q1476" s="254"/>
      <c r="R1476" s="254"/>
      <c r="S1476" s="254"/>
      <c r="T1476" s="255"/>
      <c r="U1476" s="14"/>
      <c r="V1476" s="14"/>
      <c r="W1476" s="14"/>
      <c r="X1476" s="14"/>
      <c r="Y1476" s="14"/>
      <c r="Z1476" s="14"/>
      <c r="AA1476" s="14"/>
      <c r="AB1476" s="14"/>
      <c r="AC1476" s="14"/>
      <c r="AD1476" s="14"/>
      <c r="AE1476" s="14"/>
      <c r="AT1476" s="256" t="s">
        <v>204</v>
      </c>
      <c r="AU1476" s="256" t="s">
        <v>81</v>
      </c>
      <c r="AV1476" s="14" t="s">
        <v>81</v>
      </c>
      <c r="AW1476" s="14" t="s">
        <v>34</v>
      </c>
      <c r="AX1476" s="14" t="s">
        <v>73</v>
      </c>
      <c r="AY1476" s="256" t="s">
        <v>193</v>
      </c>
    </row>
    <row r="1477" s="15" customFormat="1">
      <c r="A1477" s="15"/>
      <c r="B1477" s="257"/>
      <c r="C1477" s="258"/>
      <c r="D1477" s="237" t="s">
        <v>204</v>
      </c>
      <c r="E1477" s="259" t="s">
        <v>21</v>
      </c>
      <c r="F1477" s="260" t="s">
        <v>208</v>
      </c>
      <c r="G1477" s="258"/>
      <c r="H1477" s="261">
        <v>5</v>
      </c>
      <c r="I1477" s="262"/>
      <c r="J1477" s="258"/>
      <c r="K1477" s="258"/>
      <c r="L1477" s="263"/>
      <c r="M1477" s="264"/>
      <c r="N1477" s="265"/>
      <c r="O1477" s="265"/>
      <c r="P1477" s="265"/>
      <c r="Q1477" s="265"/>
      <c r="R1477" s="265"/>
      <c r="S1477" s="265"/>
      <c r="T1477" s="266"/>
      <c r="U1477" s="15"/>
      <c r="V1477" s="15"/>
      <c r="W1477" s="15"/>
      <c r="X1477" s="15"/>
      <c r="Y1477" s="15"/>
      <c r="Z1477" s="15"/>
      <c r="AA1477" s="15"/>
      <c r="AB1477" s="15"/>
      <c r="AC1477" s="15"/>
      <c r="AD1477" s="15"/>
      <c r="AE1477" s="15"/>
      <c r="AT1477" s="267" t="s">
        <v>204</v>
      </c>
      <c r="AU1477" s="267" t="s">
        <v>81</v>
      </c>
      <c r="AV1477" s="15" t="s">
        <v>200</v>
      </c>
      <c r="AW1477" s="15" t="s">
        <v>34</v>
      </c>
      <c r="AX1477" s="15" t="s">
        <v>77</v>
      </c>
      <c r="AY1477" s="267" t="s">
        <v>193</v>
      </c>
    </row>
    <row r="1478" s="2" customFormat="1" ht="16.5" customHeight="1">
      <c r="A1478" s="41"/>
      <c r="B1478" s="42"/>
      <c r="C1478" s="282" t="s">
        <v>2380</v>
      </c>
      <c r="D1478" s="282" t="s">
        <v>811</v>
      </c>
      <c r="E1478" s="283" t="s">
        <v>2347</v>
      </c>
      <c r="F1478" s="284" t="s">
        <v>2348</v>
      </c>
      <c r="G1478" s="285" t="s">
        <v>198</v>
      </c>
      <c r="H1478" s="286">
        <v>0.71499999999999997</v>
      </c>
      <c r="I1478" s="287"/>
      <c r="J1478" s="288">
        <f>ROUND(I1478*H1478,2)</f>
        <v>0</v>
      </c>
      <c r="K1478" s="284" t="s">
        <v>21</v>
      </c>
      <c r="L1478" s="289"/>
      <c r="M1478" s="290" t="s">
        <v>21</v>
      </c>
      <c r="N1478" s="291" t="s">
        <v>44</v>
      </c>
      <c r="O1478" s="87"/>
      <c r="P1478" s="226">
        <f>O1478*H1478</f>
        <v>0</v>
      </c>
      <c r="Q1478" s="226">
        <v>0.01806</v>
      </c>
      <c r="R1478" s="226">
        <f>Q1478*H1478</f>
        <v>0.0129129</v>
      </c>
      <c r="S1478" s="226">
        <v>0</v>
      </c>
      <c r="T1478" s="227">
        <f>S1478*H1478</f>
        <v>0</v>
      </c>
      <c r="U1478" s="41"/>
      <c r="V1478" s="41"/>
      <c r="W1478" s="41"/>
      <c r="X1478" s="41"/>
      <c r="Y1478" s="41"/>
      <c r="Z1478" s="41"/>
      <c r="AA1478" s="41"/>
      <c r="AB1478" s="41"/>
      <c r="AC1478" s="41"/>
      <c r="AD1478" s="41"/>
      <c r="AE1478" s="41"/>
      <c r="AR1478" s="228" t="s">
        <v>472</v>
      </c>
      <c r="AT1478" s="228" t="s">
        <v>811</v>
      </c>
      <c r="AU1478" s="228" t="s">
        <v>81</v>
      </c>
      <c r="AY1478" s="20" t="s">
        <v>193</v>
      </c>
      <c r="BE1478" s="229">
        <f>IF(N1478="základní",J1478,0)</f>
        <v>0</v>
      </c>
      <c r="BF1478" s="229">
        <f>IF(N1478="snížená",J1478,0)</f>
        <v>0</v>
      </c>
      <c r="BG1478" s="229">
        <f>IF(N1478="zákl. přenesená",J1478,0)</f>
        <v>0</v>
      </c>
      <c r="BH1478" s="229">
        <f>IF(N1478="sníž. přenesená",J1478,0)</f>
        <v>0</v>
      </c>
      <c r="BI1478" s="229">
        <f>IF(N1478="nulová",J1478,0)</f>
        <v>0</v>
      </c>
      <c r="BJ1478" s="20" t="s">
        <v>77</v>
      </c>
      <c r="BK1478" s="229">
        <f>ROUND(I1478*H1478,2)</f>
        <v>0</v>
      </c>
      <c r="BL1478" s="20" t="s">
        <v>352</v>
      </c>
      <c r="BM1478" s="228" t="s">
        <v>2381</v>
      </c>
    </row>
    <row r="1479" s="2" customFormat="1">
      <c r="A1479" s="41"/>
      <c r="B1479" s="42"/>
      <c r="C1479" s="43"/>
      <c r="D1479" s="237" t="s">
        <v>836</v>
      </c>
      <c r="E1479" s="43"/>
      <c r="F1479" s="292" t="s">
        <v>2232</v>
      </c>
      <c r="G1479" s="43"/>
      <c r="H1479" s="43"/>
      <c r="I1479" s="232"/>
      <c r="J1479" s="43"/>
      <c r="K1479" s="43"/>
      <c r="L1479" s="47"/>
      <c r="M1479" s="233"/>
      <c r="N1479" s="234"/>
      <c r="O1479" s="87"/>
      <c r="P1479" s="87"/>
      <c r="Q1479" s="87"/>
      <c r="R1479" s="87"/>
      <c r="S1479" s="87"/>
      <c r="T1479" s="88"/>
      <c r="U1479" s="41"/>
      <c r="V1479" s="41"/>
      <c r="W1479" s="41"/>
      <c r="X1479" s="41"/>
      <c r="Y1479" s="41"/>
      <c r="Z1479" s="41"/>
      <c r="AA1479" s="41"/>
      <c r="AB1479" s="41"/>
      <c r="AC1479" s="41"/>
      <c r="AD1479" s="41"/>
      <c r="AE1479" s="41"/>
      <c r="AT1479" s="20" t="s">
        <v>836</v>
      </c>
      <c r="AU1479" s="20" t="s">
        <v>81</v>
      </c>
    </row>
    <row r="1480" s="14" customFormat="1">
      <c r="A1480" s="14"/>
      <c r="B1480" s="246"/>
      <c r="C1480" s="247"/>
      <c r="D1480" s="237" t="s">
        <v>204</v>
      </c>
      <c r="E1480" s="248" t="s">
        <v>21</v>
      </c>
      <c r="F1480" s="249" t="s">
        <v>2382</v>
      </c>
      <c r="G1480" s="247"/>
      <c r="H1480" s="250">
        <v>0.71499999999999997</v>
      </c>
      <c r="I1480" s="251"/>
      <c r="J1480" s="247"/>
      <c r="K1480" s="247"/>
      <c r="L1480" s="252"/>
      <c r="M1480" s="253"/>
      <c r="N1480" s="254"/>
      <c r="O1480" s="254"/>
      <c r="P1480" s="254"/>
      <c r="Q1480" s="254"/>
      <c r="R1480" s="254"/>
      <c r="S1480" s="254"/>
      <c r="T1480" s="255"/>
      <c r="U1480" s="14"/>
      <c r="V1480" s="14"/>
      <c r="W1480" s="14"/>
      <c r="X1480" s="14"/>
      <c r="Y1480" s="14"/>
      <c r="Z1480" s="14"/>
      <c r="AA1480" s="14"/>
      <c r="AB1480" s="14"/>
      <c r="AC1480" s="14"/>
      <c r="AD1480" s="14"/>
      <c r="AE1480" s="14"/>
      <c r="AT1480" s="256" t="s">
        <v>204</v>
      </c>
      <c r="AU1480" s="256" t="s">
        <v>81</v>
      </c>
      <c r="AV1480" s="14" t="s">
        <v>81</v>
      </c>
      <c r="AW1480" s="14" t="s">
        <v>34</v>
      </c>
      <c r="AX1480" s="14" t="s">
        <v>73</v>
      </c>
      <c r="AY1480" s="256" t="s">
        <v>193</v>
      </c>
    </row>
    <row r="1481" s="16" customFormat="1">
      <c r="A1481" s="16"/>
      <c r="B1481" s="268"/>
      <c r="C1481" s="269"/>
      <c r="D1481" s="237" t="s">
        <v>204</v>
      </c>
      <c r="E1481" s="270" t="s">
        <v>710</v>
      </c>
      <c r="F1481" s="271" t="s">
        <v>491</v>
      </c>
      <c r="G1481" s="269"/>
      <c r="H1481" s="272">
        <v>0.71499999999999997</v>
      </c>
      <c r="I1481" s="273"/>
      <c r="J1481" s="269"/>
      <c r="K1481" s="269"/>
      <c r="L1481" s="274"/>
      <c r="M1481" s="275"/>
      <c r="N1481" s="276"/>
      <c r="O1481" s="276"/>
      <c r="P1481" s="276"/>
      <c r="Q1481" s="276"/>
      <c r="R1481" s="276"/>
      <c r="S1481" s="276"/>
      <c r="T1481" s="277"/>
      <c r="U1481" s="16"/>
      <c r="V1481" s="16"/>
      <c r="W1481" s="16"/>
      <c r="X1481" s="16"/>
      <c r="Y1481" s="16"/>
      <c r="Z1481" s="16"/>
      <c r="AA1481" s="16"/>
      <c r="AB1481" s="16"/>
      <c r="AC1481" s="16"/>
      <c r="AD1481" s="16"/>
      <c r="AE1481" s="16"/>
      <c r="AT1481" s="278" t="s">
        <v>204</v>
      </c>
      <c r="AU1481" s="278" t="s">
        <v>81</v>
      </c>
      <c r="AV1481" s="16" t="s">
        <v>109</v>
      </c>
      <c r="AW1481" s="16" t="s">
        <v>34</v>
      </c>
      <c r="AX1481" s="16" t="s">
        <v>73</v>
      </c>
      <c r="AY1481" s="278" t="s">
        <v>193</v>
      </c>
    </row>
    <row r="1482" s="15" customFormat="1">
      <c r="A1482" s="15"/>
      <c r="B1482" s="257"/>
      <c r="C1482" s="258"/>
      <c r="D1482" s="237" t="s">
        <v>204</v>
      </c>
      <c r="E1482" s="259" t="s">
        <v>21</v>
      </c>
      <c r="F1482" s="260" t="s">
        <v>208</v>
      </c>
      <c r="G1482" s="258"/>
      <c r="H1482" s="261">
        <v>0.71499999999999997</v>
      </c>
      <c r="I1482" s="262"/>
      <c r="J1482" s="258"/>
      <c r="K1482" s="258"/>
      <c r="L1482" s="263"/>
      <c r="M1482" s="264"/>
      <c r="N1482" s="265"/>
      <c r="O1482" s="265"/>
      <c r="P1482" s="265"/>
      <c r="Q1482" s="265"/>
      <c r="R1482" s="265"/>
      <c r="S1482" s="265"/>
      <c r="T1482" s="266"/>
      <c r="U1482" s="15"/>
      <c r="V1482" s="15"/>
      <c r="W1482" s="15"/>
      <c r="X1482" s="15"/>
      <c r="Y1482" s="15"/>
      <c r="Z1482" s="15"/>
      <c r="AA1482" s="15"/>
      <c r="AB1482" s="15"/>
      <c r="AC1482" s="15"/>
      <c r="AD1482" s="15"/>
      <c r="AE1482" s="15"/>
      <c r="AT1482" s="267" t="s">
        <v>204</v>
      </c>
      <c r="AU1482" s="267" t="s">
        <v>81</v>
      </c>
      <c r="AV1482" s="15" t="s">
        <v>200</v>
      </c>
      <c r="AW1482" s="15" t="s">
        <v>34</v>
      </c>
      <c r="AX1482" s="15" t="s">
        <v>77</v>
      </c>
      <c r="AY1482" s="267" t="s">
        <v>193</v>
      </c>
    </row>
    <row r="1483" s="2" customFormat="1" ht="24.15" customHeight="1">
      <c r="A1483" s="41"/>
      <c r="B1483" s="42"/>
      <c r="C1483" s="217" t="s">
        <v>2383</v>
      </c>
      <c r="D1483" s="217" t="s">
        <v>195</v>
      </c>
      <c r="E1483" s="218" t="s">
        <v>2384</v>
      </c>
      <c r="F1483" s="219" t="s">
        <v>2385</v>
      </c>
      <c r="G1483" s="220" t="s">
        <v>198</v>
      </c>
      <c r="H1483" s="221">
        <v>69.016000000000005</v>
      </c>
      <c r="I1483" s="222"/>
      <c r="J1483" s="223">
        <f>ROUND(I1483*H1483,2)</f>
        <v>0</v>
      </c>
      <c r="K1483" s="219" t="s">
        <v>199</v>
      </c>
      <c r="L1483" s="47"/>
      <c r="M1483" s="224" t="s">
        <v>21</v>
      </c>
      <c r="N1483" s="225" t="s">
        <v>44</v>
      </c>
      <c r="O1483" s="87"/>
      <c r="P1483" s="226">
        <f>O1483*H1483</f>
        <v>0</v>
      </c>
      <c r="Q1483" s="226">
        <v>0.0050000000000000001</v>
      </c>
      <c r="R1483" s="226">
        <f>Q1483*H1483</f>
        <v>0.34508000000000005</v>
      </c>
      <c r="S1483" s="226">
        <v>0</v>
      </c>
      <c r="T1483" s="227">
        <f>S1483*H1483</f>
        <v>0</v>
      </c>
      <c r="U1483" s="41"/>
      <c r="V1483" s="41"/>
      <c r="W1483" s="41"/>
      <c r="X1483" s="41"/>
      <c r="Y1483" s="41"/>
      <c r="Z1483" s="41"/>
      <c r="AA1483" s="41"/>
      <c r="AB1483" s="41"/>
      <c r="AC1483" s="41"/>
      <c r="AD1483" s="41"/>
      <c r="AE1483" s="41"/>
      <c r="AR1483" s="228" t="s">
        <v>352</v>
      </c>
      <c r="AT1483" s="228" t="s">
        <v>195</v>
      </c>
      <c r="AU1483" s="228" t="s">
        <v>81</v>
      </c>
      <c r="AY1483" s="20" t="s">
        <v>193</v>
      </c>
      <c r="BE1483" s="229">
        <f>IF(N1483="základní",J1483,0)</f>
        <v>0</v>
      </c>
      <c r="BF1483" s="229">
        <f>IF(N1483="snížená",J1483,0)</f>
        <v>0</v>
      </c>
      <c r="BG1483" s="229">
        <f>IF(N1483="zákl. přenesená",J1483,0)</f>
        <v>0</v>
      </c>
      <c r="BH1483" s="229">
        <f>IF(N1483="sníž. přenesená",J1483,0)</f>
        <v>0</v>
      </c>
      <c r="BI1483" s="229">
        <f>IF(N1483="nulová",J1483,0)</f>
        <v>0</v>
      </c>
      <c r="BJ1483" s="20" t="s">
        <v>77</v>
      </c>
      <c r="BK1483" s="229">
        <f>ROUND(I1483*H1483,2)</f>
        <v>0</v>
      </c>
      <c r="BL1483" s="20" t="s">
        <v>352</v>
      </c>
      <c r="BM1483" s="228" t="s">
        <v>2386</v>
      </c>
    </row>
    <row r="1484" s="2" customFormat="1">
      <c r="A1484" s="41"/>
      <c r="B1484" s="42"/>
      <c r="C1484" s="43"/>
      <c r="D1484" s="230" t="s">
        <v>202</v>
      </c>
      <c r="E1484" s="43"/>
      <c r="F1484" s="231" t="s">
        <v>2387</v>
      </c>
      <c r="G1484" s="43"/>
      <c r="H1484" s="43"/>
      <c r="I1484" s="232"/>
      <c r="J1484" s="43"/>
      <c r="K1484" s="43"/>
      <c r="L1484" s="47"/>
      <c r="M1484" s="233"/>
      <c r="N1484" s="234"/>
      <c r="O1484" s="87"/>
      <c r="P1484" s="87"/>
      <c r="Q1484" s="87"/>
      <c r="R1484" s="87"/>
      <c r="S1484" s="87"/>
      <c r="T1484" s="88"/>
      <c r="U1484" s="41"/>
      <c r="V1484" s="41"/>
      <c r="W1484" s="41"/>
      <c r="X1484" s="41"/>
      <c r="Y1484" s="41"/>
      <c r="Z1484" s="41"/>
      <c r="AA1484" s="41"/>
      <c r="AB1484" s="41"/>
      <c r="AC1484" s="41"/>
      <c r="AD1484" s="41"/>
      <c r="AE1484" s="41"/>
      <c r="AT1484" s="20" t="s">
        <v>202</v>
      </c>
      <c r="AU1484" s="20" t="s">
        <v>81</v>
      </c>
    </row>
    <row r="1485" s="13" customFormat="1">
      <c r="A1485" s="13"/>
      <c r="B1485" s="235"/>
      <c r="C1485" s="236"/>
      <c r="D1485" s="237" t="s">
        <v>204</v>
      </c>
      <c r="E1485" s="238" t="s">
        <v>21</v>
      </c>
      <c r="F1485" s="239" t="s">
        <v>1319</v>
      </c>
      <c r="G1485" s="236"/>
      <c r="H1485" s="238" t="s">
        <v>21</v>
      </c>
      <c r="I1485" s="240"/>
      <c r="J1485" s="236"/>
      <c r="K1485" s="236"/>
      <c r="L1485" s="241"/>
      <c r="M1485" s="242"/>
      <c r="N1485" s="243"/>
      <c r="O1485" s="243"/>
      <c r="P1485" s="243"/>
      <c r="Q1485" s="243"/>
      <c r="R1485" s="243"/>
      <c r="S1485" s="243"/>
      <c r="T1485" s="244"/>
      <c r="U1485" s="13"/>
      <c r="V1485" s="13"/>
      <c r="W1485" s="13"/>
      <c r="X1485" s="13"/>
      <c r="Y1485" s="13"/>
      <c r="Z1485" s="13"/>
      <c r="AA1485" s="13"/>
      <c r="AB1485" s="13"/>
      <c r="AC1485" s="13"/>
      <c r="AD1485" s="13"/>
      <c r="AE1485" s="13"/>
      <c r="AT1485" s="245" t="s">
        <v>204</v>
      </c>
      <c r="AU1485" s="245" t="s">
        <v>81</v>
      </c>
      <c r="AV1485" s="13" t="s">
        <v>77</v>
      </c>
      <c r="AW1485" s="13" t="s">
        <v>34</v>
      </c>
      <c r="AX1485" s="13" t="s">
        <v>73</v>
      </c>
      <c r="AY1485" s="245" t="s">
        <v>193</v>
      </c>
    </row>
    <row r="1486" s="14" customFormat="1">
      <c r="A1486" s="14"/>
      <c r="B1486" s="246"/>
      <c r="C1486" s="247"/>
      <c r="D1486" s="237" t="s">
        <v>204</v>
      </c>
      <c r="E1486" s="248" t="s">
        <v>21</v>
      </c>
      <c r="F1486" s="249" t="s">
        <v>2388</v>
      </c>
      <c r="G1486" s="247"/>
      <c r="H1486" s="250">
        <v>45.674999999999997</v>
      </c>
      <c r="I1486" s="251"/>
      <c r="J1486" s="247"/>
      <c r="K1486" s="247"/>
      <c r="L1486" s="252"/>
      <c r="M1486" s="253"/>
      <c r="N1486" s="254"/>
      <c r="O1486" s="254"/>
      <c r="P1486" s="254"/>
      <c r="Q1486" s="254"/>
      <c r="R1486" s="254"/>
      <c r="S1486" s="254"/>
      <c r="T1486" s="255"/>
      <c r="U1486" s="14"/>
      <c r="V1486" s="14"/>
      <c r="W1486" s="14"/>
      <c r="X1486" s="14"/>
      <c r="Y1486" s="14"/>
      <c r="Z1486" s="14"/>
      <c r="AA1486" s="14"/>
      <c r="AB1486" s="14"/>
      <c r="AC1486" s="14"/>
      <c r="AD1486" s="14"/>
      <c r="AE1486" s="14"/>
      <c r="AT1486" s="256" t="s">
        <v>204</v>
      </c>
      <c r="AU1486" s="256" t="s">
        <v>81</v>
      </c>
      <c r="AV1486" s="14" t="s">
        <v>81</v>
      </c>
      <c r="AW1486" s="14" t="s">
        <v>34</v>
      </c>
      <c r="AX1486" s="14" t="s">
        <v>73</v>
      </c>
      <c r="AY1486" s="256" t="s">
        <v>193</v>
      </c>
    </row>
    <row r="1487" s="14" customFormat="1">
      <c r="A1487" s="14"/>
      <c r="B1487" s="246"/>
      <c r="C1487" s="247"/>
      <c r="D1487" s="237" t="s">
        <v>204</v>
      </c>
      <c r="E1487" s="248" t="s">
        <v>21</v>
      </c>
      <c r="F1487" s="249" t="s">
        <v>1321</v>
      </c>
      <c r="G1487" s="247"/>
      <c r="H1487" s="250">
        <v>-22.937999999999999</v>
      </c>
      <c r="I1487" s="251"/>
      <c r="J1487" s="247"/>
      <c r="K1487" s="247"/>
      <c r="L1487" s="252"/>
      <c r="M1487" s="253"/>
      <c r="N1487" s="254"/>
      <c r="O1487" s="254"/>
      <c r="P1487" s="254"/>
      <c r="Q1487" s="254"/>
      <c r="R1487" s="254"/>
      <c r="S1487" s="254"/>
      <c r="T1487" s="255"/>
      <c r="U1487" s="14"/>
      <c r="V1487" s="14"/>
      <c r="W1487" s="14"/>
      <c r="X1487" s="14"/>
      <c r="Y1487" s="14"/>
      <c r="Z1487" s="14"/>
      <c r="AA1487" s="14"/>
      <c r="AB1487" s="14"/>
      <c r="AC1487" s="14"/>
      <c r="AD1487" s="14"/>
      <c r="AE1487" s="14"/>
      <c r="AT1487" s="256" t="s">
        <v>204</v>
      </c>
      <c r="AU1487" s="256" t="s">
        <v>81</v>
      </c>
      <c r="AV1487" s="14" t="s">
        <v>81</v>
      </c>
      <c r="AW1487" s="14" t="s">
        <v>34</v>
      </c>
      <c r="AX1487" s="14" t="s">
        <v>73</v>
      </c>
      <c r="AY1487" s="256" t="s">
        <v>193</v>
      </c>
    </row>
    <row r="1488" s="14" customFormat="1">
      <c r="A1488" s="14"/>
      <c r="B1488" s="246"/>
      <c r="C1488" s="247"/>
      <c r="D1488" s="237" t="s">
        <v>204</v>
      </c>
      <c r="E1488" s="248" t="s">
        <v>21</v>
      </c>
      <c r="F1488" s="249" t="s">
        <v>1322</v>
      </c>
      <c r="G1488" s="247"/>
      <c r="H1488" s="250">
        <v>5.0540000000000003</v>
      </c>
      <c r="I1488" s="251"/>
      <c r="J1488" s="247"/>
      <c r="K1488" s="247"/>
      <c r="L1488" s="252"/>
      <c r="M1488" s="253"/>
      <c r="N1488" s="254"/>
      <c r="O1488" s="254"/>
      <c r="P1488" s="254"/>
      <c r="Q1488" s="254"/>
      <c r="R1488" s="254"/>
      <c r="S1488" s="254"/>
      <c r="T1488" s="255"/>
      <c r="U1488" s="14"/>
      <c r="V1488" s="14"/>
      <c r="W1488" s="14"/>
      <c r="X1488" s="14"/>
      <c r="Y1488" s="14"/>
      <c r="Z1488" s="14"/>
      <c r="AA1488" s="14"/>
      <c r="AB1488" s="14"/>
      <c r="AC1488" s="14"/>
      <c r="AD1488" s="14"/>
      <c r="AE1488" s="14"/>
      <c r="AT1488" s="256" t="s">
        <v>204</v>
      </c>
      <c r="AU1488" s="256" t="s">
        <v>81</v>
      </c>
      <c r="AV1488" s="14" t="s">
        <v>81</v>
      </c>
      <c r="AW1488" s="14" t="s">
        <v>34</v>
      </c>
      <c r="AX1488" s="14" t="s">
        <v>73</v>
      </c>
      <c r="AY1488" s="256" t="s">
        <v>193</v>
      </c>
    </row>
    <row r="1489" s="13" customFormat="1">
      <c r="A1489" s="13"/>
      <c r="B1489" s="235"/>
      <c r="C1489" s="236"/>
      <c r="D1489" s="237" t="s">
        <v>204</v>
      </c>
      <c r="E1489" s="238" t="s">
        <v>21</v>
      </c>
      <c r="F1489" s="239" t="s">
        <v>2389</v>
      </c>
      <c r="G1489" s="236"/>
      <c r="H1489" s="238" t="s">
        <v>21</v>
      </c>
      <c r="I1489" s="240"/>
      <c r="J1489" s="236"/>
      <c r="K1489" s="236"/>
      <c r="L1489" s="241"/>
      <c r="M1489" s="242"/>
      <c r="N1489" s="243"/>
      <c r="O1489" s="243"/>
      <c r="P1489" s="243"/>
      <c r="Q1489" s="243"/>
      <c r="R1489" s="243"/>
      <c r="S1489" s="243"/>
      <c r="T1489" s="244"/>
      <c r="U1489" s="13"/>
      <c r="V1489" s="13"/>
      <c r="W1489" s="13"/>
      <c r="X1489" s="13"/>
      <c r="Y1489" s="13"/>
      <c r="Z1489" s="13"/>
      <c r="AA1489" s="13"/>
      <c r="AB1489" s="13"/>
      <c r="AC1489" s="13"/>
      <c r="AD1489" s="13"/>
      <c r="AE1489" s="13"/>
      <c r="AT1489" s="245" t="s">
        <v>204</v>
      </c>
      <c r="AU1489" s="245" t="s">
        <v>81</v>
      </c>
      <c r="AV1489" s="13" t="s">
        <v>77</v>
      </c>
      <c r="AW1489" s="13" t="s">
        <v>34</v>
      </c>
      <c r="AX1489" s="13" t="s">
        <v>73</v>
      </c>
      <c r="AY1489" s="245" t="s">
        <v>193</v>
      </c>
    </row>
    <row r="1490" s="14" customFormat="1">
      <c r="A1490" s="14"/>
      <c r="B1490" s="246"/>
      <c r="C1490" s="247"/>
      <c r="D1490" s="237" t="s">
        <v>204</v>
      </c>
      <c r="E1490" s="248" t="s">
        <v>21</v>
      </c>
      <c r="F1490" s="249" t="s">
        <v>2390</v>
      </c>
      <c r="G1490" s="247"/>
      <c r="H1490" s="250">
        <v>41.225000000000001</v>
      </c>
      <c r="I1490" s="251"/>
      <c r="J1490" s="247"/>
      <c r="K1490" s="247"/>
      <c r="L1490" s="252"/>
      <c r="M1490" s="253"/>
      <c r="N1490" s="254"/>
      <c r="O1490" s="254"/>
      <c r="P1490" s="254"/>
      <c r="Q1490" s="254"/>
      <c r="R1490" s="254"/>
      <c r="S1490" s="254"/>
      <c r="T1490" s="255"/>
      <c r="U1490" s="14"/>
      <c r="V1490" s="14"/>
      <c r="W1490" s="14"/>
      <c r="X1490" s="14"/>
      <c r="Y1490" s="14"/>
      <c r="Z1490" s="14"/>
      <c r="AA1490" s="14"/>
      <c r="AB1490" s="14"/>
      <c r="AC1490" s="14"/>
      <c r="AD1490" s="14"/>
      <c r="AE1490" s="14"/>
      <c r="AT1490" s="256" t="s">
        <v>204</v>
      </c>
      <c r="AU1490" s="256" t="s">
        <v>81</v>
      </c>
      <c r="AV1490" s="14" t="s">
        <v>81</v>
      </c>
      <c r="AW1490" s="14" t="s">
        <v>34</v>
      </c>
      <c r="AX1490" s="14" t="s">
        <v>73</v>
      </c>
      <c r="AY1490" s="256" t="s">
        <v>193</v>
      </c>
    </row>
    <row r="1491" s="16" customFormat="1">
      <c r="A1491" s="16"/>
      <c r="B1491" s="268"/>
      <c r="C1491" s="269"/>
      <c r="D1491" s="237" t="s">
        <v>204</v>
      </c>
      <c r="E1491" s="270" t="s">
        <v>721</v>
      </c>
      <c r="F1491" s="271" t="s">
        <v>491</v>
      </c>
      <c r="G1491" s="269"/>
      <c r="H1491" s="272">
        <v>69.016000000000005</v>
      </c>
      <c r="I1491" s="273"/>
      <c r="J1491" s="269"/>
      <c r="K1491" s="269"/>
      <c r="L1491" s="274"/>
      <c r="M1491" s="275"/>
      <c r="N1491" s="276"/>
      <c r="O1491" s="276"/>
      <c r="P1491" s="276"/>
      <c r="Q1491" s="276"/>
      <c r="R1491" s="276"/>
      <c r="S1491" s="276"/>
      <c r="T1491" s="277"/>
      <c r="U1491" s="16"/>
      <c r="V1491" s="16"/>
      <c r="W1491" s="16"/>
      <c r="X1491" s="16"/>
      <c r="Y1491" s="16"/>
      <c r="Z1491" s="16"/>
      <c r="AA1491" s="16"/>
      <c r="AB1491" s="16"/>
      <c r="AC1491" s="16"/>
      <c r="AD1491" s="16"/>
      <c r="AE1491" s="16"/>
      <c r="AT1491" s="278" t="s">
        <v>204</v>
      </c>
      <c r="AU1491" s="278" t="s">
        <v>81</v>
      </c>
      <c r="AV1491" s="16" t="s">
        <v>109</v>
      </c>
      <c r="AW1491" s="16" t="s">
        <v>34</v>
      </c>
      <c r="AX1491" s="16" t="s">
        <v>73</v>
      </c>
      <c r="AY1491" s="278" t="s">
        <v>193</v>
      </c>
    </row>
    <row r="1492" s="15" customFormat="1">
      <c r="A1492" s="15"/>
      <c r="B1492" s="257"/>
      <c r="C1492" s="258"/>
      <c r="D1492" s="237" t="s">
        <v>204</v>
      </c>
      <c r="E1492" s="259" t="s">
        <v>21</v>
      </c>
      <c r="F1492" s="260" t="s">
        <v>208</v>
      </c>
      <c r="G1492" s="258"/>
      <c r="H1492" s="261">
        <v>69.016000000000005</v>
      </c>
      <c r="I1492" s="262"/>
      <c r="J1492" s="258"/>
      <c r="K1492" s="258"/>
      <c r="L1492" s="263"/>
      <c r="M1492" s="264"/>
      <c r="N1492" s="265"/>
      <c r="O1492" s="265"/>
      <c r="P1492" s="265"/>
      <c r="Q1492" s="265"/>
      <c r="R1492" s="265"/>
      <c r="S1492" s="265"/>
      <c r="T1492" s="266"/>
      <c r="U1492" s="15"/>
      <c r="V1492" s="15"/>
      <c r="W1492" s="15"/>
      <c r="X1492" s="15"/>
      <c r="Y1492" s="15"/>
      <c r="Z1492" s="15"/>
      <c r="AA1492" s="15"/>
      <c r="AB1492" s="15"/>
      <c r="AC1492" s="15"/>
      <c r="AD1492" s="15"/>
      <c r="AE1492" s="15"/>
      <c r="AT1492" s="267" t="s">
        <v>204</v>
      </c>
      <c r="AU1492" s="267" t="s">
        <v>81</v>
      </c>
      <c r="AV1492" s="15" t="s">
        <v>200</v>
      </c>
      <c r="AW1492" s="15" t="s">
        <v>34</v>
      </c>
      <c r="AX1492" s="15" t="s">
        <v>77</v>
      </c>
      <c r="AY1492" s="267" t="s">
        <v>193</v>
      </c>
    </row>
    <row r="1493" s="2" customFormat="1" ht="16.5" customHeight="1">
      <c r="A1493" s="41"/>
      <c r="B1493" s="42"/>
      <c r="C1493" s="282" t="s">
        <v>2391</v>
      </c>
      <c r="D1493" s="282" t="s">
        <v>811</v>
      </c>
      <c r="E1493" s="283" t="s">
        <v>2392</v>
      </c>
      <c r="F1493" s="284" t="s">
        <v>2393</v>
      </c>
      <c r="G1493" s="285" t="s">
        <v>198</v>
      </c>
      <c r="H1493" s="286">
        <v>75.918000000000006</v>
      </c>
      <c r="I1493" s="287"/>
      <c r="J1493" s="288">
        <f>ROUND(I1493*H1493,2)</f>
        <v>0</v>
      </c>
      <c r="K1493" s="284" t="s">
        <v>21</v>
      </c>
      <c r="L1493" s="289"/>
      <c r="M1493" s="290" t="s">
        <v>21</v>
      </c>
      <c r="N1493" s="291" t="s">
        <v>44</v>
      </c>
      <c r="O1493" s="87"/>
      <c r="P1493" s="226">
        <f>O1493*H1493</f>
        <v>0</v>
      </c>
      <c r="Q1493" s="226">
        <v>0.0050000000000000001</v>
      </c>
      <c r="R1493" s="226">
        <f>Q1493*H1493</f>
        <v>0.37959000000000004</v>
      </c>
      <c r="S1493" s="226">
        <v>0</v>
      </c>
      <c r="T1493" s="227">
        <f>S1493*H1493</f>
        <v>0</v>
      </c>
      <c r="U1493" s="41"/>
      <c r="V1493" s="41"/>
      <c r="W1493" s="41"/>
      <c r="X1493" s="41"/>
      <c r="Y1493" s="41"/>
      <c r="Z1493" s="41"/>
      <c r="AA1493" s="41"/>
      <c r="AB1493" s="41"/>
      <c r="AC1493" s="41"/>
      <c r="AD1493" s="41"/>
      <c r="AE1493" s="41"/>
      <c r="AR1493" s="228" t="s">
        <v>472</v>
      </c>
      <c r="AT1493" s="228" t="s">
        <v>811</v>
      </c>
      <c r="AU1493" s="228" t="s">
        <v>81</v>
      </c>
      <c r="AY1493" s="20" t="s">
        <v>193</v>
      </c>
      <c r="BE1493" s="229">
        <f>IF(N1493="základní",J1493,0)</f>
        <v>0</v>
      </c>
      <c r="BF1493" s="229">
        <f>IF(N1493="snížená",J1493,0)</f>
        <v>0</v>
      </c>
      <c r="BG1493" s="229">
        <f>IF(N1493="zákl. přenesená",J1493,0)</f>
        <v>0</v>
      </c>
      <c r="BH1493" s="229">
        <f>IF(N1493="sníž. přenesená",J1493,0)</f>
        <v>0</v>
      </c>
      <c r="BI1493" s="229">
        <f>IF(N1493="nulová",J1493,0)</f>
        <v>0</v>
      </c>
      <c r="BJ1493" s="20" t="s">
        <v>77</v>
      </c>
      <c r="BK1493" s="229">
        <f>ROUND(I1493*H1493,2)</f>
        <v>0</v>
      </c>
      <c r="BL1493" s="20" t="s">
        <v>352</v>
      </c>
      <c r="BM1493" s="228" t="s">
        <v>2394</v>
      </c>
    </row>
    <row r="1494" s="14" customFormat="1">
      <c r="A1494" s="14"/>
      <c r="B1494" s="246"/>
      <c r="C1494" s="247"/>
      <c r="D1494" s="237" t="s">
        <v>204</v>
      </c>
      <c r="E1494" s="248" t="s">
        <v>21</v>
      </c>
      <c r="F1494" s="249" t="s">
        <v>2395</v>
      </c>
      <c r="G1494" s="247"/>
      <c r="H1494" s="250">
        <v>75.918000000000006</v>
      </c>
      <c r="I1494" s="251"/>
      <c r="J1494" s="247"/>
      <c r="K1494" s="247"/>
      <c r="L1494" s="252"/>
      <c r="M1494" s="253"/>
      <c r="N1494" s="254"/>
      <c r="O1494" s="254"/>
      <c r="P1494" s="254"/>
      <c r="Q1494" s="254"/>
      <c r="R1494" s="254"/>
      <c r="S1494" s="254"/>
      <c r="T1494" s="255"/>
      <c r="U1494" s="14"/>
      <c r="V1494" s="14"/>
      <c r="W1494" s="14"/>
      <c r="X1494" s="14"/>
      <c r="Y1494" s="14"/>
      <c r="Z1494" s="14"/>
      <c r="AA1494" s="14"/>
      <c r="AB1494" s="14"/>
      <c r="AC1494" s="14"/>
      <c r="AD1494" s="14"/>
      <c r="AE1494" s="14"/>
      <c r="AT1494" s="256" t="s">
        <v>204</v>
      </c>
      <c r="AU1494" s="256" t="s">
        <v>81</v>
      </c>
      <c r="AV1494" s="14" t="s">
        <v>81</v>
      </c>
      <c r="AW1494" s="14" t="s">
        <v>34</v>
      </c>
      <c r="AX1494" s="14" t="s">
        <v>73</v>
      </c>
      <c r="AY1494" s="256" t="s">
        <v>193</v>
      </c>
    </row>
    <row r="1495" s="15" customFormat="1">
      <c r="A1495" s="15"/>
      <c r="B1495" s="257"/>
      <c r="C1495" s="258"/>
      <c r="D1495" s="237" t="s">
        <v>204</v>
      </c>
      <c r="E1495" s="259" t="s">
        <v>21</v>
      </c>
      <c r="F1495" s="260" t="s">
        <v>208</v>
      </c>
      <c r="G1495" s="258"/>
      <c r="H1495" s="261">
        <v>75.918000000000006</v>
      </c>
      <c r="I1495" s="262"/>
      <c r="J1495" s="258"/>
      <c r="K1495" s="258"/>
      <c r="L1495" s="263"/>
      <c r="M1495" s="264"/>
      <c r="N1495" s="265"/>
      <c r="O1495" s="265"/>
      <c r="P1495" s="265"/>
      <c r="Q1495" s="265"/>
      <c r="R1495" s="265"/>
      <c r="S1495" s="265"/>
      <c r="T1495" s="266"/>
      <c r="U1495" s="15"/>
      <c r="V1495" s="15"/>
      <c r="W1495" s="15"/>
      <c r="X1495" s="15"/>
      <c r="Y1495" s="15"/>
      <c r="Z1495" s="15"/>
      <c r="AA1495" s="15"/>
      <c r="AB1495" s="15"/>
      <c r="AC1495" s="15"/>
      <c r="AD1495" s="15"/>
      <c r="AE1495" s="15"/>
      <c r="AT1495" s="267" t="s">
        <v>204</v>
      </c>
      <c r="AU1495" s="267" t="s">
        <v>81</v>
      </c>
      <c r="AV1495" s="15" t="s">
        <v>200</v>
      </c>
      <c r="AW1495" s="15" t="s">
        <v>34</v>
      </c>
      <c r="AX1495" s="15" t="s">
        <v>77</v>
      </c>
      <c r="AY1495" s="267" t="s">
        <v>193</v>
      </c>
    </row>
    <row r="1496" s="2" customFormat="1" ht="24.15" customHeight="1">
      <c r="A1496" s="41"/>
      <c r="B1496" s="42"/>
      <c r="C1496" s="217" t="s">
        <v>2396</v>
      </c>
      <c r="D1496" s="217" t="s">
        <v>195</v>
      </c>
      <c r="E1496" s="218" t="s">
        <v>2397</v>
      </c>
      <c r="F1496" s="219" t="s">
        <v>2398</v>
      </c>
      <c r="G1496" s="220" t="s">
        <v>250</v>
      </c>
      <c r="H1496" s="221">
        <v>5.9960000000000004</v>
      </c>
      <c r="I1496" s="222"/>
      <c r="J1496" s="223">
        <f>ROUND(I1496*H1496,2)</f>
        <v>0</v>
      </c>
      <c r="K1496" s="219" t="s">
        <v>199</v>
      </c>
      <c r="L1496" s="47"/>
      <c r="M1496" s="224" t="s">
        <v>21</v>
      </c>
      <c r="N1496" s="225" t="s">
        <v>44</v>
      </c>
      <c r="O1496" s="87"/>
      <c r="P1496" s="226">
        <f>O1496*H1496</f>
        <v>0</v>
      </c>
      <c r="Q1496" s="226">
        <v>0</v>
      </c>
      <c r="R1496" s="226">
        <f>Q1496*H1496</f>
        <v>0</v>
      </c>
      <c r="S1496" s="226">
        <v>0</v>
      </c>
      <c r="T1496" s="227">
        <f>S1496*H1496</f>
        <v>0</v>
      </c>
      <c r="U1496" s="41"/>
      <c r="V1496" s="41"/>
      <c r="W1496" s="41"/>
      <c r="X1496" s="41"/>
      <c r="Y1496" s="41"/>
      <c r="Z1496" s="41"/>
      <c r="AA1496" s="41"/>
      <c r="AB1496" s="41"/>
      <c r="AC1496" s="41"/>
      <c r="AD1496" s="41"/>
      <c r="AE1496" s="41"/>
      <c r="AR1496" s="228" t="s">
        <v>352</v>
      </c>
      <c r="AT1496" s="228" t="s">
        <v>195</v>
      </c>
      <c r="AU1496" s="228" t="s">
        <v>81</v>
      </c>
      <c r="AY1496" s="20" t="s">
        <v>193</v>
      </c>
      <c r="BE1496" s="229">
        <f>IF(N1496="základní",J1496,0)</f>
        <v>0</v>
      </c>
      <c r="BF1496" s="229">
        <f>IF(N1496="snížená",J1496,0)</f>
        <v>0</v>
      </c>
      <c r="BG1496" s="229">
        <f>IF(N1496="zákl. přenesená",J1496,0)</f>
        <v>0</v>
      </c>
      <c r="BH1496" s="229">
        <f>IF(N1496="sníž. přenesená",J1496,0)</f>
        <v>0</v>
      </c>
      <c r="BI1496" s="229">
        <f>IF(N1496="nulová",J1496,0)</f>
        <v>0</v>
      </c>
      <c r="BJ1496" s="20" t="s">
        <v>77</v>
      </c>
      <c r="BK1496" s="229">
        <f>ROUND(I1496*H1496,2)</f>
        <v>0</v>
      </c>
      <c r="BL1496" s="20" t="s">
        <v>352</v>
      </c>
      <c r="BM1496" s="228" t="s">
        <v>2399</v>
      </c>
    </row>
    <row r="1497" s="2" customFormat="1">
      <c r="A1497" s="41"/>
      <c r="B1497" s="42"/>
      <c r="C1497" s="43"/>
      <c r="D1497" s="230" t="s">
        <v>202</v>
      </c>
      <c r="E1497" s="43"/>
      <c r="F1497" s="231" t="s">
        <v>2400</v>
      </c>
      <c r="G1497" s="43"/>
      <c r="H1497" s="43"/>
      <c r="I1497" s="232"/>
      <c r="J1497" s="43"/>
      <c r="K1497" s="43"/>
      <c r="L1497" s="47"/>
      <c r="M1497" s="233"/>
      <c r="N1497" s="234"/>
      <c r="O1497" s="87"/>
      <c r="P1497" s="87"/>
      <c r="Q1497" s="87"/>
      <c r="R1497" s="87"/>
      <c r="S1497" s="87"/>
      <c r="T1497" s="88"/>
      <c r="U1497" s="41"/>
      <c r="V1497" s="41"/>
      <c r="W1497" s="41"/>
      <c r="X1497" s="41"/>
      <c r="Y1497" s="41"/>
      <c r="Z1497" s="41"/>
      <c r="AA1497" s="41"/>
      <c r="AB1497" s="41"/>
      <c r="AC1497" s="41"/>
      <c r="AD1497" s="41"/>
      <c r="AE1497" s="41"/>
      <c r="AT1497" s="20" t="s">
        <v>202</v>
      </c>
      <c r="AU1497" s="20" t="s">
        <v>81</v>
      </c>
    </row>
    <row r="1498" s="12" customFormat="1" ht="22.8" customHeight="1">
      <c r="A1498" s="12"/>
      <c r="B1498" s="201"/>
      <c r="C1498" s="202"/>
      <c r="D1498" s="203" t="s">
        <v>72</v>
      </c>
      <c r="E1498" s="215" t="s">
        <v>2401</v>
      </c>
      <c r="F1498" s="215" t="s">
        <v>2402</v>
      </c>
      <c r="G1498" s="202"/>
      <c r="H1498" s="202"/>
      <c r="I1498" s="205"/>
      <c r="J1498" s="216">
        <f>BK1498</f>
        <v>0</v>
      </c>
      <c r="K1498" s="202"/>
      <c r="L1498" s="207"/>
      <c r="M1498" s="208"/>
      <c r="N1498" s="209"/>
      <c r="O1498" s="209"/>
      <c r="P1498" s="210">
        <f>SUM(P1499:P1512)</f>
        <v>0</v>
      </c>
      <c r="Q1498" s="209"/>
      <c r="R1498" s="210">
        <f>SUM(R1499:R1512)</f>
        <v>0.0015</v>
      </c>
      <c r="S1498" s="209"/>
      <c r="T1498" s="211">
        <f>SUM(T1499:T1512)</f>
        <v>0</v>
      </c>
      <c r="U1498" s="12"/>
      <c r="V1498" s="12"/>
      <c r="W1498" s="12"/>
      <c r="X1498" s="12"/>
      <c r="Y1498" s="12"/>
      <c r="Z1498" s="12"/>
      <c r="AA1498" s="12"/>
      <c r="AB1498" s="12"/>
      <c r="AC1498" s="12"/>
      <c r="AD1498" s="12"/>
      <c r="AE1498" s="12"/>
      <c r="AR1498" s="212" t="s">
        <v>81</v>
      </c>
      <c r="AT1498" s="213" t="s">
        <v>72</v>
      </c>
      <c r="AU1498" s="213" t="s">
        <v>77</v>
      </c>
      <c r="AY1498" s="212" t="s">
        <v>193</v>
      </c>
      <c r="BK1498" s="214">
        <f>SUM(BK1499:BK1512)</f>
        <v>0</v>
      </c>
    </row>
    <row r="1499" s="2" customFormat="1" ht="24.15" customHeight="1">
      <c r="A1499" s="41"/>
      <c r="B1499" s="42"/>
      <c r="C1499" s="217" t="s">
        <v>2403</v>
      </c>
      <c r="D1499" s="217" t="s">
        <v>195</v>
      </c>
      <c r="E1499" s="218" t="s">
        <v>2404</v>
      </c>
      <c r="F1499" s="219" t="s">
        <v>2405</v>
      </c>
      <c r="G1499" s="220" t="s">
        <v>198</v>
      </c>
      <c r="H1499" s="221">
        <v>3</v>
      </c>
      <c r="I1499" s="222"/>
      <c r="J1499" s="223">
        <f>ROUND(I1499*H1499,2)</f>
        <v>0</v>
      </c>
      <c r="K1499" s="219" t="s">
        <v>199</v>
      </c>
      <c r="L1499" s="47"/>
      <c r="M1499" s="224" t="s">
        <v>21</v>
      </c>
      <c r="N1499" s="225" t="s">
        <v>44</v>
      </c>
      <c r="O1499" s="87"/>
      <c r="P1499" s="226">
        <f>O1499*H1499</f>
        <v>0</v>
      </c>
      <c r="Q1499" s="226">
        <v>0.00013999999999999999</v>
      </c>
      <c r="R1499" s="226">
        <f>Q1499*H1499</f>
        <v>0.00041999999999999996</v>
      </c>
      <c r="S1499" s="226">
        <v>0</v>
      </c>
      <c r="T1499" s="227">
        <f>S1499*H1499</f>
        <v>0</v>
      </c>
      <c r="U1499" s="41"/>
      <c r="V1499" s="41"/>
      <c r="W1499" s="41"/>
      <c r="X1499" s="41"/>
      <c r="Y1499" s="41"/>
      <c r="Z1499" s="41"/>
      <c r="AA1499" s="41"/>
      <c r="AB1499" s="41"/>
      <c r="AC1499" s="41"/>
      <c r="AD1499" s="41"/>
      <c r="AE1499" s="41"/>
      <c r="AR1499" s="228" t="s">
        <v>352</v>
      </c>
      <c r="AT1499" s="228" t="s">
        <v>195</v>
      </c>
      <c r="AU1499" s="228" t="s">
        <v>81</v>
      </c>
      <c r="AY1499" s="20" t="s">
        <v>193</v>
      </c>
      <c r="BE1499" s="229">
        <f>IF(N1499="základní",J1499,0)</f>
        <v>0</v>
      </c>
      <c r="BF1499" s="229">
        <f>IF(N1499="snížená",J1499,0)</f>
        <v>0</v>
      </c>
      <c r="BG1499" s="229">
        <f>IF(N1499="zákl. přenesená",J1499,0)</f>
        <v>0</v>
      </c>
      <c r="BH1499" s="229">
        <f>IF(N1499="sníž. přenesená",J1499,0)</f>
        <v>0</v>
      </c>
      <c r="BI1499" s="229">
        <f>IF(N1499="nulová",J1499,0)</f>
        <v>0</v>
      </c>
      <c r="BJ1499" s="20" t="s">
        <v>77</v>
      </c>
      <c r="BK1499" s="229">
        <f>ROUND(I1499*H1499,2)</f>
        <v>0</v>
      </c>
      <c r="BL1499" s="20" t="s">
        <v>352</v>
      </c>
      <c r="BM1499" s="228" t="s">
        <v>2406</v>
      </c>
    </row>
    <row r="1500" s="2" customFormat="1">
      <c r="A1500" s="41"/>
      <c r="B1500" s="42"/>
      <c r="C1500" s="43"/>
      <c r="D1500" s="230" t="s">
        <v>202</v>
      </c>
      <c r="E1500" s="43"/>
      <c r="F1500" s="231" t="s">
        <v>2407</v>
      </c>
      <c r="G1500" s="43"/>
      <c r="H1500" s="43"/>
      <c r="I1500" s="232"/>
      <c r="J1500" s="43"/>
      <c r="K1500" s="43"/>
      <c r="L1500" s="47"/>
      <c r="M1500" s="233"/>
      <c r="N1500" s="234"/>
      <c r="O1500" s="87"/>
      <c r="P1500" s="87"/>
      <c r="Q1500" s="87"/>
      <c r="R1500" s="87"/>
      <c r="S1500" s="87"/>
      <c r="T1500" s="88"/>
      <c r="U1500" s="41"/>
      <c r="V1500" s="41"/>
      <c r="W1500" s="41"/>
      <c r="X1500" s="41"/>
      <c r="Y1500" s="41"/>
      <c r="Z1500" s="41"/>
      <c r="AA1500" s="41"/>
      <c r="AB1500" s="41"/>
      <c r="AC1500" s="41"/>
      <c r="AD1500" s="41"/>
      <c r="AE1500" s="41"/>
      <c r="AT1500" s="20" t="s">
        <v>202</v>
      </c>
      <c r="AU1500" s="20" t="s">
        <v>81</v>
      </c>
    </row>
    <row r="1501" s="13" customFormat="1">
      <c r="A1501" s="13"/>
      <c r="B1501" s="235"/>
      <c r="C1501" s="236"/>
      <c r="D1501" s="237" t="s">
        <v>204</v>
      </c>
      <c r="E1501" s="238" t="s">
        <v>21</v>
      </c>
      <c r="F1501" s="239" t="s">
        <v>1285</v>
      </c>
      <c r="G1501" s="236"/>
      <c r="H1501" s="238" t="s">
        <v>21</v>
      </c>
      <c r="I1501" s="240"/>
      <c r="J1501" s="236"/>
      <c r="K1501" s="236"/>
      <c r="L1501" s="241"/>
      <c r="M1501" s="242"/>
      <c r="N1501" s="243"/>
      <c r="O1501" s="243"/>
      <c r="P1501" s="243"/>
      <c r="Q1501" s="243"/>
      <c r="R1501" s="243"/>
      <c r="S1501" s="243"/>
      <c r="T1501" s="244"/>
      <c r="U1501" s="13"/>
      <c r="V1501" s="13"/>
      <c r="W1501" s="13"/>
      <c r="X1501" s="13"/>
      <c r="Y1501" s="13"/>
      <c r="Z1501" s="13"/>
      <c r="AA1501" s="13"/>
      <c r="AB1501" s="13"/>
      <c r="AC1501" s="13"/>
      <c r="AD1501" s="13"/>
      <c r="AE1501" s="13"/>
      <c r="AT1501" s="245" t="s">
        <v>204</v>
      </c>
      <c r="AU1501" s="245" t="s">
        <v>81</v>
      </c>
      <c r="AV1501" s="13" t="s">
        <v>77</v>
      </c>
      <c r="AW1501" s="13" t="s">
        <v>34</v>
      </c>
      <c r="AX1501" s="13" t="s">
        <v>73</v>
      </c>
      <c r="AY1501" s="245" t="s">
        <v>193</v>
      </c>
    </row>
    <row r="1502" s="14" customFormat="1">
      <c r="A1502" s="14"/>
      <c r="B1502" s="246"/>
      <c r="C1502" s="247"/>
      <c r="D1502" s="237" t="s">
        <v>204</v>
      </c>
      <c r="E1502" s="248" t="s">
        <v>21</v>
      </c>
      <c r="F1502" s="249" t="s">
        <v>1286</v>
      </c>
      <c r="G1502" s="247"/>
      <c r="H1502" s="250">
        <v>2.25</v>
      </c>
      <c r="I1502" s="251"/>
      <c r="J1502" s="247"/>
      <c r="K1502" s="247"/>
      <c r="L1502" s="252"/>
      <c r="M1502" s="253"/>
      <c r="N1502" s="254"/>
      <c r="O1502" s="254"/>
      <c r="P1502" s="254"/>
      <c r="Q1502" s="254"/>
      <c r="R1502" s="254"/>
      <c r="S1502" s="254"/>
      <c r="T1502" s="255"/>
      <c r="U1502" s="14"/>
      <c r="V1502" s="14"/>
      <c r="W1502" s="14"/>
      <c r="X1502" s="14"/>
      <c r="Y1502" s="14"/>
      <c r="Z1502" s="14"/>
      <c r="AA1502" s="14"/>
      <c r="AB1502" s="14"/>
      <c r="AC1502" s="14"/>
      <c r="AD1502" s="14"/>
      <c r="AE1502" s="14"/>
      <c r="AT1502" s="256" t="s">
        <v>204</v>
      </c>
      <c r="AU1502" s="256" t="s">
        <v>81</v>
      </c>
      <c r="AV1502" s="14" t="s">
        <v>81</v>
      </c>
      <c r="AW1502" s="14" t="s">
        <v>34</v>
      </c>
      <c r="AX1502" s="14" t="s">
        <v>73</v>
      </c>
      <c r="AY1502" s="256" t="s">
        <v>193</v>
      </c>
    </row>
    <row r="1503" s="13" customFormat="1">
      <c r="A1503" s="13"/>
      <c r="B1503" s="235"/>
      <c r="C1503" s="236"/>
      <c r="D1503" s="237" t="s">
        <v>204</v>
      </c>
      <c r="E1503" s="238" t="s">
        <v>21</v>
      </c>
      <c r="F1503" s="239" t="s">
        <v>1287</v>
      </c>
      <c r="G1503" s="236"/>
      <c r="H1503" s="238" t="s">
        <v>21</v>
      </c>
      <c r="I1503" s="240"/>
      <c r="J1503" s="236"/>
      <c r="K1503" s="236"/>
      <c r="L1503" s="241"/>
      <c r="M1503" s="242"/>
      <c r="N1503" s="243"/>
      <c r="O1503" s="243"/>
      <c r="P1503" s="243"/>
      <c r="Q1503" s="243"/>
      <c r="R1503" s="243"/>
      <c r="S1503" s="243"/>
      <c r="T1503" s="244"/>
      <c r="U1503" s="13"/>
      <c r="V1503" s="13"/>
      <c r="W1503" s="13"/>
      <c r="X1503" s="13"/>
      <c r="Y1503" s="13"/>
      <c r="Z1503" s="13"/>
      <c r="AA1503" s="13"/>
      <c r="AB1503" s="13"/>
      <c r="AC1503" s="13"/>
      <c r="AD1503" s="13"/>
      <c r="AE1503" s="13"/>
      <c r="AT1503" s="245" t="s">
        <v>204</v>
      </c>
      <c r="AU1503" s="245" t="s">
        <v>81</v>
      </c>
      <c r="AV1503" s="13" t="s">
        <v>77</v>
      </c>
      <c r="AW1503" s="13" t="s">
        <v>34</v>
      </c>
      <c r="AX1503" s="13" t="s">
        <v>73</v>
      </c>
      <c r="AY1503" s="245" t="s">
        <v>193</v>
      </c>
    </row>
    <row r="1504" s="14" customFormat="1">
      <c r="A1504" s="14"/>
      <c r="B1504" s="246"/>
      <c r="C1504" s="247"/>
      <c r="D1504" s="237" t="s">
        <v>204</v>
      </c>
      <c r="E1504" s="248" t="s">
        <v>21</v>
      </c>
      <c r="F1504" s="249" t="s">
        <v>1288</v>
      </c>
      <c r="G1504" s="247"/>
      <c r="H1504" s="250">
        <v>0.75</v>
      </c>
      <c r="I1504" s="251"/>
      <c r="J1504" s="247"/>
      <c r="K1504" s="247"/>
      <c r="L1504" s="252"/>
      <c r="M1504" s="253"/>
      <c r="N1504" s="254"/>
      <c r="O1504" s="254"/>
      <c r="P1504" s="254"/>
      <c r="Q1504" s="254"/>
      <c r="R1504" s="254"/>
      <c r="S1504" s="254"/>
      <c r="T1504" s="255"/>
      <c r="U1504" s="14"/>
      <c r="V1504" s="14"/>
      <c r="W1504" s="14"/>
      <c r="X1504" s="14"/>
      <c r="Y1504" s="14"/>
      <c r="Z1504" s="14"/>
      <c r="AA1504" s="14"/>
      <c r="AB1504" s="14"/>
      <c r="AC1504" s="14"/>
      <c r="AD1504" s="14"/>
      <c r="AE1504" s="14"/>
      <c r="AT1504" s="256" t="s">
        <v>204</v>
      </c>
      <c r="AU1504" s="256" t="s">
        <v>81</v>
      </c>
      <c r="AV1504" s="14" t="s">
        <v>81</v>
      </c>
      <c r="AW1504" s="14" t="s">
        <v>34</v>
      </c>
      <c r="AX1504" s="14" t="s">
        <v>73</v>
      </c>
      <c r="AY1504" s="256" t="s">
        <v>193</v>
      </c>
    </row>
    <row r="1505" s="15" customFormat="1">
      <c r="A1505" s="15"/>
      <c r="B1505" s="257"/>
      <c r="C1505" s="258"/>
      <c r="D1505" s="237" t="s">
        <v>204</v>
      </c>
      <c r="E1505" s="259" t="s">
        <v>21</v>
      </c>
      <c r="F1505" s="260" t="s">
        <v>208</v>
      </c>
      <c r="G1505" s="258"/>
      <c r="H1505" s="261">
        <v>3</v>
      </c>
      <c r="I1505" s="262"/>
      <c r="J1505" s="258"/>
      <c r="K1505" s="258"/>
      <c r="L1505" s="263"/>
      <c r="M1505" s="264"/>
      <c r="N1505" s="265"/>
      <c r="O1505" s="265"/>
      <c r="P1505" s="265"/>
      <c r="Q1505" s="265"/>
      <c r="R1505" s="265"/>
      <c r="S1505" s="265"/>
      <c r="T1505" s="266"/>
      <c r="U1505" s="15"/>
      <c r="V1505" s="15"/>
      <c r="W1505" s="15"/>
      <c r="X1505" s="15"/>
      <c r="Y1505" s="15"/>
      <c r="Z1505" s="15"/>
      <c r="AA1505" s="15"/>
      <c r="AB1505" s="15"/>
      <c r="AC1505" s="15"/>
      <c r="AD1505" s="15"/>
      <c r="AE1505" s="15"/>
      <c r="AT1505" s="267" t="s">
        <v>204</v>
      </c>
      <c r="AU1505" s="267" t="s">
        <v>81</v>
      </c>
      <c r="AV1505" s="15" t="s">
        <v>200</v>
      </c>
      <c r="AW1505" s="15" t="s">
        <v>34</v>
      </c>
      <c r="AX1505" s="15" t="s">
        <v>77</v>
      </c>
      <c r="AY1505" s="267" t="s">
        <v>193</v>
      </c>
    </row>
    <row r="1506" s="2" customFormat="1" ht="24.15" customHeight="1">
      <c r="A1506" s="41"/>
      <c r="B1506" s="42"/>
      <c r="C1506" s="217" t="s">
        <v>2408</v>
      </c>
      <c r="D1506" s="217" t="s">
        <v>195</v>
      </c>
      <c r="E1506" s="218" t="s">
        <v>2409</v>
      </c>
      <c r="F1506" s="219" t="s">
        <v>2410</v>
      </c>
      <c r="G1506" s="220" t="s">
        <v>198</v>
      </c>
      <c r="H1506" s="221">
        <v>3</v>
      </c>
      <c r="I1506" s="222"/>
      <c r="J1506" s="223">
        <f>ROUND(I1506*H1506,2)</f>
        <v>0</v>
      </c>
      <c r="K1506" s="219" t="s">
        <v>199</v>
      </c>
      <c r="L1506" s="47"/>
      <c r="M1506" s="224" t="s">
        <v>21</v>
      </c>
      <c r="N1506" s="225" t="s">
        <v>44</v>
      </c>
      <c r="O1506" s="87"/>
      <c r="P1506" s="226">
        <f>O1506*H1506</f>
        <v>0</v>
      </c>
      <c r="Q1506" s="226">
        <v>0.00036000000000000002</v>
      </c>
      <c r="R1506" s="226">
        <f>Q1506*H1506</f>
        <v>0.00108</v>
      </c>
      <c r="S1506" s="226">
        <v>0</v>
      </c>
      <c r="T1506" s="227">
        <f>S1506*H1506</f>
        <v>0</v>
      </c>
      <c r="U1506" s="41"/>
      <c r="V1506" s="41"/>
      <c r="W1506" s="41"/>
      <c r="X1506" s="41"/>
      <c r="Y1506" s="41"/>
      <c r="Z1506" s="41"/>
      <c r="AA1506" s="41"/>
      <c r="AB1506" s="41"/>
      <c r="AC1506" s="41"/>
      <c r="AD1506" s="41"/>
      <c r="AE1506" s="41"/>
      <c r="AR1506" s="228" t="s">
        <v>352</v>
      </c>
      <c r="AT1506" s="228" t="s">
        <v>195</v>
      </c>
      <c r="AU1506" s="228" t="s">
        <v>81</v>
      </c>
      <c r="AY1506" s="20" t="s">
        <v>193</v>
      </c>
      <c r="BE1506" s="229">
        <f>IF(N1506="základní",J1506,0)</f>
        <v>0</v>
      </c>
      <c r="BF1506" s="229">
        <f>IF(N1506="snížená",J1506,0)</f>
        <v>0</v>
      </c>
      <c r="BG1506" s="229">
        <f>IF(N1506="zákl. přenesená",J1506,0)</f>
        <v>0</v>
      </c>
      <c r="BH1506" s="229">
        <f>IF(N1506="sníž. přenesená",J1506,0)</f>
        <v>0</v>
      </c>
      <c r="BI1506" s="229">
        <f>IF(N1506="nulová",J1506,0)</f>
        <v>0</v>
      </c>
      <c r="BJ1506" s="20" t="s">
        <v>77</v>
      </c>
      <c r="BK1506" s="229">
        <f>ROUND(I1506*H1506,2)</f>
        <v>0</v>
      </c>
      <c r="BL1506" s="20" t="s">
        <v>352</v>
      </c>
      <c r="BM1506" s="228" t="s">
        <v>2411</v>
      </c>
    </row>
    <row r="1507" s="2" customFormat="1">
      <c r="A1507" s="41"/>
      <c r="B1507" s="42"/>
      <c r="C1507" s="43"/>
      <c r="D1507" s="230" t="s">
        <v>202</v>
      </c>
      <c r="E1507" s="43"/>
      <c r="F1507" s="231" t="s">
        <v>2412</v>
      </c>
      <c r="G1507" s="43"/>
      <c r="H1507" s="43"/>
      <c r="I1507" s="232"/>
      <c r="J1507" s="43"/>
      <c r="K1507" s="43"/>
      <c r="L1507" s="47"/>
      <c r="M1507" s="233"/>
      <c r="N1507" s="234"/>
      <c r="O1507" s="87"/>
      <c r="P1507" s="87"/>
      <c r="Q1507" s="87"/>
      <c r="R1507" s="87"/>
      <c r="S1507" s="87"/>
      <c r="T1507" s="88"/>
      <c r="U1507" s="41"/>
      <c r="V1507" s="41"/>
      <c r="W1507" s="41"/>
      <c r="X1507" s="41"/>
      <c r="Y1507" s="41"/>
      <c r="Z1507" s="41"/>
      <c r="AA1507" s="41"/>
      <c r="AB1507" s="41"/>
      <c r="AC1507" s="41"/>
      <c r="AD1507" s="41"/>
      <c r="AE1507" s="41"/>
      <c r="AT1507" s="20" t="s">
        <v>202</v>
      </c>
      <c r="AU1507" s="20" t="s">
        <v>81</v>
      </c>
    </row>
    <row r="1508" s="13" customFormat="1">
      <c r="A1508" s="13"/>
      <c r="B1508" s="235"/>
      <c r="C1508" s="236"/>
      <c r="D1508" s="237" t="s">
        <v>204</v>
      </c>
      <c r="E1508" s="238" t="s">
        <v>21</v>
      </c>
      <c r="F1508" s="239" t="s">
        <v>1285</v>
      </c>
      <c r="G1508" s="236"/>
      <c r="H1508" s="238" t="s">
        <v>21</v>
      </c>
      <c r="I1508" s="240"/>
      <c r="J1508" s="236"/>
      <c r="K1508" s="236"/>
      <c r="L1508" s="241"/>
      <c r="M1508" s="242"/>
      <c r="N1508" s="243"/>
      <c r="O1508" s="243"/>
      <c r="P1508" s="243"/>
      <c r="Q1508" s="243"/>
      <c r="R1508" s="243"/>
      <c r="S1508" s="243"/>
      <c r="T1508" s="244"/>
      <c r="U1508" s="13"/>
      <c r="V1508" s="13"/>
      <c r="W1508" s="13"/>
      <c r="X1508" s="13"/>
      <c r="Y1508" s="13"/>
      <c r="Z1508" s="13"/>
      <c r="AA1508" s="13"/>
      <c r="AB1508" s="13"/>
      <c r="AC1508" s="13"/>
      <c r="AD1508" s="13"/>
      <c r="AE1508" s="13"/>
      <c r="AT1508" s="245" t="s">
        <v>204</v>
      </c>
      <c r="AU1508" s="245" t="s">
        <v>81</v>
      </c>
      <c r="AV1508" s="13" t="s">
        <v>77</v>
      </c>
      <c r="AW1508" s="13" t="s">
        <v>34</v>
      </c>
      <c r="AX1508" s="13" t="s">
        <v>73</v>
      </c>
      <c r="AY1508" s="245" t="s">
        <v>193</v>
      </c>
    </row>
    <row r="1509" s="14" customFormat="1">
      <c r="A1509" s="14"/>
      <c r="B1509" s="246"/>
      <c r="C1509" s="247"/>
      <c r="D1509" s="237" t="s">
        <v>204</v>
      </c>
      <c r="E1509" s="248" t="s">
        <v>21</v>
      </c>
      <c r="F1509" s="249" t="s">
        <v>1286</v>
      </c>
      <c r="G1509" s="247"/>
      <c r="H1509" s="250">
        <v>2.25</v>
      </c>
      <c r="I1509" s="251"/>
      <c r="J1509" s="247"/>
      <c r="K1509" s="247"/>
      <c r="L1509" s="252"/>
      <c r="M1509" s="253"/>
      <c r="N1509" s="254"/>
      <c r="O1509" s="254"/>
      <c r="P1509" s="254"/>
      <c r="Q1509" s="254"/>
      <c r="R1509" s="254"/>
      <c r="S1509" s="254"/>
      <c r="T1509" s="255"/>
      <c r="U1509" s="14"/>
      <c r="V1509" s="14"/>
      <c r="W1509" s="14"/>
      <c r="X1509" s="14"/>
      <c r="Y1509" s="14"/>
      <c r="Z1509" s="14"/>
      <c r="AA1509" s="14"/>
      <c r="AB1509" s="14"/>
      <c r="AC1509" s="14"/>
      <c r="AD1509" s="14"/>
      <c r="AE1509" s="14"/>
      <c r="AT1509" s="256" t="s">
        <v>204</v>
      </c>
      <c r="AU1509" s="256" t="s">
        <v>81</v>
      </c>
      <c r="AV1509" s="14" t="s">
        <v>81</v>
      </c>
      <c r="AW1509" s="14" t="s">
        <v>34</v>
      </c>
      <c r="AX1509" s="14" t="s">
        <v>73</v>
      </c>
      <c r="AY1509" s="256" t="s">
        <v>193</v>
      </c>
    </row>
    <row r="1510" s="13" customFormat="1">
      <c r="A1510" s="13"/>
      <c r="B1510" s="235"/>
      <c r="C1510" s="236"/>
      <c r="D1510" s="237" t="s">
        <v>204</v>
      </c>
      <c r="E1510" s="238" t="s">
        <v>21</v>
      </c>
      <c r="F1510" s="239" t="s">
        <v>1287</v>
      </c>
      <c r="G1510" s="236"/>
      <c r="H1510" s="238" t="s">
        <v>21</v>
      </c>
      <c r="I1510" s="240"/>
      <c r="J1510" s="236"/>
      <c r="K1510" s="236"/>
      <c r="L1510" s="241"/>
      <c r="M1510" s="242"/>
      <c r="N1510" s="243"/>
      <c r="O1510" s="243"/>
      <c r="P1510" s="243"/>
      <c r="Q1510" s="243"/>
      <c r="R1510" s="243"/>
      <c r="S1510" s="243"/>
      <c r="T1510" s="244"/>
      <c r="U1510" s="13"/>
      <c r="V1510" s="13"/>
      <c r="W1510" s="13"/>
      <c r="X1510" s="13"/>
      <c r="Y1510" s="13"/>
      <c r="Z1510" s="13"/>
      <c r="AA1510" s="13"/>
      <c r="AB1510" s="13"/>
      <c r="AC1510" s="13"/>
      <c r="AD1510" s="13"/>
      <c r="AE1510" s="13"/>
      <c r="AT1510" s="245" t="s">
        <v>204</v>
      </c>
      <c r="AU1510" s="245" t="s">
        <v>81</v>
      </c>
      <c r="AV1510" s="13" t="s">
        <v>77</v>
      </c>
      <c r="AW1510" s="13" t="s">
        <v>34</v>
      </c>
      <c r="AX1510" s="13" t="s">
        <v>73</v>
      </c>
      <c r="AY1510" s="245" t="s">
        <v>193</v>
      </c>
    </row>
    <row r="1511" s="14" customFormat="1">
      <c r="A1511" s="14"/>
      <c r="B1511" s="246"/>
      <c r="C1511" s="247"/>
      <c r="D1511" s="237" t="s">
        <v>204</v>
      </c>
      <c r="E1511" s="248" t="s">
        <v>21</v>
      </c>
      <c r="F1511" s="249" t="s">
        <v>1288</v>
      </c>
      <c r="G1511" s="247"/>
      <c r="H1511" s="250">
        <v>0.75</v>
      </c>
      <c r="I1511" s="251"/>
      <c r="J1511" s="247"/>
      <c r="K1511" s="247"/>
      <c r="L1511" s="252"/>
      <c r="M1511" s="253"/>
      <c r="N1511" s="254"/>
      <c r="O1511" s="254"/>
      <c r="P1511" s="254"/>
      <c r="Q1511" s="254"/>
      <c r="R1511" s="254"/>
      <c r="S1511" s="254"/>
      <c r="T1511" s="255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T1511" s="256" t="s">
        <v>204</v>
      </c>
      <c r="AU1511" s="256" t="s">
        <v>81</v>
      </c>
      <c r="AV1511" s="14" t="s">
        <v>81</v>
      </c>
      <c r="AW1511" s="14" t="s">
        <v>34</v>
      </c>
      <c r="AX1511" s="14" t="s">
        <v>73</v>
      </c>
      <c r="AY1511" s="256" t="s">
        <v>193</v>
      </c>
    </row>
    <row r="1512" s="15" customFormat="1">
      <c r="A1512" s="15"/>
      <c r="B1512" s="257"/>
      <c r="C1512" s="258"/>
      <c r="D1512" s="237" t="s">
        <v>204</v>
      </c>
      <c r="E1512" s="259" t="s">
        <v>21</v>
      </c>
      <c r="F1512" s="260" t="s">
        <v>208</v>
      </c>
      <c r="G1512" s="258"/>
      <c r="H1512" s="261">
        <v>3</v>
      </c>
      <c r="I1512" s="262"/>
      <c r="J1512" s="258"/>
      <c r="K1512" s="258"/>
      <c r="L1512" s="263"/>
      <c r="M1512" s="264"/>
      <c r="N1512" s="265"/>
      <c r="O1512" s="265"/>
      <c r="P1512" s="265"/>
      <c r="Q1512" s="265"/>
      <c r="R1512" s="265"/>
      <c r="S1512" s="265"/>
      <c r="T1512" s="266"/>
      <c r="U1512" s="15"/>
      <c r="V1512" s="15"/>
      <c r="W1512" s="15"/>
      <c r="X1512" s="15"/>
      <c r="Y1512" s="15"/>
      <c r="Z1512" s="15"/>
      <c r="AA1512" s="15"/>
      <c r="AB1512" s="15"/>
      <c r="AC1512" s="15"/>
      <c r="AD1512" s="15"/>
      <c r="AE1512" s="15"/>
      <c r="AT1512" s="267" t="s">
        <v>204</v>
      </c>
      <c r="AU1512" s="267" t="s">
        <v>81</v>
      </c>
      <c r="AV1512" s="15" t="s">
        <v>200</v>
      </c>
      <c r="AW1512" s="15" t="s">
        <v>34</v>
      </c>
      <c r="AX1512" s="15" t="s">
        <v>77</v>
      </c>
      <c r="AY1512" s="267" t="s">
        <v>193</v>
      </c>
    </row>
    <row r="1513" s="12" customFormat="1" ht="22.8" customHeight="1">
      <c r="A1513" s="12"/>
      <c r="B1513" s="201"/>
      <c r="C1513" s="202"/>
      <c r="D1513" s="203" t="s">
        <v>72</v>
      </c>
      <c r="E1513" s="215" t="s">
        <v>2413</v>
      </c>
      <c r="F1513" s="215" t="s">
        <v>2414</v>
      </c>
      <c r="G1513" s="202"/>
      <c r="H1513" s="202"/>
      <c r="I1513" s="205"/>
      <c r="J1513" s="216">
        <f>BK1513</f>
        <v>0</v>
      </c>
      <c r="K1513" s="202"/>
      <c r="L1513" s="207"/>
      <c r="M1513" s="208"/>
      <c r="N1513" s="209"/>
      <c r="O1513" s="209"/>
      <c r="P1513" s="210">
        <f>SUM(P1514:P1558)</f>
        <v>0</v>
      </c>
      <c r="Q1513" s="209"/>
      <c r="R1513" s="210">
        <f>SUM(R1514:R1558)</f>
        <v>0.16715215</v>
      </c>
      <c r="S1513" s="209"/>
      <c r="T1513" s="211">
        <f>SUM(T1514:T1558)</f>
        <v>0.003738</v>
      </c>
      <c r="U1513" s="12"/>
      <c r="V1513" s="12"/>
      <c r="W1513" s="12"/>
      <c r="X1513" s="12"/>
      <c r="Y1513" s="12"/>
      <c r="Z1513" s="12"/>
      <c r="AA1513" s="12"/>
      <c r="AB1513" s="12"/>
      <c r="AC1513" s="12"/>
      <c r="AD1513" s="12"/>
      <c r="AE1513" s="12"/>
      <c r="AR1513" s="212" t="s">
        <v>81</v>
      </c>
      <c r="AT1513" s="213" t="s">
        <v>72</v>
      </c>
      <c r="AU1513" s="213" t="s">
        <v>77</v>
      </c>
      <c r="AY1513" s="212" t="s">
        <v>193</v>
      </c>
      <c r="BK1513" s="214">
        <f>SUM(BK1514:BK1558)</f>
        <v>0</v>
      </c>
    </row>
    <row r="1514" s="2" customFormat="1" ht="16.5" customHeight="1">
      <c r="A1514" s="41"/>
      <c r="B1514" s="42"/>
      <c r="C1514" s="217" t="s">
        <v>2415</v>
      </c>
      <c r="D1514" s="217" t="s">
        <v>195</v>
      </c>
      <c r="E1514" s="218" t="s">
        <v>2416</v>
      </c>
      <c r="F1514" s="219" t="s">
        <v>2417</v>
      </c>
      <c r="G1514" s="220" t="s">
        <v>198</v>
      </c>
      <c r="H1514" s="221">
        <v>124.59999999999999</v>
      </c>
      <c r="I1514" s="222"/>
      <c r="J1514" s="223">
        <f>ROUND(I1514*H1514,2)</f>
        <v>0</v>
      </c>
      <c r="K1514" s="219" t="s">
        <v>199</v>
      </c>
      <c r="L1514" s="47"/>
      <c r="M1514" s="224" t="s">
        <v>21</v>
      </c>
      <c r="N1514" s="225" t="s">
        <v>44</v>
      </c>
      <c r="O1514" s="87"/>
      <c r="P1514" s="226">
        <f>O1514*H1514</f>
        <v>0</v>
      </c>
      <c r="Q1514" s="226">
        <v>0</v>
      </c>
      <c r="R1514" s="226">
        <f>Q1514*H1514</f>
        <v>0</v>
      </c>
      <c r="S1514" s="226">
        <v>3.0000000000000001E-05</v>
      </c>
      <c r="T1514" s="227">
        <f>S1514*H1514</f>
        <v>0.003738</v>
      </c>
      <c r="U1514" s="41"/>
      <c r="V1514" s="41"/>
      <c r="W1514" s="41"/>
      <c r="X1514" s="41"/>
      <c r="Y1514" s="41"/>
      <c r="Z1514" s="41"/>
      <c r="AA1514" s="41"/>
      <c r="AB1514" s="41"/>
      <c r="AC1514" s="41"/>
      <c r="AD1514" s="41"/>
      <c r="AE1514" s="41"/>
      <c r="AR1514" s="228" t="s">
        <v>352</v>
      </c>
      <c r="AT1514" s="228" t="s">
        <v>195</v>
      </c>
      <c r="AU1514" s="228" t="s">
        <v>81</v>
      </c>
      <c r="AY1514" s="20" t="s">
        <v>193</v>
      </c>
      <c r="BE1514" s="229">
        <f>IF(N1514="základní",J1514,0)</f>
        <v>0</v>
      </c>
      <c r="BF1514" s="229">
        <f>IF(N1514="snížená",J1514,0)</f>
        <v>0</v>
      </c>
      <c r="BG1514" s="229">
        <f>IF(N1514="zákl. přenesená",J1514,0)</f>
        <v>0</v>
      </c>
      <c r="BH1514" s="229">
        <f>IF(N1514="sníž. přenesená",J1514,0)</f>
        <v>0</v>
      </c>
      <c r="BI1514" s="229">
        <f>IF(N1514="nulová",J1514,0)</f>
        <v>0</v>
      </c>
      <c r="BJ1514" s="20" t="s">
        <v>77</v>
      </c>
      <c r="BK1514" s="229">
        <f>ROUND(I1514*H1514,2)</f>
        <v>0</v>
      </c>
      <c r="BL1514" s="20" t="s">
        <v>352</v>
      </c>
      <c r="BM1514" s="228" t="s">
        <v>2418</v>
      </c>
    </row>
    <row r="1515" s="2" customFormat="1">
      <c r="A1515" s="41"/>
      <c r="B1515" s="42"/>
      <c r="C1515" s="43"/>
      <c r="D1515" s="230" t="s">
        <v>202</v>
      </c>
      <c r="E1515" s="43"/>
      <c r="F1515" s="231" t="s">
        <v>2419</v>
      </c>
      <c r="G1515" s="43"/>
      <c r="H1515" s="43"/>
      <c r="I1515" s="232"/>
      <c r="J1515" s="43"/>
      <c r="K1515" s="43"/>
      <c r="L1515" s="47"/>
      <c r="M1515" s="233"/>
      <c r="N1515" s="234"/>
      <c r="O1515" s="87"/>
      <c r="P1515" s="87"/>
      <c r="Q1515" s="87"/>
      <c r="R1515" s="87"/>
      <c r="S1515" s="87"/>
      <c r="T1515" s="88"/>
      <c r="U1515" s="41"/>
      <c r="V1515" s="41"/>
      <c r="W1515" s="41"/>
      <c r="X1515" s="41"/>
      <c r="Y1515" s="41"/>
      <c r="Z1515" s="41"/>
      <c r="AA1515" s="41"/>
      <c r="AB1515" s="41"/>
      <c r="AC1515" s="41"/>
      <c r="AD1515" s="41"/>
      <c r="AE1515" s="41"/>
      <c r="AT1515" s="20" t="s">
        <v>202</v>
      </c>
      <c r="AU1515" s="20" t="s">
        <v>81</v>
      </c>
    </row>
    <row r="1516" s="14" customFormat="1">
      <c r="A1516" s="14"/>
      <c r="B1516" s="246"/>
      <c r="C1516" s="247"/>
      <c r="D1516" s="237" t="s">
        <v>204</v>
      </c>
      <c r="E1516" s="248" t="s">
        <v>21</v>
      </c>
      <c r="F1516" s="249" t="s">
        <v>1449</v>
      </c>
      <c r="G1516" s="247"/>
      <c r="H1516" s="250">
        <v>17.100000000000001</v>
      </c>
      <c r="I1516" s="251"/>
      <c r="J1516" s="247"/>
      <c r="K1516" s="247"/>
      <c r="L1516" s="252"/>
      <c r="M1516" s="253"/>
      <c r="N1516" s="254"/>
      <c r="O1516" s="254"/>
      <c r="P1516" s="254"/>
      <c r="Q1516" s="254"/>
      <c r="R1516" s="254"/>
      <c r="S1516" s="254"/>
      <c r="T1516" s="255"/>
      <c r="U1516" s="14"/>
      <c r="V1516" s="14"/>
      <c r="W1516" s="14"/>
      <c r="X1516" s="14"/>
      <c r="Y1516" s="14"/>
      <c r="Z1516" s="14"/>
      <c r="AA1516" s="14"/>
      <c r="AB1516" s="14"/>
      <c r="AC1516" s="14"/>
      <c r="AD1516" s="14"/>
      <c r="AE1516" s="14"/>
      <c r="AT1516" s="256" t="s">
        <v>204</v>
      </c>
      <c r="AU1516" s="256" t="s">
        <v>81</v>
      </c>
      <c r="AV1516" s="14" t="s">
        <v>81</v>
      </c>
      <c r="AW1516" s="14" t="s">
        <v>34</v>
      </c>
      <c r="AX1516" s="14" t="s">
        <v>73</v>
      </c>
      <c r="AY1516" s="256" t="s">
        <v>193</v>
      </c>
    </row>
    <row r="1517" s="14" customFormat="1">
      <c r="A1517" s="14"/>
      <c r="B1517" s="246"/>
      <c r="C1517" s="247"/>
      <c r="D1517" s="237" t="s">
        <v>204</v>
      </c>
      <c r="E1517" s="248" t="s">
        <v>21</v>
      </c>
      <c r="F1517" s="249" t="s">
        <v>1450</v>
      </c>
      <c r="G1517" s="247"/>
      <c r="H1517" s="250">
        <v>11.9</v>
      </c>
      <c r="I1517" s="251"/>
      <c r="J1517" s="247"/>
      <c r="K1517" s="247"/>
      <c r="L1517" s="252"/>
      <c r="M1517" s="253"/>
      <c r="N1517" s="254"/>
      <c r="O1517" s="254"/>
      <c r="P1517" s="254"/>
      <c r="Q1517" s="254"/>
      <c r="R1517" s="254"/>
      <c r="S1517" s="254"/>
      <c r="T1517" s="255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T1517" s="256" t="s">
        <v>204</v>
      </c>
      <c r="AU1517" s="256" t="s">
        <v>81</v>
      </c>
      <c r="AV1517" s="14" t="s">
        <v>81</v>
      </c>
      <c r="AW1517" s="14" t="s">
        <v>34</v>
      </c>
      <c r="AX1517" s="14" t="s">
        <v>73</v>
      </c>
      <c r="AY1517" s="256" t="s">
        <v>193</v>
      </c>
    </row>
    <row r="1518" s="14" customFormat="1">
      <c r="A1518" s="14"/>
      <c r="B1518" s="246"/>
      <c r="C1518" s="247"/>
      <c r="D1518" s="237" t="s">
        <v>204</v>
      </c>
      <c r="E1518" s="248" t="s">
        <v>21</v>
      </c>
      <c r="F1518" s="249" t="s">
        <v>1451</v>
      </c>
      <c r="G1518" s="247"/>
      <c r="H1518" s="250">
        <v>67</v>
      </c>
      <c r="I1518" s="251"/>
      <c r="J1518" s="247"/>
      <c r="K1518" s="247"/>
      <c r="L1518" s="252"/>
      <c r="M1518" s="253"/>
      <c r="N1518" s="254"/>
      <c r="O1518" s="254"/>
      <c r="P1518" s="254"/>
      <c r="Q1518" s="254"/>
      <c r="R1518" s="254"/>
      <c r="S1518" s="254"/>
      <c r="T1518" s="255"/>
      <c r="U1518" s="14"/>
      <c r="V1518" s="14"/>
      <c r="W1518" s="14"/>
      <c r="X1518" s="14"/>
      <c r="Y1518" s="14"/>
      <c r="Z1518" s="14"/>
      <c r="AA1518" s="14"/>
      <c r="AB1518" s="14"/>
      <c r="AC1518" s="14"/>
      <c r="AD1518" s="14"/>
      <c r="AE1518" s="14"/>
      <c r="AT1518" s="256" t="s">
        <v>204</v>
      </c>
      <c r="AU1518" s="256" t="s">
        <v>81</v>
      </c>
      <c r="AV1518" s="14" t="s">
        <v>81</v>
      </c>
      <c r="AW1518" s="14" t="s">
        <v>34</v>
      </c>
      <c r="AX1518" s="14" t="s">
        <v>73</v>
      </c>
      <c r="AY1518" s="256" t="s">
        <v>193</v>
      </c>
    </row>
    <row r="1519" s="14" customFormat="1">
      <c r="A1519" s="14"/>
      <c r="B1519" s="246"/>
      <c r="C1519" s="247"/>
      <c r="D1519" s="237" t="s">
        <v>204</v>
      </c>
      <c r="E1519" s="248" t="s">
        <v>21</v>
      </c>
      <c r="F1519" s="249" t="s">
        <v>1228</v>
      </c>
      <c r="G1519" s="247"/>
      <c r="H1519" s="250">
        <v>5.5</v>
      </c>
      <c r="I1519" s="251"/>
      <c r="J1519" s="247"/>
      <c r="K1519" s="247"/>
      <c r="L1519" s="252"/>
      <c r="M1519" s="253"/>
      <c r="N1519" s="254"/>
      <c r="O1519" s="254"/>
      <c r="P1519" s="254"/>
      <c r="Q1519" s="254"/>
      <c r="R1519" s="254"/>
      <c r="S1519" s="254"/>
      <c r="T1519" s="255"/>
      <c r="U1519" s="14"/>
      <c r="V1519" s="14"/>
      <c r="W1519" s="14"/>
      <c r="X1519" s="14"/>
      <c r="Y1519" s="14"/>
      <c r="Z1519" s="14"/>
      <c r="AA1519" s="14"/>
      <c r="AB1519" s="14"/>
      <c r="AC1519" s="14"/>
      <c r="AD1519" s="14"/>
      <c r="AE1519" s="14"/>
      <c r="AT1519" s="256" t="s">
        <v>204</v>
      </c>
      <c r="AU1519" s="256" t="s">
        <v>81</v>
      </c>
      <c r="AV1519" s="14" t="s">
        <v>81</v>
      </c>
      <c r="AW1519" s="14" t="s">
        <v>34</v>
      </c>
      <c r="AX1519" s="14" t="s">
        <v>73</v>
      </c>
      <c r="AY1519" s="256" t="s">
        <v>193</v>
      </c>
    </row>
    <row r="1520" s="14" customFormat="1">
      <c r="A1520" s="14"/>
      <c r="B1520" s="246"/>
      <c r="C1520" s="247"/>
      <c r="D1520" s="237" t="s">
        <v>204</v>
      </c>
      <c r="E1520" s="248" t="s">
        <v>21</v>
      </c>
      <c r="F1520" s="249" t="s">
        <v>1452</v>
      </c>
      <c r="G1520" s="247"/>
      <c r="H1520" s="250">
        <v>3.1000000000000001</v>
      </c>
      <c r="I1520" s="251"/>
      <c r="J1520" s="247"/>
      <c r="K1520" s="247"/>
      <c r="L1520" s="252"/>
      <c r="M1520" s="253"/>
      <c r="N1520" s="254"/>
      <c r="O1520" s="254"/>
      <c r="P1520" s="254"/>
      <c r="Q1520" s="254"/>
      <c r="R1520" s="254"/>
      <c r="S1520" s="254"/>
      <c r="T1520" s="255"/>
      <c r="U1520" s="14"/>
      <c r="V1520" s="14"/>
      <c r="W1520" s="14"/>
      <c r="X1520" s="14"/>
      <c r="Y1520" s="14"/>
      <c r="Z1520" s="14"/>
      <c r="AA1520" s="14"/>
      <c r="AB1520" s="14"/>
      <c r="AC1520" s="14"/>
      <c r="AD1520" s="14"/>
      <c r="AE1520" s="14"/>
      <c r="AT1520" s="256" t="s">
        <v>204</v>
      </c>
      <c r="AU1520" s="256" t="s">
        <v>81</v>
      </c>
      <c r="AV1520" s="14" t="s">
        <v>81</v>
      </c>
      <c r="AW1520" s="14" t="s">
        <v>34</v>
      </c>
      <c r="AX1520" s="14" t="s">
        <v>73</v>
      </c>
      <c r="AY1520" s="256" t="s">
        <v>193</v>
      </c>
    </row>
    <row r="1521" s="14" customFormat="1">
      <c r="A1521" s="14"/>
      <c r="B1521" s="246"/>
      <c r="C1521" s="247"/>
      <c r="D1521" s="237" t="s">
        <v>204</v>
      </c>
      <c r="E1521" s="248" t="s">
        <v>21</v>
      </c>
      <c r="F1521" s="249" t="s">
        <v>1453</v>
      </c>
      <c r="G1521" s="247"/>
      <c r="H1521" s="250">
        <v>1.3999999999999999</v>
      </c>
      <c r="I1521" s="251"/>
      <c r="J1521" s="247"/>
      <c r="K1521" s="247"/>
      <c r="L1521" s="252"/>
      <c r="M1521" s="253"/>
      <c r="N1521" s="254"/>
      <c r="O1521" s="254"/>
      <c r="P1521" s="254"/>
      <c r="Q1521" s="254"/>
      <c r="R1521" s="254"/>
      <c r="S1521" s="254"/>
      <c r="T1521" s="255"/>
      <c r="U1521" s="14"/>
      <c r="V1521" s="14"/>
      <c r="W1521" s="14"/>
      <c r="X1521" s="14"/>
      <c r="Y1521" s="14"/>
      <c r="Z1521" s="14"/>
      <c r="AA1521" s="14"/>
      <c r="AB1521" s="14"/>
      <c r="AC1521" s="14"/>
      <c r="AD1521" s="14"/>
      <c r="AE1521" s="14"/>
      <c r="AT1521" s="256" t="s">
        <v>204</v>
      </c>
      <c r="AU1521" s="256" t="s">
        <v>81</v>
      </c>
      <c r="AV1521" s="14" t="s">
        <v>81</v>
      </c>
      <c r="AW1521" s="14" t="s">
        <v>34</v>
      </c>
      <c r="AX1521" s="14" t="s">
        <v>73</v>
      </c>
      <c r="AY1521" s="256" t="s">
        <v>193</v>
      </c>
    </row>
    <row r="1522" s="14" customFormat="1">
      <c r="A1522" s="14"/>
      <c r="B1522" s="246"/>
      <c r="C1522" s="247"/>
      <c r="D1522" s="237" t="s">
        <v>204</v>
      </c>
      <c r="E1522" s="248" t="s">
        <v>21</v>
      </c>
      <c r="F1522" s="249" t="s">
        <v>1229</v>
      </c>
      <c r="G1522" s="247"/>
      <c r="H1522" s="250">
        <v>18.600000000000001</v>
      </c>
      <c r="I1522" s="251"/>
      <c r="J1522" s="247"/>
      <c r="K1522" s="247"/>
      <c r="L1522" s="252"/>
      <c r="M1522" s="253"/>
      <c r="N1522" s="254"/>
      <c r="O1522" s="254"/>
      <c r="P1522" s="254"/>
      <c r="Q1522" s="254"/>
      <c r="R1522" s="254"/>
      <c r="S1522" s="254"/>
      <c r="T1522" s="255"/>
      <c r="U1522" s="14"/>
      <c r="V1522" s="14"/>
      <c r="W1522" s="14"/>
      <c r="X1522" s="14"/>
      <c r="Y1522" s="14"/>
      <c r="Z1522" s="14"/>
      <c r="AA1522" s="14"/>
      <c r="AB1522" s="14"/>
      <c r="AC1522" s="14"/>
      <c r="AD1522" s="14"/>
      <c r="AE1522" s="14"/>
      <c r="AT1522" s="256" t="s">
        <v>204</v>
      </c>
      <c r="AU1522" s="256" t="s">
        <v>81</v>
      </c>
      <c r="AV1522" s="14" t="s">
        <v>81</v>
      </c>
      <c r="AW1522" s="14" t="s">
        <v>34</v>
      </c>
      <c r="AX1522" s="14" t="s">
        <v>73</v>
      </c>
      <c r="AY1522" s="256" t="s">
        <v>193</v>
      </c>
    </row>
    <row r="1523" s="15" customFormat="1">
      <c r="A1523" s="15"/>
      <c r="B1523" s="257"/>
      <c r="C1523" s="258"/>
      <c r="D1523" s="237" t="s">
        <v>204</v>
      </c>
      <c r="E1523" s="259" t="s">
        <v>21</v>
      </c>
      <c r="F1523" s="260" t="s">
        <v>208</v>
      </c>
      <c r="G1523" s="258"/>
      <c r="H1523" s="261">
        <v>124.59999999999999</v>
      </c>
      <c r="I1523" s="262"/>
      <c r="J1523" s="258"/>
      <c r="K1523" s="258"/>
      <c r="L1523" s="263"/>
      <c r="M1523" s="264"/>
      <c r="N1523" s="265"/>
      <c r="O1523" s="265"/>
      <c r="P1523" s="265"/>
      <c r="Q1523" s="265"/>
      <c r="R1523" s="265"/>
      <c r="S1523" s="265"/>
      <c r="T1523" s="266"/>
      <c r="U1523" s="15"/>
      <c r="V1523" s="15"/>
      <c r="W1523" s="15"/>
      <c r="X1523" s="15"/>
      <c r="Y1523" s="15"/>
      <c r="Z1523" s="15"/>
      <c r="AA1523" s="15"/>
      <c r="AB1523" s="15"/>
      <c r="AC1523" s="15"/>
      <c r="AD1523" s="15"/>
      <c r="AE1523" s="15"/>
      <c r="AT1523" s="267" t="s">
        <v>204</v>
      </c>
      <c r="AU1523" s="267" t="s">
        <v>81</v>
      </c>
      <c r="AV1523" s="15" t="s">
        <v>200</v>
      </c>
      <c r="AW1523" s="15" t="s">
        <v>34</v>
      </c>
      <c r="AX1523" s="15" t="s">
        <v>77</v>
      </c>
      <c r="AY1523" s="267" t="s">
        <v>193</v>
      </c>
    </row>
    <row r="1524" s="2" customFormat="1" ht="16.5" customHeight="1">
      <c r="A1524" s="41"/>
      <c r="B1524" s="42"/>
      <c r="C1524" s="282" t="s">
        <v>2420</v>
      </c>
      <c r="D1524" s="282" t="s">
        <v>811</v>
      </c>
      <c r="E1524" s="283" t="s">
        <v>2421</v>
      </c>
      <c r="F1524" s="284" t="s">
        <v>2422</v>
      </c>
      <c r="G1524" s="285" t="s">
        <v>198</v>
      </c>
      <c r="H1524" s="286">
        <v>130.83000000000001</v>
      </c>
      <c r="I1524" s="287"/>
      <c r="J1524" s="288">
        <f>ROUND(I1524*H1524,2)</f>
        <v>0</v>
      </c>
      <c r="K1524" s="284" t="s">
        <v>199</v>
      </c>
      <c r="L1524" s="289"/>
      <c r="M1524" s="290" t="s">
        <v>21</v>
      </c>
      <c r="N1524" s="291" t="s">
        <v>44</v>
      </c>
      <c r="O1524" s="87"/>
      <c r="P1524" s="226">
        <f>O1524*H1524</f>
        <v>0</v>
      </c>
      <c r="Q1524" s="226">
        <v>1.0000000000000001E-05</v>
      </c>
      <c r="R1524" s="226">
        <f>Q1524*H1524</f>
        <v>0.0013083000000000003</v>
      </c>
      <c r="S1524" s="226">
        <v>0</v>
      </c>
      <c r="T1524" s="227">
        <f>S1524*H1524</f>
        <v>0</v>
      </c>
      <c r="U1524" s="41"/>
      <c r="V1524" s="41"/>
      <c r="W1524" s="41"/>
      <c r="X1524" s="41"/>
      <c r="Y1524" s="41"/>
      <c r="Z1524" s="41"/>
      <c r="AA1524" s="41"/>
      <c r="AB1524" s="41"/>
      <c r="AC1524" s="41"/>
      <c r="AD1524" s="41"/>
      <c r="AE1524" s="41"/>
      <c r="AR1524" s="228" t="s">
        <v>472</v>
      </c>
      <c r="AT1524" s="228" t="s">
        <v>811</v>
      </c>
      <c r="AU1524" s="228" t="s">
        <v>81</v>
      </c>
      <c r="AY1524" s="20" t="s">
        <v>193</v>
      </c>
      <c r="BE1524" s="229">
        <f>IF(N1524="základní",J1524,0)</f>
        <v>0</v>
      </c>
      <c r="BF1524" s="229">
        <f>IF(N1524="snížená",J1524,0)</f>
        <v>0</v>
      </c>
      <c r="BG1524" s="229">
        <f>IF(N1524="zákl. přenesená",J1524,0)</f>
        <v>0</v>
      </c>
      <c r="BH1524" s="229">
        <f>IF(N1524="sníž. přenesená",J1524,0)</f>
        <v>0</v>
      </c>
      <c r="BI1524" s="229">
        <f>IF(N1524="nulová",J1524,0)</f>
        <v>0</v>
      </c>
      <c r="BJ1524" s="20" t="s">
        <v>77</v>
      </c>
      <c r="BK1524" s="229">
        <f>ROUND(I1524*H1524,2)</f>
        <v>0</v>
      </c>
      <c r="BL1524" s="20" t="s">
        <v>352</v>
      </c>
      <c r="BM1524" s="228" t="s">
        <v>2423</v>
      </c>
    </row>
    <row r="1525" s="14" customFormat="1">
      <c r="A1525" s="14"/>
      <c r="B1525" s="246"/>
      <c r="C1525" s="247"/>
      <c r="D1525" s="237" t="s">
        <v>204</v>
      </c>
      <c r="E1525" s="247"/>
      <c r="F1525" s="249" t="s">
        <v>2424</v>
      </c>
      <c r="G1525" s="247"/>
      <c r="H1525" s="250">
        <v>130.83000000000001</v>
      </c>
      <c r="I1525" s="251"/>
      <c r="J1525" s="247"/>
      <c r="K1525" s="247"/>
      <c r="L1525" s="252"/>
      <c r="M1525" s="253"/>
      <c r="N1525" s="254"/>
      <c r="O1525" s="254"/>
      <c r="P1525" s="254"/>
      <c r="Q1525" s="254"/>
      <c r="R1525" s="254"/>
      <c r="S1525" s="254"/>
      <c r="T1525" s="255"/>
      <c r="U1525" s="14"/>
      <c r="V1525" s="14"/>
      <c r="W1525" s="14"/>
      <c r="X1525" s="14"/>
      <c r="Y1525" s="14"/>
      <c r="Z1525" s="14"/>
      <c r="AA1525" s="14"/>
      <c r="AB1525" s="14"/>
      <c r="AC1525" s="14"/>
      <c r="AD1525" s="14"/>
      <c r="AE1525" s="14"/>
      <c r="AT1525" s="256" t="s">
        <v>204</v>
      </c>
      <c r="AU1525" s="256" t="s">
        <v>81</v>
      </c>
      <c r="AV1525" s="14" t="s">
        <v>81</v>
      </c>
      <c r="AW1525" s="14" t="s">
        <v>4</v>
      </c>
      <c r="AX1525" s="14" t="s">
        <v>77</v>
      </c>
      <c r="AY1525" s="256" t="s">
        <v>193</v>
      </c>
    </row>
    <row r="1526" s="2" customFormat="1" ht="16.5" customHeight="1">
      <c r="A1526" s="41"/>
      <c r="B1526" s="42"/>
      <c r="C1526" s="217" t="s">
        <v>2425</v>
      </c>
      <c r="D1526" s="217" t="s">
        <v>195</v>
      </c>
      <c r="E1526" s="218" t="s">
        <v>2426</v>
      </c>
      <c r="F1526" s="219" t="s">
        <v>2427</v>
      </c>
      <c r="G1526" s="220" t="s">
        <v>198</v>
      </c>
      <c r="H1526" s="221">
        <v>317.512</v>
      </c>
      <c r="I1526" s="222"/>
      <c r="J1526" s="223">
        <f>ROUND(I1526*H1526,2)</f>
        <v>0</v>
      </c>
      <c r="K1526" s="219" t="s">
        <v>199</v>
      </c>
      <c r="L1526" s="47"/>
      <c r="M1526" s="224" t="s">
        <v>21</v>
      </c>
      <c r="N1526" s="225" t="s">
        <v>44</v>
      </c>
      <c r="O1526" s="87"/>
      <c r="P1526" s="226">
        <f>O1526*H1526</f>
        <v>0</v>
      </c>
      <c r="Q1526" s="226">
        <v>0.00020000000000000001</v>
      </c>
      <c r="R1526" s="226">
        <f>Q1526*H1526</f>
        <v>0.063502400000000001</v>
      </c>
      <c r="S1526" s="226">
        <v>0</v>
      </c>
      <c r="T1526" s="227">
        <f>S1526*H1526</f>
        <v>0</v>
      </c>
      <c r="U1526" s="41"/>
      <c r="V1526" s="41"/>
      <c r="W1526" s="41"/>
      <c r="X1526" s="41"/>
      <c r="Y1526" s="41"/>
      <c r="Z1526" s="41"/>
      <c r="AA1526" s="41"/>
      <c r="AB1526" s="41"/>
      <c r="AC1526" s="41"/>
      <c r="AD1526" s="41"/>
      <c r="AE1526" s="41"/>
      <c r="AR1526" s="228" t="s">
        <v>352</v>
      </c>
      <c r="AT1526" s="228" t="s">
        <v>195</v>
      </c>
      <c r="AU1526" s="228" t="s">
        <v>81</v>
      </c>
      <c r="AY1526" s="20" t="s">
        <v>193</v>
      </c>
      <c r="BE1526" s="229">
        <f>IF(N1526="základní",J1526,0)</f>
        <v>0</v>
      </c>
      <c r="BF1526" s="229">
        <f>IF(N1526="snížená",J1526,0)</f>
        <v>0</v>
      </c>
      <c r="BG1526" s="229">
        <f>IF(N1526="zákl. přenesená",J1526,0)</f>
        <v>0</v>
      </c>
      <c r="BH1526" s="229">
        <f>IF(N1526="sníž. přenesená",J1526,0)</f>
        <v>0</v>
      </c>
      <c r="BI1526" s="229">
        <f>IF(N1526="nulová",J1526,0)</f>
        <v>0</v>
      </c>
      <c r="BJ1526" s="20" t="s">
        <v>77</v>
      </c>
      <c r="BK1526" s="229">
        <f>ROUND(I1526*H1526,2)</f>
        <v>0</v>
      </c>
      <c r="BL1526" s="20" t="s">
        <v>352</v>
      </c>
      <c r="BM1526" s="228" t="s">
        <v>2428</v>
      </c>
    </row>
    <row r="1527" s="2" customFormat="1">
      <c r="A1527" s="41"/>
      <c r="B1527" s="42"/>
      <c r="C1527" s="43"/>
      <c r="D1527" s="230" t="s">
        <v>202</v>
      </c>
      <c r="E1527" s="43"/>
      <c r="F1527" s="231" t="s">
        <v>2429</v>
      </c>
      <c r="G1527" s="43"/>
      <c r="H1527" s="43"/>
      <c r="I1527" s="232"/>
      <c r="J1527" s="43"/>
      <c r="K1527" s="43"/>
      <c r="L1527" s="47"/>
      <c r="M1527" s="233"/>
      <c r="N1527" s="234"/>
      <c r="O1527" s="87"/>
      <c r="P1527" s="87"/>
      <c r="Q1527" s="87"/>
      <c r="R1527" s="87"/>
      <c r="S1527" s="87"/>
      <c r="T1527" s="88"/>
      <c r="U1527" s="41"/>
      <c r="V1527" s="41"/>
      <c r="W1527" s="41"/>
      <c r="X1527" s="41"/>
      <c r="Y1527" s="41"/>
      <c r="Z1527" s="41"/>
      <c r="AA1527" s="41"/>
      <c r="AB1527" s="41"/>
      <c r="AC1527" s="41"/>
      <c r="AD1527" s="41"/>
      <c r="AE1527" s="41"/>
      <c r="AT1527" s="20" t="s">
        <v>202</v>
      </c>
      <c r="AU1527" s="20" t="s">
        <v>81</v>
      </c>
    </row>
    <row r="1528" s="14" customFormat="1">
      <c r="A1528" s="14"/>
      <c r="B1528" s="246"/>
      <c r="C1528" s="247"/>
      <c r="D1528" s="237" t="s">
        <v>204</v>
      </c>
      <c r="E1528" s="248" t="s">
        <v>21</v>
      </c>
      <c r="F1528" s="249" t="s">
        <v>719</v>
      </c>
      <c r="G1528" s="247"/>
      <c r="H1528" s="250">
        <v>95.200000000000003</v>
      </c>
      <c r="I1528" s="251"/>
      <c r="J1528" s="247"/>
      <c r="K1528" s="247"/>
      <c r="L1528" s="252"/>
      <c r="M1528" s="253"/>
      <c r="N1528" s="254"/>
      <c r="O1528" s="254"/>
      <c r="P1528" s="254"/>
      <c r="Q1528" s="254"/>
      <c r="R1528" s="254"/>
      <c r="S1528" s="254"/>
      <c r="T1528" s="255"/>
      <c r="U1528" s="14"/>
      <c r="V1528" s="14"/>
      <c r="W1528" s="14"/>
      <c r="X1528" s="14"/>
      <c r="Y1528" s="14"/>
      <c r="Z1528" s="14"/>
      <c r="AA1528" s="14"/>
      <c r="AB1528" s="14"/>
      <c r="AC1528" s="14"/>
      <c r="AD1528" s="14"/>
      <c r="AE1528" s="14"/>
      <c r="AT1528" s="256" t="s">
        <v>204</v>
      </c>
      <c r="AU1528" s="256" t="s">
        <v>81</v>
      </c>
      <c r="AV1528" s="14" t="s">
        <v>81</v>
      </c>
      <c r="AW1528" s="14" t="s">
        <v>34</v>
      </c>
      <c r="AX1528" s="14" t="s">
        <v>73</v>
      </c>
      <c r="AY1528" s="256" t="s">
        <v>193</v>
      </c>
    </row>
    <row r="1529" s="13" customFormat="1">
      <c r="A1529" s="13"/>
      <c r="B1529" s="235"/>
      <c r="C1529" s="236"/>
      <c r="D1529" s="237" t="s">
        <v>204</v>
      </c>
      <c r="E1529" s="238" t="s">
        <v>21</v>
      </c>
      <c r="F1529" s="239" t="s">
        <v>2430</v>
      </c>
      <c r="G1529" s="236"/>
      <c r="H1529" s="238" t="s">
        <v>21</v>
      </c>
      <c r="I1529" s="240"/>
      <c r="J1529" s="236"/>
      <c r="K1529" s="236"/>
      <c r="L1529" s="241"/>
      <c r="M1529" s="242"/>
      <c r="N1529" s="243"/>
      <c r="O1529" s="243"/>
      <c r="P1529" s="243"/>
      <c r="Q1529" s="243"/>
      <c r="R1529" s="243"/>
      <c r="S1529" s="243"/>
      <c r="T1529" s="244"/>
      <c r="U1529" s="13"/>
      <c r="V1529" s="13"/>
      <c r="W1529" s="13"/>
      <c r="X1529" s="13"/>
      <c r="Y1529" s="13"/>
      <c r="Z1529" s="13"/>
      <c r="AA1529" s="13"/>
      <c r="AB1529" s="13"/>
      <c r="AC1529" s="13"/>
      <c r="AD1529" s="13"/>
      <c r="AE1529" s="13"/>
      <c r="AT1529" s="245" t="s">
        <v>204</v>
      </c>
      <c r="AU1529" s="245" t="s">
        <v>81</v>
      </c>
      <c r="AV1529" s="13" t="s">
        <v>77</v>
      </c>
      <c r="AW1529" s="13" t="s">
        <v>34</v>
      </c>
      <c r="AX1529" s="13" t="s">
        <v>73</v>
      </c>
      <c r="AY1529" s="245" t="s">
        <v>193</v>
      </c>
    </row>
    <row r="1530" s="14" customFormat="1">
      <c r="A1530" s="14"/>
      <c r="B1530" s="246"/>
      <c r="C1530" s="247"/>
      <c r="D1530" s="237" t="s">
        <v>204</v>
      </c>
      <c r="E1530" s="248" t="s">
        <v>21</v>
      </c>
      <c r="F1530" s="249" t="s">
        <v>1258</v>
      </c>
      <c r="G1530" s="247"/>
      <c r="H1530" s="250">
        <v>61.566000000000002</v>
      </c>
      <c r="I1530" s="251"/>
      <c r="J1530" s="247"/>
      <c r="K1530" s="247"/>
      <c r="L1530" s="252"/>
      <c r="M1530" s="253"/>
      <c r="N1530" s="254"/>
      <c r="O1530" s="254"/>
      <c r="P1530" s="254"/>
      <c r="Q1530" s="254"/>
      <c r="R1530" s="254"/>
      <c r="S1530" s="254"/>
      <c r="T1530" s="255"/>
      <c r="U1530" s="14"/>
      <c r="V1530" s="14"/>
      <c r="W1530" s="14"/>
      <c r="X1530" s="14"/>
      <c r="Y1530" s="14"/>
      <c r="Z1530" s="14"/>
      <c r="AA1530" s="14"/>
      <c r="AB1530" s="14"/>
      <c r="AC1530" s="14"/>
      <c r="AD1530" s="14"/>
      <c r="AE1530" s="14"/>
      <c r="AT1530" s="256" t="s">
        <v>204</v>
      </c>
      <c r="AU1530" s="256" t="s">
        <v>81</v>
      </c>
      <c r="AV1530" s="14" t="s">
        <v>81</v>
      </c>
      <c r="AW1530" s="14" t="s">
        <v>34</v>
      </c>
      <c r="AX1530" s="14" t="s">
        <v>73</v>
      </c>
      <c r="AY1530" s="256" t="s">
        <v>193</v>
      </c>
    </row>
    <row r="1531" s="14" customFormat="1">
      <c r="A1531" s="14"/>
      <c r="B1531" s="246"/>
      <c r="C1531" s="247"/>
      <c r="D1531" s="237" t="s">
        <v>204</v>
      </c>
      <c r="E1531" s="248" t="s">
        <v>21</v>
      </c>
      <c r="F1531" s="249" t="s">
        <v>2431</v>
      </c>
      <c r="G1531" s="247"/>
      <c r="H1531" s="250">
        <v>-10</v>
      </c>
      <c r="I1531" s="251"/>
      <c r="J1531" s="247"/>
      <c r="K1531" s="247"/>
      <c r="L1531" s="252"/>
      <c r="M1531" s="253"/>
      <c r="N1531" s="254"/>
      <c r="O1531" s="254"/>
      <c r="P1531" s="254"/>
      <c r="Q1531" s="254"/>
      <c r="R1531" s="254"/>
      <c r="S1531" s="254"/>
      <c r="T1531" s="255"/>
      <c r="U1531" s="14"/>
      <c r="V1531" s="14"/>
      <c r="W1531" s="14"/>
      <c r="X1531" s="14"/>
      <c r="Y1531" s="14"/>
      <c r="Z1531" s="14"/>
      <c r="AA1531" s="14"/>
      <c r="AB1531" s="14"/>
      <c r="AC1531" s="14"/>
      <c r="AD1531" s="14"/>
      <c r="AE1531" s="14"/>
      <c r="AT1531" s="256" t="s">
        <v>204</v>
      </c>
      <c r="AU1531" s="256" t="s">
        <v>81</v>
      </c>
      <c r="AV1531" s="14" t="s">
        <v>81</v>
      </c>
      <c r="AW1531" s="14" t="s">
        <v>34</v>
      </c>
      <c r="AX1531" s="14" t="s">
        <v>73</v>
      </c>
      <c r="AY1531" s="256" t="s">
        <v>193</v>
      </c>
    </row>
    <row r="1532" s="14" customFormat="1">
      <c r="A1532" s="14"/>
      <c r="B1532" s="246"/>
      <c r="C1532" s="247"/>
      <c r="D1532" s="237" t="s">
        <v>204</v>
      </c>
      <c r="E1532" s="248" t="s">
        <v>21</v>
      </c>
      <c r="F1532" s="249" t="s">
        <v>1260</v>
      </c>
      <c r="G1532" s="247"/>
      <c r="H1532" s="250">
        <v>57.225999999999999</v>
      </c>
      <c r="I1532" s="251"/>
      <c r="J1532" s="247"/>
      <c r="K1532" s="247"/>
      <c r="L1532" s="252"/>
      <c r="M1532" s="253"/>
      <c r="N1532" s="254"/>
      <c r="O1532" s="254"/>
      <c r="P1532" s="254"/>
      <c r="Q1532" s="254"/>
      <c r="R1532" s="254"/>
      <c r="S1532" s="254"/>
      <c r="T1532" s="255"/>
      <c r="U1532" s="14"/>
      <c r="V1532" s="14"/>
      <c r="W1532" s="14"/>
      <c r="X1532" s="14"/>
      <c r="Y1532" s="14"/>
      <c r="Z1532" s="14"/>
      <c r="AA1532" s="14"/>
      <c r="AB1532" s="14"/>
      <c r="AC1532" s="14"/>
      <c r="AD1532" s="14"/>
      <c r="AE1532" s="14"/>
      <c r="AT1532" s="256" t="s">
        <v>204</v>
      </c>
      <c r="AU1532" s="256" t="s">
        <v>81</v>
      </c>
      <c r="AV1532" s="14" t="s">
        <v>81</v>
      </c>
      <c r="AW1532" s="14" t="s">
        <v>34</v>
      </c>
      <c r="AX1532" s="14" t="s">
        <v>73</v>
      </c>
      <c r="AY1532" s="256" t="s">
        <v>193</v>
      </c>
    </row>
    <row r="1533" s="14" customFormat="1">
      <c r="A1533" s="14"/>
      <c r="B1533" s="246"/>
      <c r="C1533" s="247"/>
      <c r="D1533" s="237" t="s">
        <v>204</v>
      </c>
      <c r="E1533" s="248" t="s">
        <v>21</v>
      </c>
      <c r="F1533" s="249" t="s">
        <v>1262</v>
      </c>
      <c r="G1533" s="247"/>
      <c r="H1533" s="250">
        <v>36.539999999999999</v>
      </c>
      <c r="I1533" s="251"/>
      <c r="J1533" s="247"/>
      <c r="K1533" s="247"/>
      <c r="L1533" s="252"/>
      <c r="M1533" s="253"/>
      <c r="N1533" s="254"/>
      <c r="O1533" s="254"/>
      <c r="P1533" s="254"/>
      <c r="Q1533" s="254"/>
      <c r="R1533" s="254"/>
      <c r="S1533" s="254"/>
      <c r="T1533" s="255"/>
      <c r="U1533" s="14"/>
      <c r="V1533" s="14"/>
      <c r="W1533" s="14"/>
      <c r="X1533" s="14"/>
      <c r="Y1533" s="14"/>
      <c r="Z1533" s="14"/>
      <c r="AA1533" s="14"/>
      <c r="AB1533" s="14"/>
      <c r="AC1533" s="14"/>
      <c r="AD1533" s="14"/>
      <c r="AE1533" s="14"/>
      <c r="AT1533" s="256" t="s">
        <v>204</v>
      </c>
      <c r="AU1533" s="256" t="s">
        <v>81</v>
      </c>
      <c r="AV1533" s="14" t="s">
        <v>81</v>
      </c>
      <c r="AW1533" s="14" t="s">
        <v>34</v>
      </c>
      <c r="AX1533" s="14" t="s">
        <v>73</v>
      </c>
      <c r="AY1533" s="256" t="s">
        <v>193</v>
      </c>
    </row>
    <row r="1534" s="14" customFormat="1">
      <c r="A1534" s="14"/>
      <c r="B1534" s="246"/>
      <c r="C1534" s="247"/>
      <c r="D1534" s="237" t="s">
        <v>204</v>
      </c>
      <c r="E1534" s="248" t="s">
        <v>21</v>
      </c>
      <c r="F1534" s="249" t="s">
        <v>1265</v>
      </c>
      <c r="G1534" s="247"/>
      <c r="H1534" s="250">
        <v>88.560000000000002</v>
      </c>
      <c r="I1534" s="251"/>
      <c r="J1534" s="247"/>
      <c r="K1534" s="247"/>
      <c r="L1534" s="252"/>
      <c r="M1534" s="253"/>
      <c r="N1534" s="254"/>
      <c r="O1534" s="254"/>
      <c r="P1534" s="254"/>
      <c r="Q1534" s="254"/>
      <c r="R1534" s="254"/>
      <c r="S1534" s="254"/>
      <c r="T1534" s="255"/>
      <c r="U1534" s="14"/>
      <c r="V1534" s="14"/>
      <c r="W1534" s="14"/>
      <c r="X1534" s="14"/>
      <c r="Y1534" s="14"/>
      <c r="Z1534" s="14"/>
      <c r="AA1534" s="14"/>
      <c r="AB1534" s="14"/>
      <c r="AC1534" s="14"/>
      <c r="AD1534" s="14"/>
      <c r="AE1534" s="14"/>
      <c r="AT1534" s="256" t="s">
        <v>204</v>
      </c>
      <c r="AU1534" s="256" t="s">
        <v>81</v>
      </c>
      <c r="AV1534" s="14" t="s">
        <v>81</v>
      </c>
      <c r="AW1534" s="14" t="s">
        <v>34</v>
      </c>
      <c r="AX1534" s="14" t="s">
        <v>73</v>
      </c>
      <c r="AY1534" s="256" t="s">
        <v>193</v>
      </c>
    </row>
    <row r="1535" s="14" customFormat="1">
      <c r="A1535" s="14"/>
      <c r="B1535" s="246"/>
      <c r="C1535" s="247"/>
      <c r="D1535" s="237" t="s">
        <v>204</v>
      </c>
      <c r="E1535" s="248" t="s">
        <v>21</v>
      </c>
      <c r="F1535" s="249" t="s">
        <v>2432</v>
      </c>
      <c r="G1535" s="247"/>
      <c r="H1535" s="250">
        <v>-15.188000000000001</v>
      </c>
      <c r="I1535" s="251"/>
      <c r="J1535" s="247"/>
      <c r="K1535" s="247"/>
      <c r="L1535" s="252"/>
      <c r="M1535" s="253"/>
      <c r="N1535" s="254"/>
      <c r="O1535" s="254"/>
      <c r="P1535" s="254"/>
      <c r="Q1535" s="254"/>
      <c r="R1535" s="254"/>
      <c r="S1535" s="254"/>
      <c r="T1535" s="255"/>
      <c r="U1535" s="14"/>
      <c r="V1535" s="14"/>
      <c r="W1535" s="14"/>
      <c r="X1535" s="14"/>
      <c r="Y1535" s="14"/>
      <c r="Z1535" s="14"/>
      <c r="AA1535" s="14"/>
      <c r="AB1535" s="14"/>
      <c r="AC1535" s="14"/>
      <c r="AD1535" s="14"/>
      <c r="AE1535" s="14"/>
      <c r="AT1535" s="256" t="s">
        <v>204</v>
      </c>
      <c r="AU1535" s="256" t="s">
        <v>81</v>
      </c>
      <c r="AV1535" s="14" t="s">
        <v>81</v>
      </c>
      <c r="AW1535" s="14" t="s">
        <v>34</v>
      </c>
      <c r="AX1535" s="14" t="s">
        <v>73</v>
      </c>
      <c r="AY1535" s="256" t="s">
        <v>193</v>
      </c>
    </row>
    <row r="1536" s="14" customFormat="1">
      <c r="A1536" s="14"/>
      <c r="B1536" s="246"/>
      <c r="C1536" s="247"/>
      <c r="D1536" s="237" t="s">
        <v>204</v>
      </c>
      <c r="E1536" s="248" t="s">
        <v>21</v>
      </c>
      <c r="F1536" s="249" t="s">
        <v>1267</v>
      </c>
      <c r="G1536" s="247"/>
      <c r="H1536" s="250">
        <v>3.6080000000000001</v>
      </c>
      <c r="I1536" s="251"/>
      <c r="J1536" s="247"/>
      <c r="K1536" s="247"/>
      <c r="L1536" s="252"/>
      <c r="M1536" s="253"/>
      <c r="N1536" s="254"/>
      <c r="O1536" s="254"/>
      <c r="P1536" s="254"/>
      <c r="Q1536" s="254"/>
      <c r="R1536" s="254"/>
      <c r="S1536" s="254"/>
      <c r="T1536" s="255"/>
      <c r="U1536" s="14"/>
      <c r="V1536" s="14"/>
      <c r="W1536" s="14"/>
      <c r="X1536" s="14"/>
      <c r="Y1536" s="14"/>
      <c r="Z1536" s="14"/>
      <c r="AA1536" s="14"/>
      <c r="AB1536" s="14"/>
      <c r="AC1536" s="14"/>
      <c r="AD1536" s="14"/>
      <c r="AE1536" s="14"/>
      <c r="AT1536" s="256" t="s">
        <v>204</v>
      </c>
      <c r="AU1536" s="256" t="s">
        <v>81</v>
      </c>
      <c r="AV1536" s="14" t="s">
        <v>81</v>
      </c>
      <c r="AW1536" s="14" t="s">
        <v>34</v>
      </c>
      <c r="AX1536" s="14" t="s">
        <v>73</v>
      </c>
      <c r="AY1536" s="256" t="s">
        <v>193</v>
      </c>
    </row>
    <row r="1537" s="16" customFormat="1">
      <c r="A1537" s="16"/>
      <c r="B1537" s="268"/>
      <c r="C1537" s="269"/>
      <c r="D1537" s="237" t="s">
        <v>204</v>
      </c>
      <c r="E1537" s="270" t="s">
        <v>723</v>
      </c>
      <c r="F1537" s="271" t="s">
        <v>491</v>
      </c>
      <c r="G1537" s="269"/>
      <c r="H1537" s="272">
        <v>317.512</v>
      </c>
      <c r="I1537" s="273"/>
      <c r="J1537" s="269"/>
      <c r="K1537" s="269"/>
      <c r="L1537" s="274"/>
      <c r="M1537" s="275"/>
      <c r="N1537" s="276"/>
      <c r="O1537" s="276"/>
      <c r="P1537" s="276"/>
      <c r="Q1537" s="276"/>
      <c r="R1537" s="276"/>
      <c r="S1537" s="276"/>
      <c r="T1537" s="277"/>
      <c r="U1537" s="16"/>
      <c r="V1537" s="16"/>
      <c r="W1537" s="16"/>
      <c r="X1537" s="16"/>
      <c r="Y1537" s="16"/>
      <c r="Z1537" s="16"/>
      <c r="AA1537" s="16"/>
      <c r="AB1537" s="16"/>
      <c r="AC1537" s="16"/>
      <c r="AD1537" s="16"/>
      <c r="AE1537" s="16"/>
      <c r="AT1537" s="278" t="s">
        <v>204</v>
      </c>
      <c r="AU1537" s="278" t="s">
        <v>81</v>
      </c>
      <c r="AV1537" s="16" t="s">
        <v>109</v>
      </c>
      <c r="AW1537" s="16" t="s">
        <v>34</v>
      </c>
      <c r="AX1537" s="16" t="s">
        <v>73</v>
      </c>
      <c r="AY1537" s="278" t="s">
        <v>193</v>
      </c>
    </row>
    <row r="1538" s="15" customFormat="1">
      <c r="A1538" s="15"/>
      <c r="B1538" s="257"/>
      <c r="C1538" s="258"/>
      <c r="D1538" s="237" t="s">
        <v>204</v>
      </c>
      <c r="E1538" s="259" t="s">
        <v>21</v>
      </c>
      <c r="F1538" s="260" t="s">
        <v>208</v>
      </c>
      <c r="G1538" s="258"/>
      <c r="H1538" s="261">
        <v>317.512</v>
      </c>
      <c r="I1538" s="262"/>
      <c r="J1538" s="258"/>
      <c r="K1538" s="258"/>
      <c r="L1538" s="263"/>
      <c r="M1538" s="264"/>
      <c r="N1538" s="265"/>
      <c r="O1538" s="265"/>
      <c r="P1538" s="265"/>
      <c r="Q1538" s="265"/>
      <c r="R1538" s="265"/>
      <c r="S1538" s="265"/>
      <c r="T1538" s="266"/>
      <c r="U1538" s="15"/>
      <c r="V1538" s="15"/>
      <c r="W1538" s="15"/>
      <c r="X1538" s="15"/>
      <c r="Y1538" s="15"/>
      <c r="Z1538" s="15"/>
      <c r="AA1538" s="15"/>
      <c r="AB1538" s="15"/>
      <c r="AC1538" s="15"/>
      <c r="AD1538" s="15"/>
      <c r="AE1538" s="15"/>
      <c r="AT1538" s="267" t="s">
        <v>204</v>
      </c>
      <c r="AU1538" s="267" t="s">
        <v>81</v>
      </c>
      <c r="AV1538" s="15" t="s">
        <v>200</v>
      </c>
      <c r="AW1538" s="15" t="s">
        <v>34</v>
      </c>
      <c r="AX1538" s="15" t="s">
        <v>77</v>
      </c>
      <c r="AY1538" s="267" t="s">
        <v>193</v>
      </c>
    </row>
    <row r="1539" s="2" customFormat="1" ht="16.5" customHeight="1">
      <c r="A1539" s="41"/>
      <c r="B1539" s="42"/>
      <c r="C1539" s="217" t="s">
        <v>2433</v>
      </c>
      <c r="D1539" s="217" t="s">
        <v>195</v>
      </c>
      <c r="E1539" s="218" t="s">
        <v>2434</v>
      </c>
      <c r="F1539" s="219" t="s">
        <v>2435</v>
      </c>
      <c r="G1539" s="220" t="s">
        <v>198</v>
      </c>
      <c r="H1539" s="221">
        <v>124.59999999999999</v>
      </c>
      <c r="I1539" s="222"/>
      <c r="J1539" s="223">
        <f>ROUND(I1539*H1539,2)</f>
        <v>0</v>
      </c>
      <c r="K1539" s="219" t="s">
        <v>199</v>
      </c>
      <c r="L1539" s="47"/>
      <c r="M1539" s="224" t="s">
        <v>21</v>
      </c>
      <c r="N1539" s="225" t="s">
        <v>44</v>
      </c>
      <c r="O1539" s="87"/>
      <c r="P1539" s="226">
        <f>O1539*H1539</f>
        <v>0</v>
      </c>
      <c r="Q1539" s="226">
        <v>1.0000000000000001E-05</v>
      </c>
      <c r="R1539" s="226">
        <f>Q1539*H1539</f>
        <v>0.0012460000000000002</v>
      </c>
      <c r="S1539" s="226">
        <v>0</v>
      </c>
      <c r="T1539" s="227">
        <f>S1539*H1539</f>
        <v>0</v>
      </c>
      <c r="U1539" s="41"/>
      <c r="V1539" s="41"/>
      <c r="W1539" s="41"/>
      <c r="X1539" s="41"/>
      <c r="Y1539" s="41"/>
      <c r="Z1539" s="41"/>
      <c r="AA1539" s="41"/>
      <c r="AB1539" s="41"/>
      <c r="AC1539" s="41"/>
      <c r="AD1539" s="41"/>
      <c r="AE1539" s="41"/>
      <c r="AR1539" s="228" t="s">
        <v>352</v>
      </c>
      <c r="AT1539" s="228" t="s">
        <v>195</v>
      </c>
      <c r="AU1539" s="228" t="s">
        <v>81</v>
      </c>
      <c r="AY1539" s="20" t="s">
        <v>193</v>
      </c>
      <c r="BE1539" s="229">
        <f>IF(N1539="základní",J1539,0)</f>
        <v>0</v>
      </c>
      <c r="BF1539" s="229">
        <f>IF(N1539="snížená",J1539,0)</f>
        <v>0</v>
      </c>
      <c r="BG1539" s="229">
        <f>IF(N1539="zákl. přenesená",J1539,0)</f>
        <v>0</v>
      </c>
      <c r="BH1539" s="229">
        <f>IF(N1539="sníž. přenesená",J1539,0)</f>
        <v>0</v>
      </c>
      <c r="BI1539" s="229">
        <f>IF(N1539="nulová",J1539,0)</f>
        <v>0</v>
      </c>
      <c r="BJ1539" s="20" t="s">
        <v>77</v>
      </c>
      <c r="BK1539" s="229">
        <f>ROUND(I1539*H1539,2)</f>
        <v>0</v>
      </c>
      <c r="BL1539" s="20" t="s">
        <v>352</v>
      </c>
      <c r="BM1539" s="228" t="s">
        <v>2436</v>
      </c>
    </row>
    <row r="1540" s="2" customFormat="1">
      <c r="A1540" s="41"/>
      <c r="B1540" s="42"/>
      <c r="C1540" s="43"/>
      <c r="D1540" s="230" t="s">
        <v>202</v>
      </c>
      <c r="E1540" s="43"/>
      <c r="F1540" s="231" t="s">
        <v>2437</v>
      </c>
      <c r="G1540" s="43"/>
      <c r="H1540" s="43"/>
      <c r="I1540" s="232"/>
      <c r="J1540" s="43"/>
      <c r="K1540" s="43"/>
      <c r="L1540" s="47"/>
      <c r="M1540" s="233"/>
      <c r="N1540" s="234"/>
      <c r="O1540" s="87"/>
      <c r="P1540" s="87"/>
      <c r="Q1540" s="87"/>
      <c r="R1540" s="87"/>
      <c r="S1540" s="87"/>
      <c r="T1540" s="88"/>
      <c r="U1540" s="41"/>
      <c r="V1540" s="41"/>
      <c r="W1540" s="41"/>
      <c r="X1540" s="41"/>
      <c r="Y1540" s="41"/>
      <c r="Z1540" s="41"/>
      <c r="AA1540" s="41"/>
      <c r="AB1540" s="41"/>
      <c r="AC1540" s="41"/>
      <c r="AD1540" s="41"/>
      <c r="AE1540" s="41"/>
      <c r="AT1540" s="20" t="s">
        <v>202</v>
      </c>
      <c r="AU1540" s="20" t="s">
        <v>81</v>
      </c>
    </row>
    <row r="1541" s="14" customFormat="1">
      <c r="A1541" s="14"/>
      <c r="B1541" s="246"/>
      <c r="C1541" s="247"/>
      <c r="D1541" s="237" t="s">
        <v>204</v>
      </c>
      <c r="E1541" s="248" t="s">
        <v>21</v>
      </c>
      <c r="F1541" s="249" t="s">
        <v>1449</v>
      </c>
      <c r="G1541" s="247"/>
      <c r="H1541" s="250">
        <v>17.100000000000001</v>
      </c>
      <c r="I1541" s="251"/>
      <c r="J1541" s="247"/>
      <c r="K1541" s="247"/>
      <c r="L1541" s="252"/>
      <c r="M1541" s="253"/>
      <c r="N1541" s="254"/>
      <c r="O1541" s="254"/>
      <c r="P1541" s="254"/>
      <c r="Q1541" s="254"/>
      <c r="R1541" s="254"/>
      <c r="S1541" s="254"/>
      <c r="T1541" s="255"/>
      <c r="U1541" s="14"/>
      <c r="V1541" s="14"/>
      <c r="W1541" s="14"/>
      <c r="X1541" s="14"/>
      <c r="Y1541" s="14"/>
      <c r="Z1541" s="14"/>
      <c r="AA1541" s="14"/>
      <c r="AB1541" s="14"/>
      <c r="AC1541" s="14"/>
      <c r="AD1541" s="14"/>
      <c r="AE1541" s="14"/>
      <c r="AT1541" s="256" t="s">
        <v>204</v>
      </c>
      <c r="AU1541" s="256" t="s">
        <v>81</v>
      </c>
      <c r="AV1541" s="14" t="s">
        <v>81</v>
      </c>
      <c r="AW1541" s="14" t="s">
        <v>34</v>
      </c>
      <c r="AX1541" s="14" t="s">
        <v>73</v>
      </c>
      <c r="AY1541" s="256" t="s">
        <v>193</v>
      </c>
    </row>
    <row r="1542" s="14" customFormat="1">
      <c r="A1542" s="14"/>
      <c r="B1542" s="246"/>
      <c r="C1542" s="247"/>
      <c r="D1542" s="237" t="s">
        <v>204</v>
      </c>
      <c r="E1542" s="248" t="s">
        <v>21</v>
      </c>
      <c r="F1542" s="249" t="s">
        <v>1450</v>
      </c>
      <c r="G1542" s="247"/>
      <c r="H1542" s="250">
        <v>11.9</v>
      </c>
      <c r="I1542" s="251"/>
      <c r="J1542" s="247"/>
      <c r="K1542" s="247"/>
      <c r="L1542" s="252"/>
      <c r="M1542" s="253"/>
      <c r="N1542" s="254"/>
      <c r="O1542" s="254"/>
      <c r="P1542" s="254"/>
      <c r="Q1542" s="254"/>
      <c r="R1542" s="254"/>
      <c r="S1542" s="254"/>
      <c r="T1542" s="255"/>
      <c r="U1542" s="14"/>
      <c r="V1542" s="14"/>
      <c r="W1542" s="14"/>
      <c r="X1542" s="14"/>
      <c r="Y1542" s="14"/>
      <c r="Z1542" s="14"/>
      <c r="AA1542" s="14"/>
      <c r="AB1542" s="14"/>
      <c r="AC1542" s="14"/>
      <c r="AD1542" s="14"/>
      <c r="AE1542" s="14"/>
      <c r="AT1542" s="256" t="s">
        <v>204</v>
      </c>
      <c r="AU1542" s="256" t="s">
        <v>81</v>
      </c>
      <c r="AV1542" s="14" t="s">
        <v>81</v>
      </c>
      <c r="AW1542" s="14" t="s">
        <v>34</v>
      </c>
      <c r="AX1542" s="14" t="s">
        <v>73</v>
      </c>
      <c r="AY1542" s="256" t="s">
        <v>193</v>
      </c>
    </row>
    <row r="1543" s="14" customFormat="1">
      <c r="A1543" s="14"/>
      <c r="B1543" s="246"/>
      <c r="C1543" s="247"/>
      <c r="D1543" s="237" t="s">
        <v>204</v>
      </c>
      <c r="E1543" s="248" t="s">
        <v>21</v>
      </c>
      <c r="F1543" s="249" t="s">
        <v>1451</v>
      </c>
      <c r="G1543" s="247"/>
      <c r="H1543" s="250">
        <v>67</v>
      </c>
      <c r="I1543" s="251"/>
      <c r="J1543" s="247"/>
      <c r="K1543" s="247"/>
      <c r="L1543" s="252"/>
      <c r="M1543" s="253"/>
      <c r="N1543" s="254"/>
      <c r="O1543" s="254"/>
      <c r="P1543" s="254"/>
      <c r="Q1543" s="254"/>
      <c r="R1543" s="254"/>
      <c r="S1543" s="254"/>
      <c r="T1543" s="255"/>
      <c r="U1543" s="14"/>
      <c r="V1543" s="14"/>
      <c r="W1543" s="14"/>
      <c r="X1543" s="14"/>
      <c r="Y1543" s="14"/>
      <c r="Z1543" s="14"/>
      <c r="AA1543" s="14"/>
      <c r="AB1543" s="14"/>
      <c r="AC1543" s="14"/>
      <c r="AD1543" s="14"/>
      <c r="AE1543" s="14"/>
      <c r="AT1543" s="256" t="s">
        <v>204</v>
      </c>
      <c r="AU1543" s="256" t="s">
        <v>81</v>
      </c>
      <c r="AV1543" s="14" t="s">
        <v>81</v>
      </c>
      <c r="AW1543" s="14" t="s">
        <v>34</v>
      </c>
      <c r="AX1543" s="14" t="s">
        <v>73</v>
      </c>
      <c r="AY1543" s="256" t="s">
        <v>193</v>
      </c>
    </row>
    <row r="1544" s="14" customFormat="1">
      <c r="A1544" s="14"/>
      <c r="B1544" s="246"/>
      <c r="C1544" s="247"/>
      <c r="D1544" s="237" t="s">
        <v>204</v>
      </c>
      <c r="E1544" s="248" t="s">
        <v>21</v>
      </c>
      <c r="F1544" s="249" t="s">
        <v>1228</v>
      </c>
      <c r="G1544" s="247"/>
      <c r="H1544" s="250">
        <v>5.5</v>
      </c>
      <c r="I1544" s="251"/>
      <c r="J1544" s="247"/>
      <c r="K1544" s="247"/>
      <c r="L1544" s="252"/>
      <c r="M1544" s="253"/>
      <c r="N1544" s="254"/>
      <c r="O1544" s="254"/>
      <c r="P1544" s="254"/>
      <c r="Q1544" s="254"/>
      <c r="R1544" s="254"/>
      <c r="S1544" s="254"/>
      <c r="T1544" s="255"/>
      <c r="U1544" s="14"/>
      <c r="V1544" s="14"/>
      <c r="W1544" s="14"/>
      <c r="X1544" s="14"/>
      <c r="Y1544" s="14"/>
      <c r="Z1544" s="14"/>
      <c r="AA1544" s="14"/>
      <c r="AB1544" s="14"/>
      <c r="AC1544" s="14"/>
      <c r="AD1544" s="14"/>
      <c r="AE1544" s="14"/>
      <c r="AT1544" s="256" t="s">
        <v>204</v>
      </c>
      <c r="AU1544" s="256" t="s">
        <v>81</v>
      </c>
      <c r="AV1544" s="14" t="s">
        <v>81</v>
      </c>
      <c r="AW1544" s="14" t="s">
        <v>34</v>
      </c>
      <c r="AX1544" s="14" t="s">
        <v>73</v>
      </c>
      <c r="AY1544" s="256" t="s">
        <v>193</v>
      </c>
    </row>
    <row r="1545" s="14" customFormat="1">
      <c r="A1545" s="14"/>
      <c r="B1545" s="246"/>
      <c r="C1545" s="247"/>
      <c r="D1545" s="237" t="s">
        <v>204</v>
      </c>
      <c r="E1545" s="248" t="s">
        <v>21</v>
      </c>
      <c r="F1545" s="249" t="s">
        <v>1452</v>
      </c>
      <c r="G1545" s="247"/>
      <c r="H1545" s="250">
        <v>3.1000000000000001</v>
      </c>
      <c r="I1545" s="251"/>
      <c r="J1545" s="247"/>
      <c r="K1545" s="247"/>
      <c r="L1545" s="252"/>
      <c r="M1545" s="253"/>
      <c r="N1545" s="254"/>
      <c r="O1545" s="254"/>
      <c r="P1545" s="254"/>
      <c r="Q1545" s="254"/>
      <c r="R1545" s="254"/>
      <c r="S1545" s="254"/>
      <c r="T1545" s="255"/>
      <c r="U1545" s="14"/>
      <c r="V1545" s="14"/>
      <c r="W1545" s="14"/>
      <c r="X1545" s="14"/>
      <c r="Y1545" s="14"/>
      <c r="Z1545" s="14"/>
      <c r="AA1545" s="14"/>
      <c r="AB1545" s="14"/>
      <c r="AC1545" s="14"/>
      <c r="AD1545" s="14"/>
      <c r="AE1545" s="14"/>
      <c r="AT1545" s="256" t="s">
        <v>204</v>
      </c>
      <c r="AU1545" s="256" t="s">
        <v>81</v>
      </c>
      <c r="AV1545" s="14" t="s">
        <v>81</v>
      </c>
      <c r="AW1545" s="14" t="s">
        <v>34</v>
      </c>
      <c r="AX1545" s="14" t="s">
        <v>73</v>
      </c>
      <c r="AY1545" s="256" t="s">
        <v>193</v>
      </c>
    </row>
    <row r="1546" s="14" customFormat="1">
      <c r="A1546" s="14"/>
      <c r="B1546" s="246"/>
      <c r="C1546" s="247"/>
      <c r="D1546" s="237" t="s">
        <v>204</v>
      </c>
      <c r="E1546" s="248" t="s">
        <v>21</v>
      </c>
      <c r="F1546" s="249" t="s">
        <v>1453</v>
      </c>
      <c r="G1546" s="247"/>
      <c r="H1546" s="250">
        <v>1.3999999999999999</v>
      </c>
      <c r="I1546" s="251"/>
      <c r="J1546" s="247"/>
      <c r="K1546" s="247"/>
      <c r="L1546" s="252"/>
      <c r="M1546" s="253"/>
      <c r="N1546" s="254"/>
      <c r="O1546" s="254"/>
      <c r="P1546" s="254"/>
      <c r="Q1546" s="254"/>
      <c r="R1546" s="254"/>
      <c r="S1546" s="254"/>
      <c r="T1546" s="255"/>
      <c r="U1546" s="14"/>
      <c r="V1546" s="14"/>
      <c r="W1546" s="14"/>
      <c r="X1546" s="14"/>
      <c r="Y1546" s="14"/>
      <c r="Z1546" s="14"/>
      <c r="AA1546" s="14"/>
      <c r="AB1546" s="14"/>
      <c r="AC1546" s="14"/>
      <c r="AD1546" s="14"/>
      <c r="AE1546" s="14"/>
      <c r="AT1546" s="256" t="s">
        <v>204</v>
      </c>
      <c r="AU1546" s="256" t="s">
        <v>81</v>
      </c>
      <c r="AV1546" s="14" t="s">
        <v>81</v>
      </c>
      <c r="AW1546" s="14" t="s">
        <v>34</v>
      </c>
      <c r="AX1546" s="14" t="s">
        <v>73</v>
      </c>
      <c r="AY1546" s="256" t="s">
        <v>193</v>
      </c>
    </row>
    <row r="1547" s="14" customFormat="1">
      <c r="A1547" s="14"/>
      <c r="B1547" s="246"/>
      <c r="C1547" s="247"/>
      <c r="D1547" s="237" t="s">
        <v>204</v>
      </c>
      <c r="E1547" s="248" t="s">
        <v>21</v>
      </c>
      <c r="F1547" s="249" t="s">
        <v>1229</v>
      </c>
      <c r="G1547" s="247"/>
      <c r="H1547" s="250">
        <v>18.600000000000001</v>
      </c>
      <c r="I1547" s="251"/>
      <c r="J1547" s="247"/>
      <c r="K1547" s="247"/>
      <c r="L1547" s="252"/>
      <c r="M1547" s="253"/>
      <c r="N1547" s="254"/>
      <c r="O1547" s="254"/>
      <c r="P1547" s="254"/>
      <c r="Q1547" s="254"/>
      <c r="R1547" s="254"/>
      <c r="S1547" s="254"/>
      <c r="T1547" s="255"/>
      <c r="U1547" s="14"/>
      <c r="V1547" s="14"/>
      <c r="W1547" s="14"/>
      <c r="X1547" s="14"/>
      <c r="Y1547" s="14"/>
      <c r="Z1547" s="14"/>
      <c r="AA1547" s="14"/>
      <c r="AB1547" s="14"/>
      <c r="AC1547" s="14"/>
      <c r="AD1547" s="14"/>
      <c r="AE1547" s="14"/>
      <c r="AT1547" s="256" t="s">
        <v>204</v>
      </c>
      <c r="AU1547" s="256" t="s">
        <v>81</v>
      </c>
      <c r="AV1547" s="14" t="s">
        <v>81</v>
      </c>
      <c r="AW1547" s="14" t="s">
        <v>34</v>
      </c>
      <c r="AX1547" s="14" t="s">
        <v>73</v>
      </c>
      <c r="AY1547" s="256" t="s">
        <v>193</v>
      </c>
    </row>
    <row r="1548" s="15" customFormat="1">
      <c r="A1548" s="15"/>
      <c r="B1548" s="257"/>
      <c r="C1548" s="258"/>
      <c r="D1548" s="237" t="s">
        <v>204</v>
      </c>
      <c r="E1548" s="259" t="s">
        <v>21</v>
      </c>
      <c r="F1548" s="260" t="s">
        <v>208</v>
      </c>
      <c r="G1548" s="258"/>
      <c r="H1548" s="261">
        <v>124.59999999999999</v>
      </c>
      <c r="I1548" s="262"/>
      <c r="J1548" s="258"/>
      <c r="K1548" s="258"/>
      <c r="L1548" s="263"/>
      <c r="M1548" s="264"/>
      <c r="N1548" s="265"/>
      <c r="O1548" s="265"/>
      <c r="P1548" s="265"/>
      <c r="Q1548" s="265"/>
      <c r="R1548" s="265"/>
      <c r="S1548" s="265"/>
      <c r="T1548" s="266"/>
      <c r="U1548" s="15"/>
      <c r="V1548" s="15"/>
      <c r="W1548" s="15"/>
      <c r="X1548" s="15"/>
      <c r="Y1548" s="15"/>
      <c r="Z1548" s="15"/>
      <c r="AA1548" s="15"/>
      <c r="AB1548" s="15"/>
      <c r="AC1548" s="15"/>
      <c r="AD1548" s="15"/>
      <c r="AE1548" s="15"/>
      <c r="AT1548" s="267" t="s">
        <v>204</v>
      </c>
      <c r="AU1548" s="267" t="s">
        <v>81</v>
      </c>
      <c r="AV1548" s="15" t="s">
        <v>200</v>
      </c>
      <c r="AW1548" s="15" t="s">
        <v>34</v>
      </c>
      <c r="AX1548" s="15" t="s">
        <v>77</v>
      </c>
      <c r="AY1548" s="267" t="s">
        <v>193</v>
      </c>
    </row>
    <row r="1549" s="2" customFormat="1" ht="24.15" customHeight="1">
      <c r="A1549" s="41"/>
      <c r="B1549" s="42"/>
      <c r="C1549" s="217" t="s">
        <v>2438</v>
      </c>
      <c r="D1549" s="217" t="s">
        <v>195</v>
      </c>
      <c r="E1549" s="218" t="s">
        <v>2439</v>
      </c>
      <c r="F1549" s="219" t="s">
        <v>2440</v>
      </c>
      <c r="G1549" s="220" t="s">
        <v>198</v>
      </c>
      <c r="H1549" s="221">
        <v>348.60500000000002</v>
      </c>
      <c r="I1549" s="222"/>
      <c r="J1549" s="223">
        <f>ROUND(I1549*H1549,2)</f>
        <v>0</v>
      </c>
      <c r="K1549" s="219" t="s">
        <v>199</v>
      </c>
      <c r="L1549" s="47"/>
      <c r="M1549" s="224" t="s">
        <v>21</v>
      </c>
      <c r="N1549" s="225" t="s">
        <v>44</v>
      </c>
      <c r="O1549" s="87"/>
      <c r="P1549" s="226">
        <f>O1549*H1549</f>
        <v>0</v>
      </c>
      <c r="Q1549" s="226">
        <v>0.00029</v>
      </c>
      <c r="R1549" s="226">
        <f>Q1549*H1549</f>
        <v>0.10109545</v>
      </c>
      <c r="S1549" s="226">
        <v>0</v>
      </c>
      <c r="T1549" s="227">
        <f>S1549*H1549</f>
        <v>0</v>
      </c>
      <c r="U1549" s="41"/>
      <c r="V1549" s="41"/>
      <c r="W1549" s="41"/>
      <c r="X1549" s="41"/>
      <c r="Y1549" s="41"/>
      <c r="Z1549" s="41"/>
      <c r="AA1549" s="41"/>
      <c r="AB1549" s="41"/>
      <c r="AC1549" s="41"/>
      <c r="AD1549" s="41"/>
      <c r="AE1549" s="41"/>
      <c r="AR1549" s="228" t="s">
        <v>352</v>
      </c>
      <c r="AT1549" s="228" t="s">
        <v>195</v>
      </c>
      <c r="AU1549" s="228" t="s">
        <v>81</v>
      </c>
      <c r="AY1549" s="20" t="s">
        <v>193</v>
      </c>
      <c r="BE1549" s="229">
        <f>IF(N1549="základní",J1549,0)</f>
        <v>0</v>
      </c>
      <c r="BF1549" s="229">
        <f>IF(N1549="snížená",J1549,0)</f>
        <v>0</v>
      </c>
      <c r="BG1549" s="229">
        <f>IF(N1549="zákl. přenesená",J1549,0)</f>
        <v>0</v>
      </c>
      <c r="BH1549" s="229">
        <f>IF(N1549="sníž. přenesená",J1549,0)</f>
        <v>0</v>
      </c>
      <c r="BI1549" s="229">
        <f>IF(N1549="nulová",J1549,0)</f>
        <v>0</v>
      </c>
      <c r="BJ1549" s="20" t="s">
        <v>77</v>
      </c>
      <c r="BK1549" s="229">
        <f>ROUND(I1549*H1549,2)</f>
        <v>0</v>
      </c>
      <c r="BL1549" s="20" t="s">
        <v>352</v>
      </c>
      <c r="BM1549" s="228" t="s">
        <v>2441</v>
      </c>
    </row>
    <row r="1550" s="2" customFormat="1">
      <c r="A1550" s="41"/>
      <c r="B1550" s="42"/>
      <c r="C1550" s="43"/>
      <c r="D1550" s="230" t="s">
        <v>202</v>
      </c>
      <c r="E1550" s="43"/>
      <c r="F1550" s="231" t="s">
        <v>2442</v>
      </c>
      <c r="G1550" s="43"/>
      <c r="H1550" s="43"/>
      <c r="I1550" s="232"/>
      <c r="J1550" s="43"/>
      <c r="K1550" s="43"/>
      <c r="L1550" s="47"/>
      <c r="M1550" s="233"/>
      <c r="N1550" s="234"/>
      <c r="O1550" s="87"/>
      <c r="P1550" s="87"/>
      <c r="Q1550" s="87"/>
      <c r="R1550" s="87"/>
      <c r="S1550" s="87"/>
      <c r="T1550" s="88"/>
      <c r="U1550" s="41"/>
      <c r="V1550" s="41"/>
      <c r="W1550" s="41"/>
      <c r="X1550" s="41"/>
      <c r="Y1550" s="41"/>
      <c r="Z1550" s="41"/>
      <c r="AA1550" s="41"/>
      <c r="AB1550" s="41"/>
      <c r="AC1550" s="41"/>
      <c r="AD1550" s="41"/>
      <c r="AE1550" s="41"/>
      <c r="AT1550" s="20" t="s">
        <v>202</v>
      </c>
      <c r="AU1550" s="20" t="s">
        <v>81</v>
      </c>
    </row>
    <row r="1551" s="13" customFormat="1">
      <c r="A1551" s="13"/>
      <c r="B1551" s="235"/>
      <c r="C1551" s="236"/>
      <c r="D1551" s="237" t="s">
        <v>204</v>
      </c>
      <c r="E1551" s="238" t="s">
        <v>21</v>
      </c>
      <c r="F1551" s="239" t="s">
        <v>2443</v>
      </c>
      <c r="G1551" s="236"/>
      <c r="H1551" s="238" t="s">
        <v>21</v>
      </c>
      <c r="I1551" s="240"/>
      <c r="J1551" s="236"/>
      <c r="K1551" s="236"/>
      <c r="L1551" s="241"/>
      <c r="M1551" s="242"/>
      <c r="N1551" s="243"/>
      <c r="O1551" s="243"/>
      <c r="P1551" s="243"/>
      <c r="Q1551" s="243"/>
      <c r="R1551" s="243"/>
      <c r="S1551" s="243"/>
      <c r="T1551" s="244"/>
      <c r="U1551" s="13"/>
      <c r="V1551" s="13"/>
      <c r="W1551" s="13"/>
      <c r="X1551" s="13"/>
      <c r="Y1551" s="13"/>
      <c r="Z1551" s="13"/>
      <c r="AA1551" s="13"/>
      <c r="AB1551" s="13"/>
      <c r="AC1551" s="13"/>
      <c r="AD1551" s="13"/>
      <c r="AE1551" s="13"/>
      <c r="AT1551" s="245" t="s">
        <v>204</v>
      </c>
      <c r="AU1551" s="245" t="s">
        <v>81</v>
      </c>
      <c r="AV1551" s="13" t="s">
        <v>77</v>
      </c>
      <c r="AW1551" s="13" t="s">
        <v>34</v>
      </c>
      <c r="AX1551" s="13" t="s">
        <v>73</v>
      </c>
      <c r="AY1551" s="245" t="s">
        <v>193</v>
      </c>
    </row>
    <row r="1552" s="14" customFormat="1">
      <c r="A1552" s="14"/>
      <c r="B1552" s="246"/>
      <c r="C1552" s="247"/>
      <c r="D1552" s="237" t="s">
        <v>204</v>
      </c>
      <c r="E1552" s="248" t="s">
        <v>21</v>
      </c>
      <c r="F1552" s="249" t="s">
        <v>723</v>
      </c>
      <c r="G1552" s="247"/>
      <c r="H1552" s="250">
        <v>317.512</v>
      </c>
      <c r="I1552" s="251"/>
      <c r="J1552" s="247"/>
      <c r="K1552" s="247"/>
      <c r="L1552" s="252"/>
      <c r="M1552" s="253"/>
      <c r="N1552" s="254"/>
      <c r="O1552" s="254"/>
      <c r="P1552" s="254"/>
      <c r="Q1552" s="254"/>
      <c r="R1552" s="254"/>
      <c r="S1552" s="254"/>
      <c r="T1552" s="255"/>
      <c r="U1552" s="14"/>
      <c r="V1552" s="14"/>
      <c r="W1552" s="14"/>
      <c r="X1552" s="14"/>
      <c r="Y1552" s="14"/>
      <c r="Z1552" s="14"/>
      <c r="AA1552" s="14"/>
      <c r="AB1552" s="14"/>
      <c r="AC1552" s="14"/>
      <c r="AD1552" s="14"/>
      <c r="AE1552" s="14"/>
      <c r="AT1552" s="256" t="s">
        <v>204</v>
      </c>
      <c r="AU1552" s="256" t="s">
        <v>81</v>
      </c>
      <c r="AV1552" s="14" t="s">
        <v>81</v>
      </c>
      <c r="AW1552" s="14" t="s">
        <v>34</v>
      </c>
      <c r="AX1552" s="14" t="s">
        <v>73</v>
      </c>
      <c r="AY1552" s="256" t="s">
        <v>193</v>
      </c>
    </row>
    <row r="1553" s="13" customFormat="1">
      <c r="A1553" s="13"/>
      <c r="B1553" s="235"/>
      <c r="C1553" s="236"/>
      <c r="D1553" s="237" t="s">
        <v>204</v>
      </c>
      <c r="E1553" s="238" t="s">
        <v>21</v>
      </c>
      <c r="F1553" s="239" t="s">
        <v>2444</v>
      </c>
      <c r="G1553" s="236"/>
      <c r="H1553" s="238" t="s">
        <v>21</v>
      </c>
      <c r="I1553" s="240"/>
      <c r="J1553" s="236"/>
      <c r="K1553" s="236"/>
      <c r="L1553" s="241"/>
      <c r="M1553" s="242"/>
      <c r="N1553" s="243"/>
      <c r="O1553" s="243"/>
      <c r="P1553" s="243"/>
      <c r="Q1553" s="243"/>
      <c r="R1553" s="243"/>
      <c r="S1553" s="243"/>
      <c r="T1553" s="244"/>
      <c r="U1553" s="13"/>
      <c r="V1553" s="13"/>
      <c r="W1553" s="13"/>
      <c r="X1553" s="13"/>
      <c r="Y1553" s="13"/>
      <c r="Z1553" s="13"/>
      <c r="AA1553" s="13"/>
      <c r="AB1553" s="13"/>
      <c r="AC1553" s="13"/>
      <c r="AD1553" s="13"/>
      <c r="AE1553" s="13"/>
      <c r="AT1553" s="245" t="s">
        <v>204</v>
      </c>
      <c r="AU1553" s="245" t="s">
        <v>81</v>
      </c>
      <c r="AV1553" s="13" t="s">
        <v>77</v>
      </c>
      <c r="AW1553" s="13" t="s">
        <v>34</v>
      </c>
      <c r="AX1553" s="13" t="s">
        <v>73</v>
      </c>
      <c r="AY1553" s="245" t="s">
        <v>193</v>
      </c>
    </row>
    <row r="1554" s="14" customFormat="1">
      <c r="A1554" s="14"/>
      <c r="B1554" s="246"/>
      <c r="C1554" s="247"/>
      <c r="D1554" s="237" t="s">
        <v>204</v>
      </c>
      <c r="E1554" s="248" t="s">
        <v>21</v>
      </c>
      <c r="F1554" s="249" t="s">
        <v>733</v>
      </c>
      <c r="G1554" s="247"/>
      <c r="H1554" s="250">
        <v>25.66</v>
      </c>
      <c r="I1554" s="251"/>
      <c r="J1554" s="247"/>
      <c r="K1554" s="247"/>
      <c r="L1554" s="252"/>
      <c r="M1554" s="253"/>
      <c r="N1554" s="254"/>
      <c r="O1554" s="254"/>
      <c r="P1554" s="254"/>
      <c r="Q1554" s="254"/>
      <c r="R1554" s="254"/>
      <c r="S1554" s="254"/>
      <c r="T1554" s="255"/>
      <c r="U1554" s="14"/>
      <c r="V1554" s="14"/>
      <c r="W1554" s="14"/>
      <c r="X1554" s="14"/>
      <c r="Y1554" s="14"/>
      <c r="Z1554" s="14"/>
      <c r="AA1554" s="14"/>
      <c r="AB1554" s="14"/>
      <c r="AC1554" s="14"/>
      <c r="AD1554" s="14"/>
      <c r="AE1554" s="14"/>
      <c r="AT1554" s="256" t="s">
        <v>204</v>
      </c>
      <c r="AU1554" s="256" t="s">
        <v>81</v>
      </c>
      <c r="AV1554" s="14" t="s">
        <v>81</v>
      </c>
      <c r="AW1554" s="14" t="s">
        <v>34</v>
      </c>
      <c r="AX1554" s="14" t="s">
        <v>73</v>
      </c>
      <c r="AY1554" s="256" t="s">
        <v>193</v>
      </c>
    </row>
    <row r="1555" s="14" customFormat="1">
      <c r="A1555" s="14"/>
      <c r="B1555" s="246"/>
      <c r="C1555" s="247"/>
      <c r="D1555" s="237" t="s">
        <v>204</v>
      </c>
      <c r="E1555" s="248" t="s">
        <v>21</v>
      </c>
      <c r="F1555" s="249" t="s">
        <v>735</v>
      </c>
      <c r="G1555" s="247"/>
      <c r="H1555" s="250">
        <v>3.1000000000000001</v>
      </c>
      <c r="I1555" s="251"/>
      <c r="J1555" s="247"/>
      <c r="K1555" s="247"/>
      <c r="L1555" s="252"/>
      <c r="M1555" s="253"/>
      <c r="N1555" s="254"/>
      <c r="O1555" s="254"/>
      <c r="P1555" s="254"/>
      <c r="Q1555" s="254"/>
      <c r="R1555" s="254"/>
      <c r="S1555" s="254"/>
      <c r="T1555" s="255"/>
      <c r="U1555" s="14"/>
      <c r="V1555" s="14"/>
      <c r="W1555" s="14"/>
      <c r="X1555" s="14"/>
      <c r="Y1555" s="14"/>
      <c r="Z1555" s="14"/>
      <c r="AA1555" s="14"/>
      <c r="AB1555" s="14"/>
      <c r="AC1555" s="14"/>
      <c r="AD1555" s="14"/>
      <c r="AE1555" s="14"/>
      <c r="AT1555" s="256" t="s">
        <v>204</v>
      </c>
      <c r="AU1555" s="256" t="s">
        <v>81</v>
      </c>
      <c r="AV1555" s="14" t="s">
        <v>81</v>
      </c>
      <c r="AW1555" s="14" t="s">
        <v>34</v>
      </c>
      <c r="AX1555" s="14" t="s">
        <v>73</v>
      </c>
      <c r="AY1555" s="256" t="s">
        <v>193</v>
      </c>
    </row>
    <row r="1556" s="13" customFormat="1">
      <c r="A1556" s="13"/>
      <c r="B1556" s="235"/>
      <c r="C1556" s="236"/>
      <c r="D1556" s="237" t="s">
        <v>204</v>
      </c>
      <c r="E1556" s="238" t="s">
        <v>21</v>
      </c>
      <c r="F1556" s="239" t="s">
        <v>1846</v>
      </c>
      <c r="G1556" s="236"/>
      <c r="H1556" s="238" t="s">
        <v>21</v>
      </c>
      <c r="I1556" s="240"/>
      <c r="J1556" s="236"/>
      <c r="K1556" s="236"/>
      <c r="L1556" s="241"/>
      <c r="M1556" s="242"/>
      <c r="N1556" s="243"/>
      <c r="O1556" s="243"/>
      <c r="P1556" s="243"/>
      <c r="Q1556" s="243"/>
      <c r="R1556" s="243"/>
      <c r="S1556" s="243"/>
      <c r="T1556" s="244"/>
      <c r="U1556" s="13"/>
      <c r="V1556" s="13"/>
      <c r="W1556" s="13"/>
      <c r="X1556" s="13"/>
      <c r="Y1556" s="13"/>
      <c r="Z1556" s="13"/>
      <c r="AA1556" s="13"/>
      <c r="AB1556" s="13"/>
      <c r="AC1556" s="13"/>
      <c r="AD1556" s="13"/>
      <c r="AE1556" s="13"/>
      <c r="AT1556" s="245" t="s">
        <v>204</v>
      </c>
      <c r="AU1556" s="245" t="s">
        <v>81</v>
      </c>
      <c r="AV1556" s="13" t="s">
        <v>77</v>
      </c>
      <c r="AW1556" s="13" t="s">
        <v>34</v>
      </c>
      <c r="AX1556" s="13" t="s">
        <v>73</v>
      </c>
      <c r="AY1556" s="245" t="s">
        <v>193</v>
      </c>
    </row>
    <row r="1557" s="14" customFormat="1">
      <c r="A1557" s="14"/>
      <c r="B1557" s="246"/>
      <c r="C1557" s="247"/>
      <c r="D1557" s="237" t="s">
        <v>204</v>
      </c>
      <c r="E1557" s="248" t="s">
        <v>21</v>
      </c>
      <c r="F1557" s="249" t="s">
        <v>1847</v>
      </c>
      <c r="G1557" s="247"/>
      <c r="H1557" s="250">
        <v>2.3330000000000002</v>
      </c>
      <c r="I1557" s="251"/>
      <c r="J1557" s="247"/>
      <c r="K1557" s="247"/>
      <c r="L1557" s="252"/>
      <c r="M1557" s="253"/>
      <c r="N1557" s="254"/>
      <c r="O1557" s="254"/>
      <c r="P1557" s="254"/>
      <c r="Q1557" s="254"/>
      <c r="R1557" s="254"/>
      <c r="S1557" s="254"/>
      <c r="T1557" s="255"/>
      <c r="U1557" s="14"/>
      <c r="V1557" s="14"/>
      <c r="W1557" s="14"/>
      <c r="X1557" s="14"/>
      <c r="Y1557" s="14"/>
      <c r="Z1557" s="14"/>
      <c r="AA1557" s="14"/>
      <c r="AB1557" s="14"/>
      <c r="AC1557" s="14"/>
      <c r="AD1557" s="14"/>
      <c r="AE1557" s="14"/>
      <c r="AT1557" s="256" t="s">
        <v>204</v>
      </c>
      <c r="AU1557" s="256" t="s">
        <v>81</v>
      </c>
      <c r="AV1557" s="14" t="s">
        <v>81</v>
      </c>
      <c r="AW1557" s="14" t="s">
        <v>34</v>
      </c>
      <c r="AX1557" s="14" t="s">
        <v>73</v>
      </c>
      <c r="AY1557" s="256" t="s">
        <v>193</v>
      </c>
    </row>
    <row r="1558" s="15" customFormat="1">
      <c r="A1558" s="15"/>
      <c r="B1558" s="257"/>
      <c r="C1558" s="258"/>
      <c r="D1558" s="237" t="s">
        <v>204</v>
      </c>
      <c r="E1558" s="259" t="s">
        <v>21</v>
      </c>
      <c r="F1558" s="260" t="s">
        <v>208</v>
      </c>
      <c r="G1558" s="258"/>
      <c r="H1558" s="261">
        <v>348.60500000000002</v>
      </c>
      <c r="I1558" s="262"/>
      <c r="J1558" s="258"/>
      <c r="K1558" s="258"/>
      <c r="L1558" s="263"/>
      <c r="M1558" s="264"/>
      <c r="N1558" s="265"/>
      <c r="O1558" s="265"/>
      <c r="P1558" s="265"/>
      <c r="Q1558" s="265"/>
      <c r="R1558" s="265"/>
      <c r="S1558" s="265"/>
      <c r="T1558" s="266"/>
      <c r="U1558" s="15"/>
      <c r="V1558" s="15"/>
      <c r="W1558" s="15"/>
      <c r="X1558" s="15"/>
      <c r="Y1558" s="15"/>
      <c r="Z1558" s="15"/>
      <c r="AA1558" s="15"/>
      <c r="AB1558" s="15"/>
      <c r="AC1558" s="15"/>
      <c r="AD1558" s="15"/>
      <c r="AE1558" s="15"/>
      <c r="AT1558" s="267" t="s">
        <v>204</v>
      </c>
      <c r="AU1558" s="267" t="s">
        <v>81</v>
      </c>
      <c r="AV1558" s="15" t="s">
        <v>200</v>
      </c>
      <c r="AW1558" s="15" t="s">
        <v>34</v>
      </c>
      <c r="AX1558" s="15" t="s">
        <v>77</v>
      </c>
      <c r="AY1558" s="267" t="s">
        <v>193</v>
      </c>
    </row>
    <row r="1559" s="12" customFormat="1" ht="22.8" customHeight="1">
      <c r="A1559" s="12"/>
      <c r="B1559" s="201"/>
      <c r="C1559" s="202"/>
      <c r="D1559" s="203" t="s">
        <v>72</v>
      </c>
      <c r="E1559" s="215" t="s">
        <v>2445</v>
      </c>
      <c r="F1559" s="215" t="s">
        <v>2446</v>
      </c>
      <c r="G1559" s="202"/>
      <c r="H1559" s="202"/>
      <c r="I1559" s="205"/>
      <c r="J1559" s="216">
        <f>BK1559</f>
        <v>0</v>
      </c>
      <c r="K1559" s="202"/>
      <c r="L1559" s="207"/>
      <c r="M1559" s="208"/>
      <c r="N1559" s="209"/>
      <c r="O1559" s="209"/>
      <c r="P1559" s="210">
        <f>SUM(P1560:P1585)</f>
        <v>0</v>
      </c>
      <c r="Q1559" s="209"/>
      <c r="R1559" s="210">
        <f>SUM(R1560:R1585)</f>
        <v>0.11729650999999999</v>
      </c>
      <c r="S1559" s="209"/>
      <c r="T1559" s="211">
        <f>SUM(T1560:T1585)</f>
        <v>0</v>
      </c>
      <c r="U1559" s="12"/>
      <c r="V1559" s="12"/>
      <c r="W1559" s="12"/>
      <c r="X1559" s="12"/>
      <c r="Y1559" s="12"/>
      <c r="Z1559" s="12"/>
      <c r="AA1559" s="12"/>
      <c r="AB1559" s="12"/>
      <c r="AC1559" s="12"/>
      <c r="AD1559" s="12"/>
      <c r="AE1559" s="12"/>
      <c r="AR1559" s="212" t="s">
        <v>81</v>
      </c>
      <c r="AT1559" s="213" t="s">
        <v>72</v>
      </c>
      <c r="AU1559" s="213" t="s">
        <v>77</v>
      </c>
      <c r="AY1559" s="212" t="s">
        <v>193</v>
      </c>
      <c r="BK1559" s="214">
        <f>SUM(BK1560:BK1585)</f>
        <v>0</v>
      </c>
    </row>
    <row r="1560" s="2" customFormat="1" ht="24.15" customHeight="1">
      <c r="A1560" s="41"/>
      <c r="B1560" s="42"/>
      <c r="C1560" s="217" t="s">
        <v>2447</v>
      </c>
      <c r="D1560" s="217" t="s">
        <v>195</v>
      </c>
      <c r="E1560" s="218" t="s">
        <v>2448</v>
      </c>
      <c r="F1560" s="219" t="s">
        <v>2449</v>
      </c>
      <c r="G1560" s="220" t="s">
        <v>588</v>
      </c>
      <c r="H1560" s="221">
        <v>2</v>
      </c>
      <c r="I1560" s="222"/>
      <c r="J1560" s="223">
        <f>ROUND(I1560*H1560,2)</f>
        <v>0</v>
      </c>
      <c r="K1560" s="219" t="s">
        <v>21</v>
      </c>
      <c r="L1560" s="47"/>
      <c r="M1560" s="224" t="s">
        <v>21</v>
      </c>
      <c r="N1560" s="225" t="s">
        <v>44</v>
      </c>
      <c r="O1560" s="87"/>
      <c r="P1560" s="226">
        <f>O1560*H1560</f>
        <v>0</v>
      </c>
      <c r="Q1560" s="226">
        <v>0</v>
      </c>
      <c r="R1560" s="226">
        <f>Q1560*H1560</f>
        <v>0</v>
      </c>
      <c r="S1560" s="226">
        <v>0</v>
      </c>
      <c r="T1560" s="227">
        <f>S1560*H1560</f>
        <v>0</v>
      </c>
      <c r="U1560" s="41"/>
      <c r="V1560" s="41"/>
      <c r="W1560" s="41"/>
      <c r="X1560" s="41"/>
      <c r="Y1560" s="41"/>
      <c r="Z1560" s="41"/>
      <c r="AA1560" s="41"/>
      <c r="AB1560" s="41"/>
      <c r="AC1560" s="41"/>
      <c r="AD1560" s="41"/>
      <c r="AE1560" s="41"/>
      <c r="AR1560" s="228" t="s">
        <v>352</v>
      </c>
      <c r="AT1560" s="228" t="s">
        <v>195</v>
      </c>
      <c r="AU1560" s="228" t="s">
        <v>81</v>
      </c>
      <c r="AY1560" s="20" t="s">
        <v>193</v>
      </c>
      <c r="BE1560" s="229">
        <f>IF(N1560="základní",J1560,0)</f>
        <v>0</v>
      </c>
      <c r="BF1560" s="229">
        <f>IF(N1560="snížená",J1560,0)</f>
        <v>0</v>
      </c>
      <c r="BG1560" s="229">
        <f>IF(N1560="zákl. přenesená",J1560,0)</f>
        <v>0</v>
      </c>
      <c r="BH1560" s="229">
        <f>IF(N1560="sníž. přenesená",J1560,0)</f>
        <v>0</v>
      </c>
      <c r="BI1560" s="229">
        <f>IF(N1560="nulová",J1560,0)</f>
        <v>0</v>
      </c>
      <c r="BJ1560" s="20" t="s">
        <v>77</v>
      </c>
      <c r="BK1560" s="229">
        <f>ROUND(I1560*H1560,2)</f>
        <v>0</v>
      </c>
      <c r="BL1560" s="20" t="s">
        <v>352</v>
      </c>
      <c r="BM1560" s="228" t="s">
        <v>2450</v>
      </c>
    </row>
    <row r="1561" s="14" customFormat="1">
      <c r="A1561" s="14"/>
      <c r="B1561" s="246"/>
      <c r="C1561" s="247"/>
      <c r="D1561" s="237" t="s">
        <v>204</v>
      </c>
      <c r="E1561" s="248" t="s">
        <v>21</v>
      </c>
      <c r="F1561" s="249" t="s">
        <v>81</v>
      </c>
      <c r="G1561" s="247"/>
      <c r="H1561" s="250">
        <v>2</v>
      </c>
      <c r="I1561" s="251"/>
      <c r="J1561" s="247"/>
      <c r="K1561" s="247"/>
      <c r="L1561" s="252"/>
      <c r="M1561" s="253"/>
      <c r="N1561" s="254"/>
      <c r="O1561" s="254"/>
      <c r="P1561" s="254"/>
      <c r="Q1561" s="254"/>
      <c r="R1561" s="254"/>
      <c r="S1561" s="254"/>
      <c r="T1561" s="255"/>
      <c r="U1561" s="14"/>
      <c r="V1561" s="14"/>
      <c r="W1561" s="14"/>
      <c r="X1561" s="14"/>
      <c r="Y1561" s="14"/>
      <c r="Z1561" s="14"/>
      <c r="AA1561" s="14"/>
      <c r="AB1561" s="14"/>
      <c r="AC1561" s="14"/>
      <c r="AD1561" s="14"/>
      <c r="AE1561" s="14"/>
      <c r="AT1561" s="256" t="s">
        <v>204</v>
      </c>
      <c r="AU1561" s="256" t="s">
        <v>81</v>
      </c>
      <c r="AV1561" s="14" t="s">
        <v>81</v>
      </c>
      <c r="AW1561" s="14" t="s">
        <v>34</v>
      </c>
      <c r="AX1561" s="14" t="s">
        <v>73</v>
      </c>
      <c r="AY1561" s="256" t="s">
        <v>193</v>
      </c>
    </row>
    <row r="1562" s="15" customFormat="1">
      <c r="A1562" s="15"/>
      <c r="B1562" s="257"/>
      <c r="C1562" s="258"/>
      <c r="D1562" s="237" t="s">
        <v>204</v>
      </c>
      <c r="E1562" s="259" t="s">
        <v>21</v>
      </c>
      <c r="F1562" s="260" t="s">
        <v>208</v>
      </c>
      <c r="G1562" s="258"/>
      <c r="H1562" s="261">
        <v>2</v>
      </c>
      <c r="I1562" s="262"/>
      <c r="J1562" s="258"/>
      <c r="K1562" s="258"/>
      <c r="L1562" s="263"/>
      <c r="M1562" s="264"/>
      <c r="N1562" s="265"/>
      <c r="O1562" s="265"/>
      <c r="P1562" s="265"/>
      <c r="Q1562" s="265"/>
      <c r="R1562" s="265"/>
      <c r="S1562" s="265"/>
      <c r="T1562" s="266"/>
      <c r="U1562" s="15"/>
      <c r="V1562" s="15"/>
      <c r="W1562" s="15"/>
      <c r="X1562" s="15"/>
      <c r="Y1562" s="15"/>
      <c r="Z1562" s="15"/>
      <c r="AA1562" s="15"/>
      <c r="AB1562" s="15"/>
      <c r="AC1562" s="15"/>
      <c r="AD1562" s="15"/>
      <c r="AE1562" s="15"/>
      <c r="AT1562" s="267" t="s">
        <v>204</v>
      </c>
      <c r="AU1562" s="267" t="s">
        <v>81</v>
      </c>
      <c r="AV1562" s="15" t="s">
        <v>200</v>
      </c>
      <c r="AW1562" s="15" t="s">
        <v>34</v>
      </c>
      <c r="AX1562" s="15" t="s">
        <v>77</v>
      </c>
      <c r="AY1562" s="267" t="s">
        <v>193</v>
      </c>
    </row>
    <row r="1563" s="2" customFormat="1" ht="16.5" customHeight="1">
      <c r="A1563" s="41"/>
      <c r="B1563" s="42"/>
      <c r="C1563" s="282" t="s">
        <v>2451</v>
      </c>
      <c r="D1563" s="282" t="s">
        <v>811</v>
      </c>
      <c r="E1563" s="283" t="s">
        <v>2452</v>
      </c>
      <c r="F1563" s="284" t="s">
        <v>2453</v>
      </c>
      <c r="G1563" s="285" t="s">
        <v>198</v>
      </c>
      <c r="H1563" s="286">
        <v>3.125</v>
      </c>
      <c r="I1563" s="287"/>
      <c r="J1563" s="288">
        <f>ROUND(I1563*H1563,2)</f>
        <v>0</v>
      </c>
      <c r="K1563" s="284" t="s">
        <v>21</v>
      </c>
      <c r="L1563" s="289"/>
      <c r="M1563" s="290" t="s">
        <v>21</v>
      </c>
      <c r="N1563" s="291" t="s">
        <v>44</v>
      </c>
      <c r="O1563" s="87"/>
      <c r="P1563" s="226">
        <f>O1563*H1563</f>
        <v>0</v>
      </c>
      <c r="Q1563" s="226">
        <v>0.0040099999999999997</v>
      </c>
      <c r="R1563" s="226">
        <f>Q1563*H1563</f>
        <v>0.012531249999999999</v>
      </c>
      <c r="S1563" s="226">
        <v>0</v>
      </c>
      <c r="T1563" s="227">
        <f>S1563*H1563</f>
        <v>0</v>
      </c>
      <c r="U1563" s="41"/>
      <c r="V1563" s="41"/>
      <c r="W1563" s="41"/>
      <c r="X1563" s="41"/>
      <c r="Y1563" s="41"/>
      <c r="Z1563" s="41"/>
      <c r="AA1563" s="41"/>
      <c r="AB1563" s="41"/>
      <c r="AC1563" s="41"/>
      <c r="AD1563" s="41"/>
      <c r="AE1563" s="41"/>
      <c r="AR1563" s="228" t="s">
        <v>472</v>
      </c>
      <c r="AT1563" s="228" t="s">
        <v>811</v>
      </c>
      <c r="AU1563" s="228" t="s">
        <v>81</v>
      </c>
      <c r="AY1563" s="20" t="s">
        <v>193</v>
      </c>
      <c r="BE1563" s="229">
        <f>IF(N1563="základní",J1563,0)</f>
        <v>0</v>
      </c>
      <c r="BF1563" s="229">
        <f>IF(N1563="snížená",J1563,0)</f>
        <v>0</v>
      </c>
      <c r="BG1563" s="229">
        <f>IF(N1563="zákl. přenesená",J1563,0)</f>
        <v>0</v>
      </c>
      <c r="BH1563" s="229">
        <f>IF(N1563="sníž. přenesená",J1563,0)</f>
        <v>0</v>
      </c>
      <c r="BI1563" s="229">
        <f>IF(N1563="nulová",J1563,0)</f>
        <v>0</v>
      </c>
      <c r="BJ1563" s="20" t="s">
        <v>77</v>
      </c>
      <c r="BK1563" s="229">
        <f>ROUND(I1563*H1563,2)</f>
        <v>0</v>
      </c>
      <c r="BL1563" s="20" t="s">
        <v>352</v>
      </c>
      <c r="BM1563" s="228" t="s">
        <v>2454</v>
      </c>
    </row>
    <row r="1564" s="2" customFormat="1">
      <c r="A1564" s="41"/>
      <c r="B1564" s="42"/>
      <c r="C1564" s="43"/>
      <c r="D1564" s="237" t="s">
        <v>836</v>
      </c>
      <c r="E1564" s="43"/>
      <c r="F1564" s="292" t="s">
        <v>2455</v>
      </c>
      <c r="G1564" s="43"/>
      <c r="H1564" s="43"/>
      <c r="I1564" s="232"/>
      <c r="J1564" s="43"/>
      <c r="K1564" s="43"/>
      <c r="L1564" s="47"/>
      <c r="M1564" s="233"/>
      <c r="N1564" s="234"/>
      <c r="O1564" s="87"/>
      <c r="P1564" s="87"/>
      <c r="Q1564" s="87"/>
      <c r="R1564" s="87"/>
      <c r="S1564" s="87"/>
      <c r="T1564" s="88"/>
      <c r="U1564" s="41"/>
      <c r="V1564" s="41"/>
      <c r="W1564" s="41"/>
      <c r="X1564" s="41"/>
      <c r="Y1564" s="41"/>
      <c r="Z1564" s="41"/>
      <c r="AA1564" s="41"/>
      <c r="AB1564" s="41"/>
      <c r="AC1564" s="41"/>
      <c r="AD1564" s="41"/>
      <c r="AE1564" s="41"/>
      <c r="AT1564" s="20" t="s">
        <v>836</v>
      </c>
      <c r="AU1564" s="20" t="s">
        <v>81</v>
      </c>
    </row>
    <row r="1565" s="14" customFormat="1">
      <c r="A1565" s="14"/>
      <c r="B1565" s="246"/>
      <c r="C1565" s="247"/>
      <c r="D1565" s="237" t="s">
        <v>204</v>
      </c>
      <c r="E1565" s="248" t="s">
        <v>21</v>
      </c>
      <c r="F1565" s="249" t="s">
        <v>2456</v>
      </c>
      <c r="G1565" s="247"/>
      <c r="H1565" s="250">
        <v>3.125</v>
      </c>
      <c r="I1565" s="251"/>
      <c r="J1565" s="247"/>
      <c r="K1565" s="247"/>
      <c r="L1565" s="252"/>
      <c r="M1565" s="253"/>
      <c r="N1565" s="254"/>
      <c r="O1565" s="254"/>
      <c r="P1565" s="254"/>
      <c r="Q1565" s="254"/>
      <c r="R1565" s="254"/>
      <c r="S1565" s="254"/>
      <c r="T1565" s="255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T1565" s="256" t="s">
        <v>204</v>
      </c>
      <c r="AU1565" s="256" t="s">
        <v>81</v>
      </c>
      <c r="AV1565" s="14" t="s">
        <v>81</v>
      </c>
      <c r="AW1565" s="14" t="s">
        <v>34</v>
      </c>
      <c r="AX1565" s="14" t="s">
        <v>73</v>
      </c>
      <c r="AY1565" s="256" t="s">
        <v>193</v>
      </c>
    </row>
    <row r="1566" s="15" customFormat="1">
      <c r="A1566" s="15"/>
      <c r="B1566" s="257"/>
      <c r="C1566" s="258"/>
      <c r="D1566" s="237" t="s">
        <v>204</v>
      </c>
      <c r="E1566" s="259" t="s">
        <v>21</v>
      </c>
      <c r="F1566" s="260" t="s">
        <v>208</v>
      </c>
      <c r="G1566" s="258"/>
      <c r="H1566" s="261">
        <v>3.125</v>
      </c>
      <c r="I1566" s="262"/>
      <c r="J1566" s="258"/>
      <c r="K1566" s="258"/>
      <c r="L1566" s="263"/>
      <c r="M1566" s="264"/>
      <c r="N1566" s="265"/>
      <c r="O1566" s="265"/>
      <c r="P1566" s="265"/>
      <c r="Q1566" s="265"/>
      <c r="R1566" s="265"/>
      <c r="S1566" s="265"/>
      <c r="T1566" s="266"/>
      <c r="U1566" s="15"/>
      <c r="V1566" s="15"/>
      <c r="W1566" s="15"/>
      <c r="X1566" s="15"/>
      <c r="Y1566" s="15"/>
      <c r="Z1566" s="15"/>
      <c r="AA1566" s="15"/>
      <c r="AB1566" s="15"/>
      <c r="AC1566" s="15"/>
      <c r="AD1566" s="15"/>
      <c r="AE1566" s="15"/>
      <c r="AT1566" s="267" t="s">
        <v>204</v>
      </c>
      <c r="AU1566" s="267" t="s">
        <v>81</v>
      </c>
      <c r="AV1566" s="15" t="s">
        <v>200</v>
      </c>
      <c r="AW1566" s="15" t="s">
        <v>34</v>
      </c>
      <c r="AX1566" s="15" t="s">
        <v>77</v>
      </c>
      <c r="AY1566" s="267" t="s">
        <v>193</v>
      </c>
    </row>
    <row r="1567" s="2" customFormat="1" ht="24.15" customHeight="1">
      <c r="A1567" s="41"/>
      <c r="B1567" s="42"/>
      <c r="C1567" s="217" t="s">
        <v>2457</v>
      </c>
      <c r="D1567" s="217" t="s">
        <v>195</v>
      </c>
      <c r="E1567" s="218" t="s">
        <v>2458</v>
      </c>
      <c r="F1567" s="219" t="s">
        <v>2459</v>
      </c>
      <c r="G1567" s="220" t="s">
        <v>588</v>
      </c>
      <c r="H1567" s="221">
        <v>5</v>
      </c>
      <c r="I1567" s="222"/>
      <c r="J1567" s="223">
        <f>ROUND(I1567*H1567,2)</f>
        <v>0</v>
      </c>
      <c r="K1567" s="219" t="s">
        <v>199</v>
      </c>
      <c r="L1567" s="47"/>
      <c r="M1567" s="224" t="s">
        <v>21</v>
      </c>
      <c r="N1567" s="225" t="s">
        <v>44</v>
      </c>
      <c r="O1567" s="87"/>
      <c r="P1567" s="226">
        <f>O1567*H1567</f>
        <v>0</v>
      </c>
      <c r="Q1567" s="226">
        <v>0</v>
      </c>
      <c r="R1567" s="226">
        <f>Q1567*H1567</f>
        <v>0</v>
      </c>
      <c r="S1567" s="226">
        <v>0</v>
      </c>
      <c r="T1567" s="227">
        <f>S1567*H1567</f>
        <v>0</v>
      </c>
      <c r="U1567" s="41"/>
      <c r="V1567" s="41"/>
      <c r="W1567" s="41"/>
      <c r="X1567" s="41"/>
      <c r="Y1567" s="41"/>
      <c r="Z1567" s="41"/>
      <c r="AA1567" s="41"/>
      <c r="AB1567" s="41"/>
      <c r="AC1567" s="41"/>
      <c r="AD1567" s="41"/>
      <c r="AE1567" s="41"/>
      <c r="AR1567" s="228" t="s">
        <v>352</v>
      </c>
      <c r="AT1567" s="228" t="s">
        <v>195</v>
      </c>
      <c r="AU1567" s="228" t="s">
        <v>81</v>
      </c>
      <c r="AY1567" s="20" t="s">
        <v>193</v>
      </c>
      <c r="BE1567" s="229">
        <f>IF(N1567="základní",J1567,0)</f>
        <v>0</v>
      </c>
      <c r="BF1567" s="229">
        <f>IF(N1567="snížená",J1567,0)</f>
        <v>0</v>
      </c>
      <c r="BG1567" s="229">
        <f>IF(N1567="zákl. přenesená",J1567,0)</f>
        <v>0</v>
      </c>
      <c r="BH1567" s="229">
        <f>IF(N1567="sníž. přenesená",J1567,0)</f>
        <v>0</v>
      </c>
      <c r="BI1567" s="229">
        <f>IF(N1567="nulová",J1567,0)</f>
        <v>0</v>
      </c>
      <c r="BJ1567" s="20" t="s">
        <v>77</v>
      </c>
      <c r="BK1567" s="229">
        <f>ROUND(I1567*H1567,2)</f>
        <v>0</v>
      </c>
      <c r="BL1567" s="20" t="s">
        <v>352</v>
      </c>
      <c r="BM1567" s="228" t="s">
        <v>2460</v>
      </c>
    </row>
    <row r="1568" s="2" customFormat="1">
      <c r="A1568" s="41"/>
      <c r="B1568" s="42"/>
      <c r="C1568" s="43"/>
      <c r="D1568" s="230" t="s">
        <v>202</v>
      </c>
      <c r="E1568" s="43"/>
      <c r="F1568" s="231" t="s">
        <v>2461</v>
      </c>
      <c r="G1568" s="43"/>
      <c r="H1568" s="43"/>
      <c r="I1568" s="232"/>
      <c r="J1568" s="43"/>
      <c r="K1568" s="43"/>
      <c r="L1568" s="47"/>
      <c r="M1568" s="233"/>
      <c r="N1568" s="234"/>
      <c r="O1568" s="87"/>
      <c r="P1568" s="87"/>
      <c r="Q1568" s="87"/>
      <c r="R1568" s="87"/>
      <c r="S1568" s="87"/>
      <c r="T1568" s="88"/>
      <c r="U1568" s="41"/>
      <c r="V1568" s="41"/>
      <c r="W1568" s="41"/>
      <c r="X1568" s="41"/>
      <c r="Y1568" s="41"/>
      <c r="Z1568" s="41"/>
      <c r="AA1568" s="41"/>
      <c r="AB1568" s="41"/>
      <c r="AC1568" s="41"/>
      <c r="AD1568" s="41"/>
      <c r="AE1568" s="41"/>
      <c r="AT1568" s="20" t="s">
        <v>202</v>
      </c>
      <c r="AU1568" s="20" t="s">
        <v>81</v>
      </c>
    </row>
    <row r="1569" s="14" customFormat="1">
      <c r="A1569" s="14"/>
      <c r="B1569" s="246"/>
      <c r="C1569" s="247"/>
      <c r="D1569" s="237" t="s">
        <v>204</v>
      </c>
      <c r="E1569" s="248" t="s">
        <v>21</v>
      </c>
      <c r="F1569" s="249" t="s">
        <v>234</v>
      </c>
      <c r="G1569" s="247"/>
      <c r="H1569" s="250">
        <v>5</v>
      </c>
      <c r="I1569" s="251"/>
      <c r="J1569" s="247"/>
      <c r="K1569" s="247"/>
      <c r="L1569" s="252"/>
      <c r="M1569" s="253"/>
      <c r="N1569" s="254"/>
      <c r="O1569" s="254"/>
      <c r="P1569" s="254"/>
      <c r="Q1569" s="254"/>
      <c r="R1569" s="254"/>
      <c r="S1569" s="254"/>
      <c r="T1569" s="255"/>
      <c r="U1569" s="14"/>
      <c r="V1569" s="14"/>
      <c r="W1569" s="14"/>
      <c r="X1569" s="14"/>
      <c r="Y1569" s="14"/>
      <c r="Z1569" s="14"/>
      <c r="AA1569" s="14"/>
      <c r="AB1569" s="14"/>
      <c r="AC1569" s="14"/>
      <c r="AD1569" s="14"/>
      <c r="AE1569" s="14"/>
      <c r="AT1569" s="256" t="s">
        <v>204</v>
      </c>
      <c r="AU1569" s="256" t="s">
        <v>81</v>
      </c>
      <c r="AV1569" s="14" t="s">
        <v>81</v>
      </c>
      <c r="AW1569" s="14" t="s">
        <v>34</v>
      </c>
      <c r="AX1569" s="14" t="s">
        <v>73</v>
      </c>
      <c r="AY1569" s="256" t="s">
        <v>193</v>
      </c>
    </row>
    <row r="1570" s="15" customFormat="1">
      <c r="A1570" s="15"/>
      <c r="B1570" s="257"/>
      <c r="C1570" s="258"/>
      <c r="D1570" s="237" t="s">
        <v>204</v>
      </c>
      <c r="E1570" s="259" t="s">
        <v>21</v>
      </c>
      <c r="F1570" s="260" t="s">
        <v>208</v>
      </c>
      <c r="G1570" s="258"/>
      <c r="H1570" s="261">
        <v>5</v>
      </c>
      <c r="I1570" s="262"/>
      <c r="J1570" s="258"/>
      <c r="K1570" s="258"/>
      <c r="L1570" s="263"/>
      <c r="M1570" s="264"/>
      <c r="N1570" s="265"/>
      <c r="O1570" s="265"/>
      <c r="P1570" s="265"/>
      <c r="Q1570" s="265"/>
      <c r="R1570" s="265"/>
      <c r="S1570" s="265"/>
      <c r="T1570" s="266"/>
      <c r="U1570" s="15"/>
      <c r="V1570" s="15"/>
      <c r="W1570" s="15"/>
      <c r="X1570" s="15"/>
      <c r="Y1570" s="15"/>
      <c r="Z1570" s="15"/>
      <c r="AA1570" s="15"/>
      <c r="AB1570" s="15"/>
      <c r="AC1570" s="15"/>
      <c r="AD1570" s="15"/>
      <c r="AE1570" s="15"/>
      <c r="AT1570" s="267" t="s">
        <v>204</v>
      </c>
      <c r="AU1570" s="267" t="s">
        <v>81</v>
      </c>
      <c r="AV1570" s="15" t="s">
        <v>200</v>
      </c>
      <c r="AW1570" s="15" t="s">
        <v>34</v>
      </c>
      <c r="AX1570" s="15" t="s">
        <v>77</v>
      </c>
      <c r="AY1570" s="267" t="s">
        <v>193</v>
      </c>
    </row>
    <row r="1571" s="2" customFormat="1" ht="16.5" customHeight="1">
      <c r="A1571" s="41"/>
      <c r="B1571" s="42"/>
      <c r="C1571" s="282" t="s">
        <v>2462</v>
      </c>
      <c r="D1571" s="282" t="s">
        <v>811</v>
      </c>
      <c r="E1571" s="283" t="s">
        <v>2463</v>
      </c>
      <c r="F1571" s="284" t="s">
        <v>2464</v>
      </c>
      <c r="G1571" s="285" t="s">
        <v>198</v>
      </c>
      <c r="H1571" s="286">
        <v>10.938000000000001</v>
      </c>
      <c r="I1571" s="287"/>
      <c r="J1571" s="288">
        <f>ROUND(I1571*H1571,2)</f>
        <v>0</v>
      </c>
      <c r="K1571" s="284" t="s">
        <v>21</v>
      </c>
      <c r="L1571" s="289"/>
      <c r="M1571" s="290" t="s">
        <v>21</v>
      </c>
      <c r="N1571" s="291" t="s">
        <v>44</v>
      </c>
      <c r="O1571" s="87"/>
      <c r="P1571" s="226">
        <f>O1571*H1571</f>
        <v>0</v>
      </c>
      <c r="Q1571" s="226">
        <v>0.0040099999999999997</v>
      </c>
      <c r="R1571" s="226">
        <f>Q1571*H1571</f>
        <v>0.043861379999999998</v>
      </c>
      <c r="S1571" s="226">
        <v>0</v>
      </c>
      <c r="T1571" s="227">
        <f>S1571*H1571</f>
        <v>0</v>
      </c>
      <c r="U1571" s="41"/>
      <c r="V1571" s="41"/>
      <c r="W1571" s="41"/>
      <c r="X1571" s="41"/>
      <c r="Y1571" s="41"/>
      <c r="Z1571" s="41"/>
      <c r="AA1571" s="41"/>
      <c r="AB1571" s="41"/>
      <c r="AC1571" s="41"/>
      <c r="AD1571" s="41"/>
      <c r="AE1571" s="41"/>
      <c r="AR1571" s="228" t="s">
        <v>472</v>
      </c>
      <c r="AT1571" s="228" t="s">
        <v>811</v>
      </c>
      <c r="AU1571" s="228" t="s">
        <v>81</v>
      </c>
      <c r="AY1571" s="20" t="s">
        <v>193</v>
      </c>
      <c r="BE1571" s="229">
        <f>IF(N1571="základní",J1571,0)</f>
        <v>0</v>
      </c>
      <c r="BF1571" s="229">
        <f>IF(N1571="snížená",J1571,0)</f>
        <v>0</v>
      </c>
      <c r="BG1571" s="229">
        <f>IF(N1571="zákl. přenesená",J1571,0)</f>
        <v>0</v>
      </c>
      <c r="BH1571" s="229">
        <f>IF(N1571="sníž. přenesená",J1571,0)</f>
        <v>0</v>
      </c>
      <c r="BI1571" s="229">
        <f>IF(N1571="nulová",J1571,0)</f>
        <v>0</v>
      </c>
      <c r="BJ1571" s="20" t="s">
        <v>77</v>
      </c>
      <c r="BK1571" s="229">
        <f>ROUND(I1571*H1571,2)</f>
        <v>0</v>
      </c>
      <c r="BL1571" s="20" t="s">
        <v>352</v>
      </c>
      <c r="BM1571" s="228" t="s">
        <v>2465</v>
      </c>
    </row>
    <row r="1572" s="2" customFormat="1">
      <c r="A1572" s="41"/>
      <c r="B1572" s="42"/>
      <c r="C1572" s="43"/>
      <c r="D1572" s="237" t="s">
        <v>836</v>
      </c>
      <c r="E1572" s="43"/>
      <c r="F1572" s="292" t="s">
        <v>2466</v>
      </c>
      <c r="G1572" s="43"/>
      <c r="H1572" s="43"/>
      <c r="I1572" s="232"/>
      <c r="J1572" s="43"/>
      <c r="K1572" s="43"/>
      <c r="L1572" s="47"/>
      <c r="M1572" s="233"/>
      <c r="N1572" s="234"/>
      <c r="O1572" s="87"/>
      <c r="P1572" s="87"/>
      <c r="Q1572" s="87"/>
      <c r="R1572" s="87"/>
      <c r="S1572" s="87"/>
      <c r="T1572" s="88"/>
      <c r="U1572" s="41"/>
      <c r="V1572" s="41"/>
      <c r="W1572" s="41"/>
      <c r="X1572" s="41"/>
      <c r="Y1572" s="41"/>
      <c r="Z1572" s="41"/>
      <c r="AA1572" s="41"/>
      <c r="AB1572" s="41"/>
      <c r="AC1572" s="41"/>
      <c r="AD1572" s="41"/>
      <c r="AE1572" s="41"/>
      <c r="AT1572" s="20" t="s">
        <v>836</v>
      </c>
      <c r="AU1572" s="20" t="s">
        <v>81</v>
      </c>
    </row>
    <row r="1573" s="14" customFormat="1">
      <c r="A1573" s="14"/>
      <c r="B1573" s="246"/>
      <c r="C1573" s="247"/>
      <c r="D1573" s="237" t="s">
        <v>204</v>
      </c>
      <c r="E1573" s="248" t="s">
        <v>21</v>
      </c>
      <c r="F1573" s="249" t="s">
        <v>1276</v>
      </c>
      <c r="G1573" s="247"/>
      <c r="H1573" s="250">
        <v>10.938000000000001</v>
      </c>
      <c r="I1573" s="251"/>
      <c r="J1573" s="247"/>
      <c r="K1573" s="247"/>
      <c r="L1573" s="252"/>
      <c r="M1573" s="253"/>
      <c r="N1573" s="254"/>
      <c r="O1573" s="254"/>
      <c r="P1573" s="254"/>
      <c r="Q1573" s="254"/>
      <c r="R1573" s="254"/>
      <c r="S1573" s="254"/>
      <c r="T1573" s="255"/>
      <c r="U1573" s="14"/>
      <c r="V1573" s="14"/>
      <c r="W1573" s="14"/>
      <c r="X1573" s="14"/>
      <c r="Y1573" s="14"/>
      <c r="Z1573" s="14"/>
      <c r="AA1573" s="14"/>
      <c r="AB1573" s="14"/>
      <c r="AC1573" s="14"/>
      <c r="AD1573" s="14"/>
      <c r="AE1573" s="14"/>
      <c r="AT1573" s="256" t="s">
        <v>204</v>
      </c>
      <c r="AU1573" s="256" t="s">
        <v>81</v>
      </c>
      <c r="AV1573" s="14" t="s">
        <v>81</v>
      </c>
      <c r="AW1573" s="14" t="s">
        <v>34</v>
      </c>
      <c r="AX1573" s="14" t="s">
        <v>73</v>
      </c>
      <c r="AY1573" s="256" t="s">
        <v>193</v>
      </c>
    </row>
    <row r="1574" s="15" customFormat="1">
      <c r="A1574" s="15"/>
      <c r="B1574" s="257"/>
      <c r="C1574" s="258"/>
      <c r="D1574" s="237" t="s">
        <v>204</v>
      </c>
      <c r="E1574" s="259" t="s">
        <v>21</v>
      </c>
      <c r="F1574" s="260" t="s">
        <v>208</v>
      </c>
      <c r="G1574" s="258"/>
      <c r="H1574" s="261">
        <v>10.938000000000001</v>
      </c>
      <c r="I1574" s="262"/>
      <c r="J1574" s="258"/>
      <c r="K1574" s="258"/>
      <c r="L1574" s="263"/>
      <c r="M1574" s="264"/>
      <c r="N1574" s="265"/>
      <c r="O1574" s="265"/>
      <c r="P1574" s="265"/>
      <c r="Q1574" s="265"/>
      <c r="R1574" s="265"/>
      <c r="S1574" s="265"/>
      <c r="T1574" s="266"/>
      <c r="U1574" s="15"/>
      <c r="V1574" s="15"/>
      <c r="W1574" s="15"/>
      <c r="X1574" s="15"/>
      <c r="Y1574" s="15"/>
      <c r="Z1574" s="15"/>
      <c r="AA1574" s="15"/>
      <c r="AB1574" s="15"/>
      <c r="AC1574" s="15"/>
      <c r="AD1574" s="15"/>
      <c r="AE1574" s="15"/>
      <c r="AT1574" s="267" t="s">
        <v>204</v>
      </c>
      <c r="AU1574" s="267" t="s">
        <v>81</v>
      </c>
      <c r="AV1574" s="15" t="s">
        <v>200</v>
      </c>
      <c r="AW1574" s="15" t="s">
        <v>34</v>
      </c>
      <c r="AX1574" s="15" t="s">
        <v>77</v>
      </c>
      <c r="AY1574" s="267" t="s">
        <v>193</v>
      </c>
    </row>
    <row r="1575" s="2" customFormat="1" ht="24.15" customHeight="1">
      <c r="A1575" s="41"/>
      <c r="B1575" s="42"/>
      <c r="C1575" s="217" t="s">
        <v>2467</v>
      </c>
      <c r="D1575" s="217" t="s">
        <v>195</v>
      </c>
      <c r="E1575" s="218" t="s">
        <v>2468</v>
      </c>
      <c r="F1575" s="219" t="s">
        <v>2469</v>
      </c>
      <c r="G1575" s="220" t="s">
        <v>588</v>
      </c>
      <c r="H1575" s="221">
        <v>3</v>
      </c>
      <c r="I1575" s="222"/>
      <c r="J1575" s="223">
        <f>ROUND(I1575*H1575,2)</f>
        <v>0</v>
      </c>
      <c r="K1575" s="219" t="s">
        <v>199</v>
      </c>
      <c r="L1575" s="47"/>
      <c r="M1575" s="224" t="s">
        <v>21</v>
      </c>
      <c r="N1575" s="225" t="s">
        <v>44</v>
      </c>
      <c r="O1575" s="87"/>
      <c r="P1575" s="226">
        <f>O1575*H1575</f>
        <v>0</v>
      </c>
      <c r="Q1575" s="226">
        <v>0</v>
      </c>
      <c r="R1575" s="226">
        <f>Q1575*H1575</f>
        <v>0</v>
      </c>
      <c r="S1575" s="226">
        <v>0</v>
      </c>
      <c r="T1575" s="227">
        <f>S1575*H1575</f>
        <v>0</v>
      </c>
      <c r="U1575" s="41"/>
      <c r="V1575" s="41"/>
      <c r="W1575" s="41"/>
      <c r="X1575" s="41"/>
      <c r="Y1575" s="41"/>
      <c r="Z1575" s="41"/>
      <c r="AA1575" s="41"/>
      <c r="AB1575" s="41"/>
      <c r="AC1575" s="41"/>
      <c r="AD1575" s="41"/>
      <c r="AE1575" s="41"/>
      <c r="AR1575" s="228" t="s">
        <v>352</v>
      </c>
      <c r="AT1575" s="228" t="s">
        <v>195</v>
      </c>
      <c r="AU1575" s="228" t="s">
        <v>81</v>
      </c>
      <c r="AY1575" s="20" t="s">
        <v>193</v>
      </c>
      <c r="BE1575" s="229">
        <f>IF(N1575="základní",J1575,0)</f>
        <v>0</v>
      </c>
      <c r="BF1575" s="229">
        <f>IF(N1575="snížená",J1575,0)</f>
        <v>0</v>
      </c>
      <c r="BG1575" s="229">
        <f>IF(N1575="zákl. přenesená",J1575,0)</f>
        <v>0</v>
      </c>
      <c r="BH1575" s="229">
        <f>IF(N1575="sníž. přenesená",J1575,0)</f>
        <v>0</v>
      </c>
      <c r="BI1575" s="229">
        <f>IF(N1575="nulová",J1575,0)</f>
        <v>0</v>
      </c>
      <c r="BJ1575" s="20" t="s">
        <v>77</v>
      </c>
      <c r="BK1575" s="229">
        <f>ROUND(I1575*H1575,2)</f>
        <v>0</v>
      </c>
      <c r="BL1575" s="20" t="s">
        <v>352</v>
      </c>
      <c r="BM1575" s="228" t="s">
        <v>2470</v>
      </c>
    </row>
    <row r="1576" s="2" customFormat="1">
      <c r="A1576" s="41"/>
      <c r="B1576" s="42"/>
      <c r="C1576" s="43"/>
      <c r="D1576" s="230" t="s">
        <v>202</v>
      </c>
      <c r="E1576" s="43"/>
      <c r="F1576" s="231" t="s">
        <v>2471</v>
      </c>
      <c r="G1576" s="43"/>
      <c r="H1576" s="43"/>
      <c r="I1576" s="232"/>
      <c r="J1576" s="43"/>
      <c r="K1576" s="43"/>
      <c r="L1576" s="47"/>
      <c r="M1576" s="233"/>
      <c r="N1576" s="234"/>
      <c r="O1576" s="87"/>
      <c r="P1576" s="87"/>
      <c r="Q1576" s="87"/>
      <c r="R1576" s="87"/>
      <c r="S1576" s="87"/>
      <c r="T1576" s="88"/>
      <c r="U1576" s="41"/>
      <c r="V1576" s="41"/>
      <c r="W1576" s="41"/>
      <c r="X1576" s="41"/>
      <c r="Y1576" s="41"/>
      <c r="Z1576" s="41"/>
      <c r="AA1576" s="41"/>
      <c r="AB1576" s="41"/>
      <c r="AC1576" s="41"/>
      <c r="AD1576" s="41"/>
      <c r="AE1576" s="41"/>
      <c r="AT1576" s="20" t="s">
        <v>202</v>
      </c>
      <c r="AU1576" s="20" t="s">
        <v>81</v>
      </c>
    </row>
    <row r="1577" s="2" customFormat="1">
      <c r="A1577" s="41"/>
      <c r="B1577" s="42"/>
      <c r="C1577" s="43"/>
      <c r="D1577" s="237" t="s">
        <v>836</v>
      </c>
      <c r="E1577" s="43"/>
      <c r="F1577" s="292" t="s">
        <v>2472</v>
      </c>
      <c r="G1577" s="43"/>
      <c r="H1577" s="43"/>
      <c r="I1577" s="232"/>
      <c r="J1577" s="43"/>
      <c r="K1577" s="43"/>
      <c r="L1577" s="47"/>
      <c r="M1577" s="233"/>
      <c r="N1577" s="234"/>
      <c r="O1577" s="87"/>
      <c r="P1577" s="87"/>
      <c r="Q1577" s="87"/>
      <c r="R1577" s="87"/>
      <c r="S1577" s="87"/>
      <c r="T1577" s="88"/>
      <c r="U1577" s="41"/>
      <c r="V1577" s="41"/>
      <c r="W1577" s="41"/>
      <c r="X1577" s="41"/>
      <c r="Y1577" s="41"/>
      <c r="Z1577" s="41"/>
      <c r="AA1577" s="41"/>
      <c r="AB1577" s="41"/>
      <c r="AC1577" s="41"/>
      <c r="AD1577" s="41"/>
      <c r="AE1577" s="41"/>
      <c r="AT1577" s="20" t="s">
        <v>836</v>
      </c>
      <c r="AU1577" s="20" t="s">
        <v>81</v>
      </c>
    </row>
    <row r="1578" s="14" customFormat="1">
      <c r="A1578" s="14"/>
      <c r="B1578" s="246"/>
      <c r="C1578" s="247"/>
      <c r="D1578" s="237" t="s">
        <v>204</v>
      </c>
      <c r="E1578" s="248" t="s">
        <v>21</v>
      </c>
      <c r="F1578" s="249" t="s">
        <v>109</v>
      </c>
      <c r="G1578" s="247"/>
      <c r="H1578" s="250">
        <v>3</v>
      </c>
      <c r="I1578" s="251"/>
      <c r="J1578" s="247"/>
      <c r="K1578" s="247"/>
      <c r="L1578" s="252"/>
      <c r="M1578" s="253"/>
      <c r="N1578" s="254"/>
      <c r="O1578" s="254"/>
      <c r="P1578" s="254"/>
      <c r="Q1578" s="254"/>
      <c r="R1578" s="254"/>
      <c r="S1578" s="254"/>
      <c r="T1578" s="255"/>
      <c r="U1578" s="14"/>
      <c r="V1578" s="14"/>
      <c r="W1578" s="14"/>
      <c r="X1578" s="14"/>
      <c r="Y1578" s="14"/>
      <c r="Z1578" s="14"/>
      <c r="AA1578" s="14"/>
      <c r="AB1578" s="14"/>
      <c r="AC1578" s="14"/>
      <c r="AD1578" s="14"/>
      <c r="AE1578" s="14"/>
      <c r="AT1578" s="256" t="s">
        <v>204</v>
      </c>
      <c r="AU1578" s="256" t="s">
        <v>81</v>
      </c>
      <c r="AV1578" s="14" t="s">
        <v>81</v>
      </c>
      <c r="AW1578" s="14" t="s">
        <v>34</v>
      </c>
      <c r="AX1578" s="14" t="s">
        <v>73</v>
      </c>
      <c r="AY1578" s="256" t="s">
        <v>193</v>
      </c>
    </row>
    <row r="1579" s="15" customFormat="1">
      <c r="A1579" s="15"/>
      <c r="B1579" s="257"/>
      <c r="C1579" s="258"/>
      <c r="D1579" s="237" t="s">
        <v>204</v>
      </c>
      <c r="E1579" s="259" t="s">
        <v>21</v>
      </c>
      <c r="F1579" s="260" t="s">
        <v>208</v>
      </c>
      <c r="G1579" s="258"/>
      <c r="H1579" s="261">
        <v>3</v>
      </c>
      <c r="I1579" s="262"/>
      <c r="J1579" s="258"/>
      <c r="K1579" s="258"/>
      <c r="L1579" s="263"/>
      <c r="M1579" s="264"/>
      <c r="N1579" s="265"/>
      <c r="O1579" s="265"/>
      <c r="P1579" s="265"/>
      <c r="Q1579" s="265"/>
      <c r="R1579" s="265"/>
      <c r="S1579" s="265"/>
      <c r="T1579" s="266"/>
      <c r="U1579" s="15"/>
      <c r="V1579" s="15"/>
      <c r="W1579" s="15"/>
      <c r="X1579" s="15"/>
      <c r="Y1579" s="15"/>
      <c r="Z1579" s="15"/>
      <c r="AA1579" s="15"/>
      <c r="AB1579" s="15"/>
      <c r="AC1579" s="15"/>
      <c r="AD1579" s="15"/>
      <c r="AE1579" s="15"/>
      <c r="AT1579" s="267" t="s">
        <v>204</v>
      </c>
      <c r="AU1579" s="267" t="s">
        <v>81</v>
      </c>
      <c r="AV1579" s="15" t="s">
        <v>200</v>
      </c>
      <c r="AW1579" s="15" t="s">
        <v>34</v>
      </c>
      <c r="AX1579" s="15" t="s">
        <v>77</v>
      </c>
      <c r="AY1579" s="267" t="s">
        <v>193</v>
      </c>
    </row>
    <row r="1580" s="2" customFormat="1" ht="16.5" customHeight="1">
      <c r="A1580" s="41"/>
      <c r="B1580" s="42"/>
      <c r="C1580" s="282" t="s">
        <v>2473</v>
      </c>
      <c r="D1580" s="282" t="s">
        <v>811</v>
      </c>
      <c r="E1580" s="283" t="s">
        <v>2474</v>
      </c>
      <c r="F1580" s="284" t="s">
        <v>2475</v>
      </c>
      <c r="G1580" s="285" t="s">
        <v>198</v>
      </c>
      <c r="H1580" s="286">
        <v>15.188000000000001</v>
      </c>
      <c r="I1580" s="287"/>
      <c r="J1580" s="288">
        <f>ROUND(I1580*H1580,2)</f>
        <v>0</v>
      </c>
      <c r="K1580" s="284" t="s">
        <v>21</v>
      </c>
      <c r="L1580" s="289"/>
      <c r="M1580" s="290" t="s">
        <v>21</v>
      </c>
      <c r="N1580" s="291" t="s">
        <v>44</v>
      </c>
      <c r="O1580" s="87"/>
      <c r="P1580" s="226">
        <f>O1580*H1580</f>
        <v>0</v>
      </c>
      <c r="Q1580" s="226">
        <v>0.0040099999999999997</v>
      </c>
      <c r="R1580" s="226">
        <f>Q1580*H1580</f>
        <v>0.060903880000000001</v>
      </c>
      <c r="S1580" s="226">
        <v>0</v>
      </c>
      <c r="T1580" s="227">
        <f>S1580*H1580</f>
        <v>0</v>
      </c>
      <c r="U1580" s="41"/>
      <c r="V1580" s="41"/>
      <c r="W1580" s="41"/>
      <c r="X1580" s="41"/>
      <c r="Y1580" s="41"/>
      <c r="Z1580" s="41"/>
      <c r="AA1580" s="41"/>
      <c r="AB1580" s="41"/>
      <c r="AC1580" s="41"/>
      <c r="AD1580" s="41"/>
      <c r="AE1580" s="41"/>
      <c r="AR1580" s="228" t="s">
        <v>472</v>
      </c>
      <c r="AT1580" s="228" t="s">
        <v>811</v>
      </c>
      <c r="AU1580" s="228" t="s">
        <v>81</v>
      </c>
      <c r="AY1580" s="20" t="s">
        <v>193</v>
      </c>
      <c r="BE1580" s="229">
        <f>IF(N1580="základní",J1580,0)</f>
        <v>0</v>
      </c>
      <c r="BF1580" s="229">
        <f>IF(N1580="snížená",J1580,0)</f>
        <v>0</v>
      </c>
      <c r="BG1580" s="229">
        <f>IF(N1580="zákl. přenesená",J1580,0)</f>
        <v>0</v>
      </c>
      <c r="BH1580" s="229">
        <f>IF(N1580="sníž. přenesená",J1580,0)</f>
        <v>0</v>
      </c>
      <c r="BI1580" s="229">
        <f>IF(N1580="nulová",J1580,0)</f>
        <v>0</v>
      </c>
      <c r="BJ1580" s="20" t="s">
        <v>77</v>
      </c>
      <c r="BK1580" s="229">
        <f>ROUND(I1580*H1580,2)</f>
        <v>0</v>
      </c>
      <c r="BL1580" s="20" t="s">
        <v>352</v>
      </c>
      <c r="BM1580" s="228" t="s">
        <v>2476</v>
      </c>
    </row>
    <row r="1581" s="2" customFormat="1">
      <c r="A1581" s="41"/>
      <c r="B1581" s="42"/>
      <c r="C1581" s="43"/>
      <c r="D1581" s="237" t="s">
        <v>836</v>
      </c>
      <c r="E1581" s="43"/>
      <c r="F1581" s="292" t="s">
        <v>2466</v>
      </c>
      <c r="G1581" s="43"/>
      <c r="H1581" s="43"/>
      <c r="I1581" s="232"/>
      <c r="J1581" s="43"/>
      <c r="K1581" s="43"/>
      <c r="L1581" s="47"/>
      <c r="M1581" s="233"/>
      <c r="N1581" s="234"/>
      <c r="O1581" s="87"/>
      <c r="P1581" s="87"/>
      <c r="Q1581" s="87"/>
      <c r="R1581" s="87"/>
      <c r="S1581" s="87"/>
      <c r="T1581" s="88"/>
      <c r="U1581" s="41"/>
      <c r="V1581" s="41"/>
      <c r="W1581" s="41"/>
      <c r="X1581" s="41"/>
      <c r="Y1581" s="41"/>
      <c r="Z1581" s="41"/>
      <c r="AA1581" s="41"/>
      <c r="AB1581" s="41"/>
      <c r="AC1581" s="41"/>
      <c r="AD1581" s="41"/>
      <c r="AE1581" s="41"/>
      <c r="AT1581" s="20" t="s">
        <v>836</v>
      </c>
      <c r="AU1581" s="20" t="s">
        <v>81</v>
      </c>
    </row>
    <row r="1582" s="14" customFormat="1">
      <c r="A1582" s="14"/>
      <c r="B1582" s="246"/>
      <c r="C1582" s="247"/>
      <c r="D1582" s="237" t="s">
        <v>204</v>
      </c>
      <c r="E1582" s="248" t="s">
        <v>21</v>
      </c>
      <c r="F1582" s="249" t="s">
        <v>1279</v>
      </c>
      <c r="G1582" s="247"/>
      <c r="H1582" s="250">
        <v>15.188000000000001</v>
      </c>
      <c r="I1582" s="251"/>
      <c r="J1582" s="247"/>
      <c r="K1582" s="247"/>
      <c r="L1582" s="252"/>
      <c r="M1582" s="253"/>
      <c r="N1582" s="254"/>
      <c r="O1582" s="254"/>
      <c r="P1582" s="254"/>
      <c r="Q1582" s="254"/>
      <c r="R1582" s="254"/>
      <c r="S1582" s="254"/>
      <c r="T1582" s="255"/>
      <c r="U1582" s="14"/>
      <c r="V1582" s="14"/>
      <c r="W1582" s="14"/>
      <c r="X1582" s="14"/>
      <c r="Y1582" s="14"/>
      <c r="Z1582" s="14"/>
      <c r="AA1582" s="14"/>
      <c r="AB1582" s="14"/>
      <c r="AC1582" s="14"/>
      <c r="AD1582" s="14"/>
      <c r="AE1582" s="14"/>
      <c r="AT1582" s="256" t="s">
        <v>204</v>
      </c>
      <c r="AU1582" s="256" t="s">
        <v>81</v>
      </c>
      <c r="AV1582" s="14" t="s">
        <v>81</v>
      </c>
      <c r="AW1582" s="14" t="s">
        <v>34</v>
      </c>
      <c r="AX1582" s="14" t="s">
        <v>73</v>
      </c>
      <c r="AY1582" s="256" t="s">
        <v>193</v>
      </c>
    </row>
    <row r="1583" s="15" customFormat="1">
      <c r="A1583" s="15"/>
      <c r="B1583" s="257"/>
      <c r="C1583" s="258"/>
      <c r="D1583" s="237" t="s">
        <v>204</v>
      </c>
      <c r="E1583" s="259" t="s">
        <v>21</v>
      </c>
      <c r="F1583" s="260" t="s">
        <v>208</v>
      </c>
      <c r="G1583" s="258"/>
      <c r="H1583" s="261">
        <v>15.188000000000001</v>
      </c>
      <c r="I1583" s="262"/>
      <c r="J1583" s="258"/>
      <c r="K1583" s="258"/>
      <c r="L1583" s="263"/>
      <c r="M1583" s="264"/>
      <c r="N1583" s="265"/>
      <c r="O1583" s="265"/>
      <c r="P1583" s="265"/>
      <c r="Q1583" s="265"/>
      <c r="R1583" s="265"/>
      <c r="S1583" s="265"/>
      <c r="T1583" s="266"/>
      <c r="U1583" s="15"/>
      <c r="V1583" s="15"/>
      <c r="W1583" s="15"/>
      <c r="X1583" s="15"/>
      <c r="Y1583" s="15"/>
      <c r="Z1583" s="15"/>
      <c r="AA1583" s="15"/>
      <c r="AB1583" s="15"/>
      <c r="AC1583" s="15"/>
      <c r="AD1583" s="15"/>
      <c r="AE1583" s="15"/>
      <c r="AT1583" s="267" t="s">
        <v>204</v>
      </c>
      <c r="AU1583" s="267" t="s">
        <v>81</v>
      </c>
      <c r="AV1583" s="15" t="s">
        <v>200</v>
      </c>
      <c r="AW1583" s="15" t="s">
        <v>34</v>
      </c>
      <c r="AX1583" s="15" t="s">
        <v>77</v>
      </c>
      <c r="AY1583" s="267" t="s">
        <v>193</v>
      </c>
    </row>
    <row r="1584" s="2" customFormat="1" ht="24.15" customHeight="1">
      <c r="A1584" s="41"/>
      <c r="B1584" s="42"/>
      <c r="C1584" s="217" t="s">
        <v>2477</v>
      </c>
      <c r="D1584" s="217" t="s">
        <v>195</v>
      </c>
      <c r="E1584" s="218" t="s">
        <v>2478</v>
      </c>
      <c r="F1584" s="219" t="s">
        <v>2479</v>
      </c>
      <c r="G1584" s="220" t="s">
        <v>250</v>
      </c>
      <c r="H1584" s="221">
        <v>0.11700000000000001</v>
      </c>
      <c r="I1584" s="222"/>
      <c r="J1584" s="223">
        <f>ROUND(I1584*H1584,2)</f>
        <v>0</v>
      </c>
      <c r="K1584" s="219" t="s">
        <v>199</v>
      </c>
      <c r="L1584" s="47"/>
      <c r="M1584" s="224" t="s">
        <v>21</v>
      </c>
      <c r="N1584" s="225" t="s">
        <v>44</v>
      </c>
      <c r="O1584" s="87"/>
      <c r="P1584" s="226">
        <f>O1584*H1584</f>
        <v>0</v>
      </c>
      <c r="Q1584" s="226">
        <v>0</v>
      </c>
      <c r="R1584" s="226">
        <f>Q1584*H1584</f>
        <v>0</v>
      </c>
      <c r="S1584" s="226">
        <v>0</v>
      </c>
      <c r="T1584" s="227">
        <f>S1584*H1584</f>
        <v>0</v>
      </c>
      <c r="U1584" s="41"/>
      <c r="V1584" s="41"/>
      <c r="W1584" s="41"/>
      <c r="X1584" s="41"/>
      <c r="Y1584" s="41"/>
      <c r="Z1584" s="41"/>
      <c r="AA1584" s="41"/>
      <c r="AB1584" s="41"/>
      <c r="AC1584" s="41"/>
      <c r="AD1584" s="41"/>
      <c r="AE1584" s="41"/>
      <c r="AR1584" s="228" t="s">
        <v>352</v>
      </c>
      <c r="AT1584" s="228" t="s">
        <v>195</v>
      </c>
      <c r="AU1584" s="228" t="s">
        <v>81</v>
      </c>
      <c r="AY1584" s="20" t="s">
        <v>193</v>
      </c>
      <c r="BE1584" s="229">
        <f>IF(N1584="základní",J1584,0)</f>
        <v>0</v>
      </c>
      <c r="BF1584" s="229">
        <f>IF(N1584="snížená",J1584,0)</f>
        <v>0</v>
      </c>
      <c r="BG1584" s="229">
        <f>IF(N1584="zákl. přenesená",J1584,0)</f>
        <v>0</v>
      </c>
      <c r="BH1584" s="229">
        <f>IF(N1584="sníž. přenesená",J1584,0)</f>
        <v>0</v>
      </c>
      <c r="BI1584" s="229">
        <f>IF(N1584="nulová",J1584,0)</f>
        <v>0</v>
      </c>
      <c r="BJ1584" s="20" t="s">
        <v>77</v>
      </c>
      <c r="BK1584" s="229">
        <f>ROUND(I1584*H1584,2)</f>
        <v>0</v>
      </c>
      <c r="BL1584" s="20" t="s">
        <v>352</v>
      </c>
      <c r="BM1584" s="228" t="s">
        <v>2480</v>
      </c>
    </row>
    <row r="1585" s="2" customFormat="1">
      <c r="A1585" s="41"/>
      <c r="B1585" s="42"/>
      <c r="C1585" s="43"/>
      <c r="D1585" s="230" t="s">
        <v>202</v>
      </c>
      <c r="E1585" s="43"/>
      <c r="F1585" s="231" t="s">
        <v>2481</v>
      </c>
      <c r="G1585" s="43"/>
      <c r="H1585" s="43"/>
      <c r="I1585" s="232"/>
      <c r="J1585" s="43"/>
      <c r="K1585" s="43"/>
      <c r="L1585" s="47"/>
      <c r="M1585" s="293"/>
      <c r="N1585" s="294"/>
      <c r="O1585" s="295"/>
      <c r="P1585" s="295"/>
      <c r="Q1585" s="295"/>
      <c r="R1585" s="295"/>
      <c r="S1585" s="295"/>
      <c r="T1585" s="296"/>
      <c r="U1585" s="41"/>
      <c r="V1585" s="41"/>
      <c r="W1585" s="41"/>
      <c r="X1585" s="41"/>
      <c r="Y1585" s="41"/>
      <c r="Z1585" s="41"/>
      <c r="AA1585" s="41"/>
      <c r="AB1585" s="41"/>
      <c r="AC1585" s="41"/>
      <c r="AD1585" s="41"/>
      <c r="AE1585" s="41"/>
      <c r="AT1585" s="20" t="s">
        <v>202</v>
      </c>
      <c r="AU1585" s="20" t="s">
        <v>81</v>
      </c>
    </row>
    <row r="1586" s="2" customFormat="1" ht="6.96" customHeight="1">
      <c r="A1586" s="41"/>
      <c r="B1586" s="62"/>
      <c r="C1586" s="63"/>
      <c r="D1586" s="63"/>
      <c r="E1586" s="63"/>
      <c r="F1586" s="63"/>
      <c r="G1586" s="63"/>
      <c r="H1586" s="63"/>
      <c r="I1586" s="63"/>
      <c r="J1586" s="63"/>
      <c r="K1586" s="63"/>
      <c r="L1586" s="47"/>
      <c r="M1586" s="41"/>
      <c r="O1586" s="41"/>
      <c r="P1586" s="41"/>
      <c r="Q1586" s="41"/>
      <c r="R1586" s="41"/>
      <c r="S1586" s="41"/>
      <c r="T1586" s="41"/>
      <c r="U1586" s="41"/>
      <c r="V1586" s="41"/>
      <c r="W1586" s="41"/>
      <c r="X1586" s="41"/>
      <c r="Y1586" s="41"/>
      <c r="Z1586" s="41"/>
      <c r="AA1586" s="41"/>
      <c r="AB1586" s="41"/>
      <c r="AC1586" s="41"/>
      <c r="AD1586" s="41"/>
      <c r="AE1586" s="41"/>
    </row>
  </sheetData>
  <sheetProtection sheet="1" autoFilter="0" formatColumns="0" formatRows="0" objects="1" scenarios="1" spinCount="100000" saltValue="XeM5Bdj2ZAFatNT5Sm3wg1dOynLPQ7fxjs8/BsCsOkLthKazXTAaYUt//IPAYbePwvBxSb5Jd6EIFhkh7qKeGw==" hashValue="10IWkcgqwzYiYdVp/ivXSqQb0Zh+w5OkvNcZGxRLoI6QAQN6hzSSeLJsOKD6cgUhwvW0CG0s4NGjWmErJhkSKA==" algorithmName="SHA-512" password="CC35"/>
  <autoFilter ref="C110:K1585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99:H99"/>
    <mergeCell ref="E101:H101"/>
    <mergeCell ref="E103:H103"/>
    <mergeCell ref="L2:V2"/>
  </mergeCells>
  <hyperlinks>
    <hyperlink ref="F115" r:id="rId1" display="https://podminky.urs.cz/item/CS_URS_2025_02/122211101"/>
    <hyperlink ref="F120" r:id="rId2" display="https://podminky.urs.cz/item/CS_URS_2025_02/131251103"/>
    <hyperlink ref="F128" r:id="rId3" display="https://podminky.urs.cz/item/CS_URS_2025_02/132212121"/>
    <hyperlink ref="F140" r:id="rId4" display="https://podminky.urs.cz/item/CS_URS_2025_02/132212331"/>
    <hyperlink ref="F145" r:id="rId5" display="https://podminky.urs.cz/item/CS_URS_2025_02/162751117"/>
    <hyperlink ref="F149" r:id="rId6" display="https://podminky.urs.cz/item/CS_URS_2025_02/162751119"/>
    <hyperlink ref="F154" r:id="rId7" display="https://podminky.urs.cz/item/CS_URS_2025_02/171201231"/>
    <hyperlink ref="F158" r:id="rId8" display="https://podminky.urs.cz/item/CS_URS_2025_02/174111101"/>
    <hyperlink ref="F179" r:id="rId9" display="https://podminky.urs.cz/item/CS_URS_2025_02/181951112"/>
    <hyperlink ref="F187" r:id="rId10" display="https://podminky.urs.cz/item/CS_URS_2025_02/270001102"/>
    <hyperlink ref="F203" r:id="rId11" display="https://podminky.urs.cz/item/CS_URS_2025_02/273321511"/>
    <hyperlink ref="F207" r:id="rId12" display="https://podminky.urs.cz/item/CS_URS_2025_02/273351121"/>
    <hyperlink ref="F211" r:id="rId13" display="https://podminky.urs.cz/item/CS_URS_2025_02/273351122"/>
    <hyperlink ref="F213" r:id="rId14" display="https://podminky.urs.cz/item/CS_URS_2025_02/273361821"/>
    <hyperlink ref="F217" r:id="rId15" display="https://podminky.urs.cz/item/CS_URS_2025_02/274321511"/>
    <hyperlink ref="F233" r:id="rId16" display="https://podminky.urs.cz/item/CS_URS_2025_02/274361821"/>
    <hyperlink ref="F248" r:id="rId17" display="https://podminky.urs.cz/item/CS_URS_2025_02/279113151"/>
    <hyperlink ref="F253" r:id="rId18" display="https://podminky.urs.cz/item/CS_URS_2025_02/279113153"/>
    <hyperlink ref="F259" r:id="rId19" display="https://podminky.urs.cz/item/CS_URS_2025_02/279113155"/>
    <hyperlink ref="F264" r:id="rId20" display="https://podminky.urs.cz/item/CS_URS_2025_02/279113156"/>
    <hyperlink ref="F275" r:id="rId21" display="https://podminky.urs.cz/item/CS_URS_2025_02/279361821"/>
    <hyperlink ref="F288" r:id="rId22" display="https://podminky.urs.cz/item/CS_URS_2025_02/310271031"/>
    <hyperlink ref="F293" r:id="rId23" display="https://podminky.urs.cz/item/CS_URS_2025_02/311235121"/>
    <hyperlink ref="F300" r:id="rId24" display="https://podminky.urs.cz/item/CS_URS_2025_02/311235131"/>
    <hyperlink ref="F307" r:id="rId25" display="https://podminky.urs.cz/item/CS_URS_2025_02/311235151"/>
    <hyperlink ref="F313" r:id="rId26" display="https://podminky.urs.cz/item/CS_URS_2025_02/311237121"/>
    <hyperlink ref="F328" r:id="rId27" display="https://podminky.urs.cz/item/CS_URS_2025_02/317168013"/>
    <hyperlink ref="F336" r:id="rId28" display="https://podminky.urs.cz/item/CS_URS_2025_02/317168022"/>
    <hyperlink ref="F341" r:id="rId29" display="https://podminky.urs.cz/item/CS_URS_2025_02/317168052"/>
    <hyperlink ref="F348" r:id="rId30" display="https://podminky.urs.cz/item/CS_URS_2025_02/317168053"/>
    <hyperlink ref="F357" r:id="rId31" display="https://podminky.urs.cz/item/CS_URS_2025_02/317168054"/>
    <hyperlink ref="F362" r:id="rId32" display="https://podminky.urs.cz/item/CS_URS_2025_02/317168057"/>
    <hyperlink ref="F369" r:id="rId33" display="https://podminky.urs.cz/item/CS_URS_2025_02/317168058"/>
    <hyperlink ref="F374" r:id="rId34" display="https://podminky.urs.cz/item/CS_URS_2025_02/317168059"/>
    <hyperlink ref="F379" r:id="rId35" display="https://podminky.urs.cz/item/CS_URS_2025_02/317168212"/>
    <hyperlink ref="F386" r:id="rId36" display="https://podminky.urs.cz/item/CS_URS_2025_02/317168217"/>
    <hyperlink ref="F391" r:id="rId37" display="https://podminky.urs.cz/item/CS_URS_2025_02/317941125"/>
    <hyperlink ref="F400" r:id="rId38" display="https://podminky.urs.cz/item/CS_URS_2025_02/317998142"/>
    <hyperlink ref="F405" r:id="rId39" display="https://podminky.urs.cz/item/CS_URS_2025_02/317998145"/>
    <hyperlink ref="F410" r:id="rId40" display="https://podminky.urs.cz/item/CS_URS_2025_02/340231101"/>
    <hyperlink ref="F415" r:id="rId41" display="https://podminky.urs.cz/item/CS_URS_2025_02/340231115"/>
    <hyperlink ref="F419" r:id="rId42" display="https://podminky.urs.cz/item/CS_URS_2025_02/340271041"/>
    <hyperlink ref="F424" r:id="rId43" display="https://podminky.urs.cz/item/CS_URS_2025_02/345321515"/>
    <hyperlink ref="F429" r:id="rId44" display="https://podminky.urs.cz/item/CS_URS_2025_02/345351005"/>
    <hyperlink ref="F434" r:id="rId45" display="https://podminky.urs.cz/item/CS_URS_2025_02/345351006"/>
    <hyperlink ref="F436" r:id="rId46" display="https://podminky.urs.cz/item/CS_URS_2025_02/345361821"/>
    <hyperlink ref="F441" r:id="rId47" display="https://podminky.urs.cz/item/CS_URS_2025_02/346271114"/>
    <hyperlink ref="F446" r:id="rId48" display="https://podminky.urs.cz/item/CS_URS_2025_02/382121121"/>
    <hyperlink ref="F453" r:id="rId49" display="https://podminky.urs.cz/item/CS_URS_2025_02/411321414"/>
    <hyperlink ref="F459" r:id="rId50" display="https://podminky.urs.cz/item/CS_URS_2025_02/411351011"/>
    <hyperlink ref="F466" r:id="rId51" display="https://podminky.urs.cz/item/CS_URS_2025_02/411351012"/>
    <hyperlink ref="F468" r:id="rId52" display="https://podminky.urs.cz/item/CS_URS_2025_02/411354313"/>
    <hyperlink ref="F473" r:id="rId53" display="https://podminky.urs.cz/item/CS_URS_2025_02/411354314"/>
    <hyperlink ref="F475" r:id="rId54" display="https://podminky.urs.cz/item/CS_URS_2025_02/417321515"/>
    <hyperlink ref="F486" r:id="rId55" display="https://podminky.urs.cz/item/CS_URS_2025_02/417351115"/>
    <hyperlink ref="F495" r:id="rId56" display="https://podminky.urs.cz/item/CS_URS_2025_02/417351116"/>
    <hyperlink ref="F497" r:id="rId57" display="https://podminky.urs.cz/item/CS_URS_2025_02/417361821"/>
    <hyperlink ref="F501" r:id="rId58" display="https://podminky.urs.cz/item/CS_URS_2025_02/430321414"/>
    <hyperlink ref="F512" r:id="rId59" display="https://podminky.urs.cz/item/CS_URS_2025_02/430361821"/>
    <hyperlink ref="F516" r:id="rId60" display="https://podminky.urs.cz/item/CS_URS_2025_02/431351121"/>
    <hyperlink ref="F527" r:id="rId61" display="https://podminky.urs.cz/item/CS_URS_2025_02/431351122"/>
    <hyperlink ref="F530" r:id="rId62" display="https://podminky.urs.cz/item/CS_URS_2025_02/564750001"/>
    <hyperlink ref="F541" r:id="rId63" display="https://podminky.urs.cz/item/CS_URS_2025_02/596211210"/>
    <hyperlink ref="F549" r:id="rId64" display="https://podminky.urs.cz/item/CS_URS_2025_02/611131121"/>
    <hyperlink ref="F553" r:id="rId65" display="https://podminky.urs.cz/item/CS_URS_2025_02/611341121"/>
    <hyperlink ref="F561" r:id="rId66" display="https://podminky.urs.cz/item/CS_URS_2025_02/612131121"/>
    <hyperlink ref="F566" r:id="rId67" display="https://podminky.urs.cz/item/CS_URS_2025_02/612135001"/>
    <hyperlink ref="F574" r:id="rId68" display="https://podminky.urs.cz/item/CS_URS_2025_02/612321121"/>
    <hyperlink ref="F586" r:id="rId69" display="https://podminky.urs.cz/item/CS_URS_2025_02/612341121"/>
    <hyperlink ref="F602" r:id="rId70" display="https://podminky.urs.cz/item/CS_URS_2025_02/619991005"/>
    <hyperlink ref="F612" r:id="rId71" display="https://podminky.urs.cz/item/CS_URS_2025_02/622131101"/>
    <hyperlink ref="F619" r:id="rId72" display="https://podminky.urs.cz/item/CS_URS_2025_02/622131121"/>
    <hyperlink ref="F623" r:id="rId73" display="https://podminky.urs.cz/item/CS_URS_2025_02/622142001"/>
    <hyperlink ref="F626" r:id="rId74" display="https://podminky.urs.cz/item/CS_URS_2025_02/622151011"/>
    <hyperlink ref="F632" r:id="rId75" display="https://podminky.urs.cz/item/CS_URS_2025_02/622321121"/>
    <hyperlink ref="F654" r:id="rId76" display="https://podminky.urs.cz/item/CS_URS_2025_02/622325209"/>
    <hyperlink ref="F659" r:id="rId77" display="https://podminky.urs.cz/item/CS_URS_2025_02/622325319"/>
    <hyperlink ref="F668" r:id="rId78" display="https://podminky.urs.cz/item/CS_URS_2025_02/622531012"/>
    <hyperlink ref="F674" r:id="rId79" display="https://podminky.urs.cz/item/CS_URS_2025_02/629991011"/>
    <hyperlink ref="F683" r:id="rId80" display="https://podminky.urs.cz/item/CS_URS_2025_02/631311116"/>
    <hyperlink ref="F689" r:id="rId81" display="https://podminky.urs.cz/item/CS_URS_2025_02/631319011"/>
    <hyperlink ref="F695" r:id="rId82" display="https://podminky.urs.cz/item/CS_URS_2025_02/631319171"/>
    <hyperlink ref="F701" r:id="rId83" display="https://podminky.urs.cz/item/CS_URS_2025_02/631362021"/>
    <hyperlink ref="F707" r:id="rId84" display="https://podminky.urs.cz/item/CS_URS_2025_02/634112113"/>
    <hyperlink ref="F717" r:id="rId85" display="https://podminky.urs.cz/item/CS_URS_2025_02/642942611"/>
    <hyperlink ref="F738" r:id="rId86" display="https://podminky.urs.cz/item/CS_URS_2025_02/642945111"/>
    <hyperlink ref="F745" r:id="rId87" display="https://podminky.urs.cz/item/CS_URS_2025_02/916231112"/>
    <hyperlink ref="F752" r:id="rId88" display="https://podminky.urs.cz/item/CS_URS_2025_02/916231212"/>
    <hyperlink ref="F758" r:id="rId89" display="https://podminky.urs.cz/item/CS_URS_2025_02/949101111"/>
    <hyperlink ref="F768" r:id="rId90" display="https://podminky.urs.cz/item/CS_URS_2025_02/949101112"/>
    <hyperlink ref="F774" r:id="rId91" display="https://podminky.urs.cz/item/CS_URS_2025_02/952901111"/>
    <hyperlink ref="F789" r:id="rId92" display="https://podminky.urs.cz/item/CS_URS_2025_02/953312122"/>
    <hyperlink ref="F803" r:id="rId93" display="https://podminky.urs.cz/item/CS_URS_2025_02/953943211"/>
    <hyperlink ref="F807" r:id="rId94" display="https://podminky.urs.cz/item/CS_URS_2025_02/977151116"/>
    <hyperlink ref="F812" r:id="rId95" display="https://podminky.urs.cz/item/CS_URS_2025_02/977151119"/>
    <hyperlink ref="F817" r:id="rId96" display="https://podminky.urs.cz/item/CS_URS_2025_02/977151124"/>
    <hyperlink ref="F834" r:id="rId97" display="https://podminky.urs.cz/item/CS_URS_2025_02/998011001"/>
    <hyperlink ref="F838" r:id="rId98" display="https://podminky.urs.cz/item/CS_URS_2025_02/711111001"/>
    <hyperlink ref="F844" r:id="rId99" display="https://podminky.urs.cz/item/CS_URS_2025_02/711112001"/>
    <hyperlink ref="F855" r:id="rId100" display="https://podminky.urs.cz/item/CS_URS_2025_02/711141559"/>
    <hyperlink ref="F858" r:id="rId101" display="https://podminky.urs.cz/item/CS_URS_2025_02/711142559"/>
    <hyperlink ref="F866" r:id="rId102" display="https://podminky.urs.cz/item/CS_URS_2025_02/998711101"/>
    <hyperlink ref="F869" r:id="rId103" display="https://podminky.urs.cz/item/CS_URS_2025_02/712311101"/>
    <hyperlink ref="F882" r:id="rId104" display="https://podminky.urs.cz/item/CS_URS_2025_02/712341559"/>
    <hyperlink ref="F888" r:id="rId105" display="https://podminky.urs.cz/item/CS_URS_2025_02/712361705"/>
    <hyperlink ref="F895" r:id="rId106" display="https://podminky.urs.cz/item/CS_URS_2025_02/712363115"/>
    <hyperlink ref="F905" r:id="rId107" display="https://podminky.urs.cz/item/CS_URS_2025_02/712363352"/>
    <hyperlink ref="F910" r:id="rId108" display="https://podminky.urs.cz/item/CS_URS_2025_02/712363353"/>
    <hyperlink ref="F915" r:id="rId109" display="https://podminky.urs.cz/item/CS_URS_2025_02/712391171"/>
    <hyperlink ref="F929" r:id="rId110" display="https://podminky.urs.cz/item/CS_URS_2025_02/712391172"/>
    <hyperlink ref="F936" r:id="rId111" display="https://podminky.urs.cz/item/CS_URS_2025_02/712391382"/>
    <hyperlink ref="F953" r:id="rId112" display="https://podminky.urs.cz/item/CS_URS_2025_02/998712101"/>
    <hyperlink ref="F956" r:id="rId113" display="https://podminky.urs.cz/item/CS_URS_2025_02/713121111"/>
    <hyperlink ref="F971" r:id="rId114" display="https://podminky.urs.cz/item/CS_URS_2025_02/713131141"/>
    <hyperlink ref="F990" r:id="rId115" display="https://podminky.urs.cz/item/CS_URS_2025_02/713131341"/>
    <hyperlink ref="F1001" r:id="rId116" display="https://podminky.urs.cz/item/CS_URS_2025_02/713141136"/>
    <hyperlink ref="F1011" r:id="rId117" display="https://podminky.urs.cz/item/CS_URS_2025_02/713141336"/>
    <hyperlink ref="F1018" r:id="rId118" display="https://podminky.urs.cz/item/CS_URS_2025_02/998713101"/>
    <hyperlink ref="F1021" r:id="rId119" display="https://podminky.urs.cz/item/CS_URS_2025_02/742320012"/>
    <hyperlink ref="F1032" r:id="rId120" display="https://podminky.urs.cz/item/CS_URS_2025_02/762361331"/>
    <hyperlink ref="F1039" r:id="rId121" display="https://podminky.urs.cz/item/CS_URS_2025_02/998762101"/>
    <hyperlink ref="F1042" r:id="rId122" display="https://podminky.urs.cz/item/CS_URS_2025_02/763111333"/>
    <hyperlink ref="F1051" r:id="rId123" display="https://podminky.urs.cz/item/CS_URS_2025_02/763111713"/>
    <hyperlink ref="F1061" r:id="rId124" display="https://podminky.urs.cz/item/CS_URS_2025_02/763121426"/>
    <hyperlink ref="F1068" r:id="rId125" display="https://podminky.urs.cz/item/CS_URS_2025_02/763131411"/>
    <hyperlink ref="F1075" r:id="rId126" display="https://podminky.urs.cz/item/CS_URS_2025_02/763131451"/>
    <hyperlink ref="F1080" r:id="rId127" display="https://podminky.urs.cz/item/CS_URS_2025_02/763131714"/>
    <hyperlink ref="F1087" r:id="rId128" display="https://podminky.urs.cz/item/CS_URS_2025_02/763164635"/>
    <hyperlink ref="F1092" r:id="rId129" display="https://podminky.urs.cz/item/CS_URS_2025_02/763173113"/>
    <hyperlink ref="F1098" r:id="rId130" display="https://podminky.urs.cz/item/CS_URS_2025_02/998763301"/>
    <hyperlink ref="F1127" r:id="rId131" display="https://podminky.urs.cz/item/CS_URS_2025_02/764256403"/>
    <hyperlink ref="F1136" r:id="rId132" display="https://podminky.urs.cz/item/CS_URS_2025_02/764538423"/>
    <hyperlink ref="F1141" r:id="rId133" display="https://podminky.urs.cz/item/CS_URS_2025_02/998764101"/>
    <hyperlink ref="F1144" r:id="rId134" display="https://podminky.urs.cz/item/CS_URS_2025_02/766660730"/>
    <hyperlink ref="F1150" r:id="rId135" display="https://podminky.urs.cz/item/CS_URS_2025_02/766694116"/>
    <hyperlink ref="F1177" r:id="rId136" display="https://podminky.urs.cz/item/CS_URS_2025_02/998766101"/>
    <hyperlink ref="F1189" r:id="rId137" display="https://podminky.urs.cz/item/CS_URS_2025_02/767223222"/>
    <hyperlink ref="F1199" r:id="rId138" display="https://podminky.urs.cz/item/CS_URS_2025_02/767531213"/>
    <hyperlink ref="F1214" r:id="rId139" display="https://podminky.urs.cz/item/CS_URS_2025_02/767531215"/>
    <hyperlink ref="F1227" r:id="rId140" display="https://podminky.urs.cz/item/CS_URS_2025_02/767640311"/>
    <hyperlink ref="F1250" r:id="rId141" display="https://podminky.urs.cz/item/CS_URS_2025_02/767646411"/>
    <hyperlink ref="F1259" r:id="rId142" display="https://podminky.urs.cz/item/CS_URS_2025_02/767646510"/>
    <hyperlink ref="F1269" r:id="rId143" display="https://podminky.urs.cz/item/CS_URS_2025_02/767649191"/>
    <hyperlink ref="F1275" r:id="rId144" display="https://podminky.urs.cz/item/CS_URS_2025_02/767661500"/>
    <hyperlink ref="F1279" r:id="rId145" display="https://podminky.urs.cz/item/CS_URS_2025_02/767661502"/>
    <hyperlink ref="F1281" r:id="rId146" display="https://podminky.urs.cz/item/CS_URS_2025_02/767893125"/>
    <hyperlink ref="F1295" r:id="rId147" display="https://podminky.urs.cz/item/CS_URS_2025_02/998767101"/>
    <hyperlink ref="F1323" r:id="rId148" display="https://podminky.urs.cz/item/CS_URS_2025_02/771111011"/>
    <hyperlink ref="F1327" r:id="rId149" display="https://podminky.urs.cz/item/CS_URS_2025_02/771121011"/>
    <hyperlink ref="F1331" r:id="rId150" display="https://podminky.urs.cz/item/CS_URS_2025_02/771161021"/>
    <hyperlink ref="F1344" r:id="rId151" display="https://podminky.urs.cz/item/CS_URS_2025_02/771474113"/>
    <hyperlink ref="F1355" r:id="rId152" display="https://podminky.urs.cz/item/CS_URS_2025_02/771574416"/>
    <hyperlink ref="F1362" r:id="rId153" display="https://podminky.urs.cz/item/CS_URS_2025_02/771591112"/>
    <hyperlink ref="F1366" r:id="rId154" display="https://podminky.urs.cz/item/CS_URS_2025_02/771591241"/>
    <hyperlink ref="F1376" r:id="rId155" display="https://podminky.urs.cz/item/CS_URS_2025_02/771591242"/>
    <hyperlink ref="F1383" r:id="rId156" display="https://podminky.urs.cz/item/CS_URS_2025_02/771591264"/>
    <hyperlink ref="F1393" r:id="rId157" display="https://podminky.urs.cz/item/CS_URS_2025_02/998771101"/>
    <hyperlink ref="F1396" r:id="rId158" display="https://podminky.urs.cz/item/CS_URS_2025_02/772231312"/>
    <hyperlink ref="F1411" r:id="rId159" display="https://podminky.urs.cz/item/CS_URS_2025_02/772231423"/>
    <hyperlink ref="F1419" r:id="rId160" display="https://podminky.urs.cz/item/CS_URS_2025_02/772521240"/>
    <hyperlink ref="F1426" r:id="rId161" display="https://podminky.urs.cz/item/CS_URS_2025_02/998772101"/>
    <hyperlink ref="F1429" r:id="rId162" display="https://podminky.urs.cz/item/CS_URS_2025_02/781111011"/>
    <hyperlink ref="F1432" r:id="rId163" display="https://podminky.urs.cz/item/CS_URS_2025_02/781121011"/>
    <hyperlink ref="F1435" r:id="rId164" display="https://podminky.urs.cz/item/CS_URS_2025_02/781131112"/>
    <hyperlink ref="F1440" r:id="rId165" display="https://podminky.urs.cz/item/CS_URS_2025_02/781472216"/>
    <hyperlink ref="F1455" r:id="rId166" display="https://podminky.urs.cz/item/CS_URS_2025_02/781492211"/>
    <hyperlink ref="F1465" r:id="rId167" display="https://podminky.urs.cz/item/CS_URS_2025_02/781571131"/>
    <hyperlink ref="F1475" r:id="rId168" display="https://podminky.urs.cz/item/CS_URS_2025_02/781674112"/>
    <hyperlink ref="F1484" r:id="rId169" display="https://podminky.urs.cz/item/CS_URS_2025_02/781734112"/>
    <hyperlink ref="F1497" r:id="rId170" display="https://podminky.urs.cz/item/CS_URS_2025_02/998781101"/>
    <hyperlink ref="F1500" r:id="rId171" display="https://podminky.urs.cz/item/CS_URS_2025_02/783823135"/>
    <hyperlink ref="F1507" r:id="rId172" display="https://podminky.urs.cz/item/CS_URS_2025_02/783827125"/>
    <hyperlink ref="F1515" r:id="rId173" display="https://podminky.urs.cz/item/CS_URS_2025_02/784171101"/>
    <hyperlink ref="F1527" r:id="rId174" display="https://podminky.urs.cz/item/CS_URS_2025_02/784181121"/>
    <hyperlink ref="F1540" r:id="rId175" display="https://podminky.urs.cz/item/CS_URS_2025_02/784191007"/>
    <hyperlink ref="F1550" r:id="rId176" display="https://podminky.urs.cz/item/CS_URS_2025_02/784211101"/>
    <hyperlink ref="F1568" r:id="rId177" display="https://podminky.urs.cz/item/CS_URS_2025_02/786614001"/>
    <hyperlink ref="F1576" r:id="rId178" display="https://podminky.urs.cz/item/CS_URS_2025_02/786614003"/>
    <hyperlink ref="F1585" r:id="rId179" display="https://podminky.urs.cz/item/CS_URS_2025_02/99878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80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94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23"/>
      <c r="AT3" s="20" t="s">
        <v>81</v>
      </c>
    </row>
    <row r="4" s="1" customFormat="1" ht="24.96" customHeight="1">
      <c r="B4" s="23"/>
      <c r="D4" s="145" t="s">
        <v>148</v>
      </c>
      <c r="L4" s="23"/>
      <c r="M4" s="146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7" t="s">
        <v>16</v>
      </c>
      <c r="L6" s="23"/>
    </row>
    <row r="7" s="1" customFormat="1" ht="16.5" customHeight="1">
      <c r="B7" s="23"/>
      <c r="E7" s="148" t="str">
        <f>'Rekapitulace stavby'!K6</f>
        <v>MODERNIZACE DOMOVA sv. VÁCLAVA, rekonstrukce domova pro seniory a modernizace zázemí služby</v>
      </c>
      <c r="F7" s="147"/>
      <c r="G7" s="147"/>
      <c r="H7" s="147"/>
      <c r="L7" s="23"/>
    </row>
    <row r="8" s="1" customFormat="1" ht="12" customHeight="1">
      <c r="B8" s="23"/>
      <c r="D8" s="147" t="s">
        <v>155</v>
      </c>
      <c r="L8" s="23"/>
    </row>
    <row r="9" s="2" customFormat="1" ht="16.5" customHeight="1">
      <c r="A9" s="41"/>
      <c r="B9" s="47"/>
      <c r="C9" s="41"/>
      <c r="D9" s="41"/>
      <c r="E9" s="148" t="s">
        <v>2482</v>
      </c>
      <c r="F9" s="41"/>
      <c r="G9" s="41"/>
      <c r="H9" s="41"/>
      <c r="I9" s="41"/>
      <c r="J9" s="41"/>
      <c r="K9" s="41"/>
      <c r="L9" s="149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7" t="s">
        <v>157</v>
      </c>
      <c r="E10" s="41"/>
      <c r="F10" s="41"/>
      <c r="G10" s="41"/>
      <c r="H10" s="41"/>
      <c r="I10" s="41"/>
      <c r="J10" s="41"/>
      <c r="K10" s="41"/>
      <c r="L10" s="149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50" t="s">
        <v>2483</v>
      </c>
      <c r="F11" s="41"/>
      <c r="G11" s="41"/>
      <c r="H11" s="41"/>
      <c r="I11" s="41"/>
      <c r="J11" s="41"/>
      <c r="K11" s="41"/>
      <c r="L11" s="149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9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7" t="s">
        <v>18</v>
      </c>
      <c r="E13" s="41"/>
      <c r="F13" s="136" t="s">
        <v>21</v>
      </c>
      <c r="G13" s="41"/>
      <c r="H13" s="41"/>
      <c r="I13" s="147" t="s">
        <v>20</v>
      </c>
      <c r="J13" s="136" t="s">
        <v>21</v>
      </c>
      <c r="K13" s="41"/>
      <c r="L13" s="149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7" t="s">
        <v>22</v>
      </c>
      <c r="E14" s="41"/>
      <c r="F14" s="136" t="s">
        <v>23</v>
      </c>
      <c r="G14" s="41"/>
      <c r="H14" s="41"/>
      <c r="I14" s="147" t="s">
        <v>24</v>
      </c>
      <c r="J14" s="151" t="str">
        <f>'Rekapitulace stavby'!AN8</f>
        <v>11. 12. 2025</v>
      </c>
      <c r="K14" s="41"/>
      <c r="L14" s="149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9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7" t="s">
        <v>26</v>
      </c>
      <c r="E16" s="41"/>
      <c r="F16" s="41"/>
      <c r="G16" s="41"/>
      <c r="H16" s="41"/>
      <c r="I16" s="147" t="s">
        <v>27</v>
      </c>
      <c r="J16" s="136" t="s">
        <v>21</v>
      </c>
      <c r="K16" s="41"/>
      <c r="L16" s="149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28</v>
      </c>
      <c r="F17" s="41"/>
      <c r="G17" s="41"/>
      <c r="H17" s="41"/>
      <c r="I17" s="147" t="s">
        <v>29</v>
      </c>
      <c r="J17" s="136" t="s">
        <v>21</v>
      </c>
      <c r="K17" s="41"/>
      <c r="L17" s="149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9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7" t="s">
        <v>30</v>
      </c>
      <c r="E19" s="41"/>
      <c r="F19" s="41"/>
      <c r="G19" s="41"/>
      <c r="H19" s="41"/>
      <c r="I19" s="147" t="s">
        <v>27</v>
      </c>
      <c r="J19" s="36" t="str">
        <f>'Rekapitulace stavby'!AN13</f>
        <v>Vyplň údaj</v>
      </c>
      <c r="K19" s="41"/>
      <c r="L19" s="149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7" t="s">
        <v>29</v>
      </c>
      <c r="J20" s="36" t="str">
        <f>'Rekapitulace stavby'!AN14</f>
        <v>Vyplň údaj</v>
      </c>
      <c r="K20" s="41"/>
      <c r="L20" s="149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9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7" t="s">
        <v>32</v>
      </c>
      <c r="E22" s="41"/>
      <c r="F22" s="41"/>
      <c r="G22" s="41"/>
      <c r="H22" s="41"/>
      <c r="I22" s="147" t="s">
        <v>27</v>
      </c>
      <c r="J22" s="136" t="s">
        <v>21</v>
      </c>
      <c r="K22" s="41"/>
      <c r="L22" s="149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33</v>
      </c>
      <c r="F23" s="41"/>
      <c r="G23" s="41"/>
      <c r="H23" s="41"/>
      <c r="I23" s="147" t="s">
        <v>29</v>
      </c>
      <c r="J23" s="136" t="s">
        <v>21</v>
      </c>
      <c r="K23" s="41"/>
      <c r="L23" s="149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9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7" t="s">
        <v>35</v>
      </c>
      <c r="E25" s="41"/>
      <c r="F25" s="41"/>
      <c r="G25" s="41"/>
      <c r="H25" s="41"/>
      <c r="I25" s="147" t="s">
        <v>27</v>
      </c>
      <c r="J25" s="136" t="str">
        <f>IF('Rekapitulace stavby'!AN19="","",'Rekapitulace stavby'!AN19)</f>
        <v/>
      </c>
      <c r="K25" s="41"/>
      <c r="L25" s="149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tr">
        <f>IF('Rekapitulace stavby'!E20="","",'Rekapitulace stavby'!E20)</f>
        <v xml:space="preserve"> </v>
      </c>
      <c r="F26" s="41"/>
      <c r="G26" s="41"/>
      <c r="H26" s="41"/>
      <c r="I26" s="147" t="s">
        <v>29</v>
      </c>
      <c r="J26" s="136" t="str">
        <f>IF('Rekapitulace stavby'!AN20="","",'Rekapitulace stavby'!AN20)</f>
        <v/>
      </c>
      <c r="K26" s="41"/>
      <c r="L26" s="149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9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7" t="s">
        <v>37</v>
      </c>
      <c r="E28" s="41"/>
      <c r="F28" s="41"/>
      <c r="G28" s="41"/>
      <c r="H28" s="41"/>
      <c r="I28" s="41"/>
      <c r="J28" s="41"/>
      <c r="K28" s="41"/>
      <c r="L28" s="149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2"/>
      <c r="B29" s="153"/>
      <c r="C29" s="152"/>
      <c r="D29" s="152"/>
      <c r="E29" s="154" t="s">
        <v>21</v>
      </c>
      <c r="F29" s="154"/>
      <c r="G29" s="154"/>
      <c r="H29" s="154"/>
      <c r="I29" s="152"/>
      <c r="J29" s="152"/>
      <c r="K29" s="152"/>
      <c r="L29" s="155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9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6"/>
      <c r="E31" s="156"/>
      <c r="F31" s="156"/>
      <c r="G31" s="156"/>
      <c r="H31" s="156"/>
      <c r="I31" s="156"/>
      <c r="J31" s="156"/>
      <c r="K31" s="156"/>
      <c r="L31" s="149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7" t="s">
        <v>39</v>
      </c>
      <c r="E32" s="41"/>
      <c r="F32" s="41"/>
      <c r="G32" s="41"/>
      <c r="H32" s="41"/>
      <c r="I32" s="41"/>
      <c r="J32" s="158">
        <f>ROUND(J90, 2)</f>
        <v>0</v>
      </c>
      <c r="K32" s="41"/>
      <c r="L32" s="149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6"/>
      <c r="E33" s="156"/>
      <c r="F33" s="156"/>
      <c r="G33" s="156"/>
      <c r="H33" s="156"/>
      <c r="I33" s="156"/>
      <c r="J33" s="156"/>
      <c r="K33" s="156"/>
      <c r="L33" s="149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9" t="s">
        <v>41</v>
      </c>
      <c r="G34" s="41"/>
      <c r="H34" s="41"/>
      <c r="I34" s="159" t="s">
        <v>40</v>
      </c>
      <c r="J34" s="159" t="s">
        <v>42</v>
      </c>
      <c r="K34" s="41"/>
      <c r="L34" s="149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60" t="s">
        <v>43</v>
      </c>
      <c r="E35" s="147" t="s">
        <v>44</v>
      </c>
      <c r="F35" s="161">
        <f>ROUND((SUM(BE90:BE157)),  2)</f>
        <v>0</v>
      </c>
      <c r="G35" s="41"/>
      <c r="H35" s="41"/>
      <c r="I35" s="162">
        <v>0.20999999999999999</v>
      </c>
      <c r="J35" s="161">
        <f>ROUND(((SUM(BE90:BE157))*I35),  2)</f>
        <v>0</v>
      </c>
      <c r="K35" s="41"/>
      <c r="L35" s="149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7" t="s">
        <v>45</v>
      </c>
      <c r="F36" s="161">
        <f>ROUND((SUM(BF90:BF157)),  2)</f>
        <v>0</v>
      </c>
      <c r="G36" s="41"/>
      <c r="H36" s="41"/>
      <c r="I36" s="162">
        <v>0.12</v>
      </c>
      <c r="J36" s="161">
        <f>ROUND(((SUM(BF90:BF157))*I36),  2)</f>
        <v>0</v>
      </c>
      <c r="K36" s="41"/>
      <c r="L36" s="149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7" t="s">
        <v>46</v>
      </c>
      <c r="F37" s="161">
        <f>ROUND((SUM(BG90:BG157)),  2)</f>
        <v>0</v>
      </c>
      <c r="G37" s="41"/>
      <c r="H37" s="41"/>
      <c r="I37" s="162">
        <v>0.20999999999999999</v>
      </c>
      <c r="J37" s="161">
        <f>0</f>
        <v>0</v>
      </c>
      <c r="K37" s="41"/>
      <c r="L37" s="149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7" t="s">
        <v>47</v>
      </c>
      <c r="F38" s="161">
        <f>ROUND((SUM(BH90:BH157)),  2)</f>
        <v>0</v>
      </c>
      <c r="G38" s="41"/>
      <c r="H38" s="41"/>
      <c r="I38" s="162">
        <v>0.12</v>
      </c>
      <c r="J38" s="161">
        <f>0</f>
        <v>0</v>
      </c>
      <c r="K38" s="41"/>
      <c r="L38" s="149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7" t="s">
        <v>48</v>
      </c>
      <c r="F39" s="161">
        <f>ROUND((SUM(BI90:BI157)),  2)</f>
        <v>0</v>
      </c>
      <c r="G39" s="41"/>
      <c r="H39" s="41"/>
      <c r="I39" s="162">
        <v>0</v>
      </c>
      <c r="J39" s="161">
        <f>0</f>
        <v>0</v>
      </c>
      <c r="K39" s="41"/>
      <c r="L39" s="149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9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3"/>
      <c r="D41" s="164" t="s">
        <v>49</v>
      </c>
      <c r="E41" s="165"/>
      <c r="F41" s="165"/>
      <c r="G41" s="166" t="s">
        <v>50</v>
      </c>
      <c r="H41" s="167" t="s">
        <v>51</v>
      </c>
      <c r="I41" s="165"/>
      <c r="J41" s="168">
        <f>SUM(J32:J39)</f>
        <v>0</v>
      </c>
      <c r="K41" s="169"/>
      <c r="L41" s="149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70"/>
      <c r="C42" s="171"/>
      <c r="D42" s="171"/>
      <c r="E42" s="171"/>
      <c r="F42" s="171"/>
      <c r="G42" s="171"/>
      <c r="H42" s="171"/>
      <c r="I42" s="171"/>
      <c r="J42" s="171"/>
      <c r="K42" s="171"/>
      <c r="L42" s="149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2"/>
      <c r="C46" s="173"/>
      <c r="D46" s="173"/>
      <c r="E46" s="173"/>
      <c r="F46" s="173"/>
      <c r="G46" s="173"/>
      <c r="H46" s="173"/>
      <c r="I46" s="173"/>
      <c r="J46" s="173"/>
      <c r="K46" s="173"/>
      <c r="L46" s="149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159</v>
      </c>
      <c r="D47" s="43"/>
      <c r="E47" s="43"/>
      <c r="F47" s="43"/>
      <c r="G47" s="43"/>
      <c r="H47" s="43"/>
      <c r="I47" s="43"/>
      <c r="J47" s="43"/>
      <c r="K47" s="43"/>
      <c r="L47" s="149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9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9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4" t="str">
        <f>E7</f>
        <v>MODERNIZACE DOMOVA sv. VÁCLAVA, rekonstrukce domova pro seniory a modernizace zázemí služby</v>
      </c>
      <c r="F50" s="35"/>
      <c r="G50" s="35"/>
      <c r="H50" s="35"/>
      <c r="I50" s="43"/>
      <c r="J50" s="43"/>
      <c r="K50" s="43"/>
      <c r="L50" s="149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155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4" t="s">
        <v>2482</v>
      </c>
      <c r="F52" s="43"/>
      <c r="G52" s="43"/>
      <c r="H52" s="43"/>
      <c r="I52" s="43"/>
      <c r="J52" s="43"/>
      <c r="K52" s="43"/>
      <c r="L52" s="149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157</v>
      </c>
      <c r="D53" s="43"/>
      <c r="E53" s="43"/>
      <c r="F53" s="43"/>
      <c r="G53" s="43"/>
      <c r="H53" s="43"/>
      <c r="I53" s="43"/>
      <c r="J53" s="43"/>
      <c r="K53" s="43"/>
      <c r="L53" s="149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SO01 - Vnitřní kanalizace</v>
      </c>
      <c r="F54" s="43"/>
      <c r="G54" s="43"/>
      <c r="H54" s="43"/>
      <c r="I54" s="43"/>
      <c r="J54" s="43"/>
      <c r="K54" s="43"/>
      <c r="L54" s="149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9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22</v>
      </c>
      <c r="D56" s="43"/>
      <c r="E56" s="43"/>
      <c r="F56" s="30" t="str">
        <f>F14</f>
        <v>Brandýs nad Labem-Stará Boleslav</v>
      </c>
      <c r="G56" s="43"/>
      <c r="H56" s="43"/>
      <c r="I56" s="35" t="s">
        <v>24</v>
      </c>
      <c r="J56" s="75" t="str">
        <f>IF(J14="","",J14)</f>
        <v>11. 12. 2025</v>
      </c>
      <c r="K56" s="43"/>
      <c r="L56" s="149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9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25.65" customHeight="1">
      <c r="A58" s="41"/>
      <c r="B58" s="42"/>
      <c r="C58" s="35" t="s">
        <v>26</v>
      </c>
      <c r="D58" s="43"/>
      <c r="E58" s="43"/>
      <c r="F58" s="30" t="str">
        <f>E17</f>
        <v>ARCIDIECÉZNÍ CHARITA PRAHA</v>
      </c>
      <c r="G58" s="43"/>
      <c r="H58" s="43"/>
      <c r="I58" s="35" t="s">
        <v>32</v>
      </c>
      <c r="J58" s="39" t="str">
        <f>E23</f>
        <v>JIRSA - ARCHITEKTI, s.r.o.</v>
      </c>
      <c r="K58" s="43"/>
      <c r="L58" s="149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30</v>
      </c>
      <c r="D59" s="43"/>
      <c r="E59" s="43"/>
      <c r="F59" s="30" t="str">
        <f>IF(E20="","",E20)</f>
        <v>Vyplň údaj</v>
      </c>
      <c r="G59" s="43"/>
      <c r="H59" s="43"/>
      <c r="I59" s="35" t="s">
        <v>35</v>
      </c>
      <c r="J59" s="39" t="str">
        <f>E26</f>
        <v xml:space="preserve"> </v>
      </c>
      <c r="K59" s="43"/>
      <c r="L59" s="149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9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5" t="s">
        <v>160</v>
      </c>
      <c r="D61" s="176"/>
      <c r="E61" s="176"/>
      <c r="F61" s="176"/>
      <c r="G61" s="176"/>
      <c r="H61" s="176"/>
      <c r="I61" s="176"/>
      <c r="J61" s="177" t="s">
        <v>161</v>
      </c>
      <c r="K61" s="176"/>
      <c r="L61" s="149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9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8" t="s">
        <v>71</v>
      </c>
      <c r="D63" s="43"/>
      <c r="E63" s="43"/>
      <c r="F63" s="43"/>
      <c r="G63" s="43"/>
      <c r="H63" s="43"/>
      <c r="I63" s="43"/>
      <c r="J63" s="105">
        <f>J90</f>
        <v>0</v>
      </c>
      <c r="K63" s="43"/>
      <c r="L63" s="149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162</v>
      </c>
    </row>
    <row r="64" s="9" customFormat="1" ht="24.96" customHeight="1">
      <c r="A64" s="9"/>
      <c r="B64" s="179"/>
      <c r="C64" s="180"/>
      <c r="D64" s="181" t="s">
        <v>2484</v>
      </c>
      <c r="E64" s="182"/>
      <c r="F64" s="182"/>
      <c r="G64" s="182"/>
      <c r="H64" s="182"/>
      <c r="I64" s="182"/>
      <c r="J64" s="183">
        <f>J91</f>
        <v>0</v>
      </c>
      <c r="K64" s="180"/>
      <c r="L64" s="184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9" customFormat="1" ht="24.96" customHeight="1">
      <c r="A65" s="9"/>
      <c r="B65" s="179"/>
      <c r="C65" s="180"/>
      <c r="D65" s="181" t="s">
        <v>2485</v>
      </c>
      <c r="E65" s="182"/>
      <c r="F65" s="182"/>
      <c r="G65" s="182"/>
      <c r="H65" s="182"/>
      <c r="I65" s="182"/>
      <c r="J65" s="183">
        <f>J99</f>
        <v>0</v>
      </c>
      <c r="K65" s="180"/>
      <c r="L65" s="184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="9" customFormat="1" ht="24.96" customHeight="1">
      <c r="A66" s="9"/>
      <c r="B66" s="179"/>
      <c r="C66" s="180"/>
      <c r="D66" s="181" t="s">
        <v>2486</v>
      </c>
      <c r="E66" s="182"/>
      <c r="F66" s="182"/>
      <c r="G66" s="182"/>
      <c r="H66" s="182"/>
      <c r="I66" s="182"/>
      <c r="J66" s="183">
        <f>J111</f>
        <v>0</v>
      </c>
      <c r="K66" s="180"/>
      <c r="L66" s="184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="9" customFormat="1" ht="24.96" customHeight="1">
      <c r="A67" s="9"/>
      <c r="B67" s="179"/>
      <c r="C67" s="180"/>
      <c r="D67" s="181" t="s">
        <v>2487</v>
      </c>
      <c r="E67" s="182"/>
      <c r="F67" s="182"/>
      <c r="G67" s="182"/>
      <c r="H67" s="182"/>
      <c r="I67" s="182"/>
      <c r="J67" s="183">
        <f>J134</f>
        <v>0</v>
      </c>
      <c r="K67" s="180"/>
      <c r="L67" s="184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="9" customFormat="1" ht="24.96" customHeight="1">
      <c r="A68" s="9"/>
      <c r="B68" s="179"/>
      <c r="C68" s="180"/>
      <c r="D68" s="181" t="s">
        <v>2488</v>
      </c>
      <c r="E68" s="182"/>
      <c r="F68" s="182"/>
      <c r="G68" s="182"/>
      <c r="H68" s="182"/>
      <c r="I68" s="182"/>
      <c r="J68" s="183">
        <f>J150</f>
        <v>0</v>
      </c>
      <c r="K68" s="180"/>
      <c r="L68" s="184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2" customFormat="1" ht="21.84" customHeight="1">
      <c r="A69" s="41"/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149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6.96" customHeight="1">
      <c r="A70" s="41"/>
      <c r="B70" s="62"/>
      <c r="C70" s="63"/>
      <c r="D70" s="63"/>
      <c r="E70" s="63"/>
      <c r="F70" s="63"/>
      <c r="G70" s="63"/>
      <c r="H70" s="63"/>
      <c r="I70" s="63"/>
      <c r="J70" s="63"/>
      <c r="K70" s="63"/>
      <c r="L70" s="149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4" s="2" customFormat="1" ht="6.96" customHeight="1">
      <c r="A74" s="41"/>
      <c r="B74" s="64"/>
      <c r="C74" s="65"/>
      <c r="D74" s="65"/>
      <c r="E74" s="65"/>
      <c r="F74" s="65"/>
      <c r="G74" s="65"/>
      <c r="H74" s="65"/>
      <c r="I74" s="65"/>
      <c r="J74" s="65"/>
      <c r="K74" s="65"/>
      <c r="L74" s="149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24.96" customHeight="1">
      <c r="A75" s="41"/>
      <c r="B75" s="42"/>
      <c r="C75" s="26" t="s">
        <v>178</v>
      </c>
      <c r="D75" s="43"/>
      <c r="E75" s="43"/>
      <c r="F75" s="43"/>
      <c r="G75" s="43"/>
      <c r="H75" s="43"/>
      <c r="I75" s="43"/>
      <c r="J75" s="43"/>
      <c r="K75" s="43"/>
      <c r="L75" s="149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6.96" customHeigh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149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2" customHeight="1">
      <c r="A77" s="41"/>
      <c r="B77" s="42"/>
      <c r="C77" s="35" t="s">
        <v>16</v>
      </c>
      <c r="D77" s="43"/>
      <c r="E77" s="43"/>
      <c r="F77" s="43"/>
      <c r="G77" s="43"/>
      <c r="H77" s="43"/>
      <c r="I77" s="43"/>
      <c r="J77" s="43"/>
      <c r="K77" s="43"/>
      <c r="L77" s="149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6.5" customHeight="1">
      <c r="A78" s="41"/>
      <c r="B78" s="42"/>
      <c r="C78" s="43"/>
      <c r="D78" s="43"/>
      <c r="E78" s="174" t="str">
        <f>E7</f>
        <v>MODERNIZACE DOMOVA sv. VÁCLAVA, rekonstrukce domova pro seniory a modernizace zázemí služby</v>
      </c>
      <c r="F78" s="35"/>
      <c r="G78" s="35"/>
      <c r="H78" s="35"/>
      <c r="I78" s="43"/>
      <c r="J78" s="43"/>
      <c r="K78" s="43"/>
      <c r="L78" s="149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1" customFormat="1" ht="12" customHeight="1">
      <c r="B79" s="24"/>
      <c r="C79" s="35" t="s">
        <v>155</v>
      </c>
      <c r="D79" s="25"/>
      <c r="E79" s="25"/>
      <c r="F79" s="25"/>
      <c r="G79" s="25"/>
      <c r="H79" s="25"/>
      <c r="I79" s="25"/>
      <c r="J79" s="25"/>
      <c r="K79" s="25"/>
      <c r="L79" s="23"/>
    </row>
    <row r="80" s="2" customFormat="1" ht="16.5" customHeight="1">
      <c r="A80" s="41"/>
      <c r="B80" s="42"/>
      <c r="C80" s="43"/>
      <c r="D80" s="43"/>
      <c r="E80" s="174" t="s">
        <v>2482</v>
      </c>
      <c r="F80" s="43"/>
      <c r="G80" s="43"/>
      <c r="H80" s="43"/>
      <c r="I80" s="43"/>
      <c r="J80" s="43"/>
      <c r="K80" s="43"/>
      <c r="L80" s="149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2" customHeight="1">
      <c r="A81" s="41"/>
      <c r="B81" s="42"/>
      <c r="C81" s="35" t="s">
        <v>157</v>
      </c>
      <c r="D81" s="43"/>
      <c r="E81" s="43"/>
      <c r="F81" s="43"/>
      <c r="G81" s="43"/>
      <c r="H81" s="43"/>
      <c r="I81" s="43"/>
      <c r="J81" s="43"/>
      <c r="K81" s="43"/>
      <c r="L81" s="149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6.5" customHeight="1">
      <c r="A82" s="41"/>
      <c r="B82" s="42"/>
      <c r="C82" s="43"/>
      <c r="D82" s="43"/>
      <c r="E82" s="72" t="str">
        <f>E11</f>
        <v>SO01 - Vnitřní kanalizace</v>
      </c>
      <c r="F82" s="43"/>
      <c r="G82" s="43"/>
      <c r="H82" s="43"/>
      <c r="I82" s="43"/>
      <c r="J82" s="43"/>
      <c r="K82" s="43"/>
      <c r="L82" s="149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149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5" t="s">
        <v>22</v>
      </c>
      <c r="D84" s="43"/>
      <c r="E84" s="43"/>
      <c r="F84" s="30" t="str">
        <f>F14</f>
        <v>Brandýs nad Labem-Stará Boleslav</v>
      </c>
      <c r="G84" s="43"/>
      <c r="H84" s="43"/>
      <c r="I84" s="35" t="s">
        <v>24</v>
      </c>
      <c r="J84" s="75" t="str">
        <f>IF(J14="","",J14)</f>
        <v>11. 12. 2025</v>
      </c>
      <c r="K84" s="43"/>
      <c r="L84" s="149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6.96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49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25.65" customHeight="1">
      <c r="A86" s="41"/>
      <c r="B86" s="42"/>
      <c r="C86" s="35" t="s">
        <v>26</v>
      </c>
      <c r="D86" s="43"/>
      <c r="E86" s="43"/>
      <c r="F86" s="30" t="str">
        <f>E17</f>
        <v>ARCIDIECÉZNÍ CHARITA PRAHA</v>
      </c>
      <c r="G86" s="43"/>
      <c r="H86" s="43"/>
      <c r="I86" s="35" t="s">
        <v>32</v>
      </c>
      <c r="J86" s="39" t="str">
        <f>E23</f>
        <v>JIRSA - ARCHITEKTI, s.r.o.</v>
      </c>
      <c r="K86" s="43"/>
      <c r="L86" s="149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5.15" customHeight="1">
      <c r="A87" s="41"/>
      <c r="B87" s="42"/>
      <c r="C87" s="35" t="s">
        <v>30</v>
      </c>
      <c r="D87" s="43"/>
      <c r="E87" s="43"/>
      <c r="F87" s="30" t="str">
        <f>IF(E20="","",E20)</f>
        <v>Vyplň údaj</v>
      </c>
      <c r="G87" s="43"/>
      <c r="H87" s="43"/>
      <c r="I87" s="35" t="s">
        <v>35</v>
      </c>
      <c r="J87" s="39" t="str">
        <f>E26</f>
        <v xml:space="preserve"> </v>
      </c>
      <c r="K87" s="43"/>
      <c r="L87" s="149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0.32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149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11" customFormat="1" ht="29.28" customHeight="1">
      <c r="A89" s="190"/>
      <c r="B89" s="191"/>
      <c r="C89" s="192" t="s">
        <v>179</v>
      </c>
      <c r="D89" s="193" t="s">
        <v>58</v>
      </c>
      <c r="E89" s="193" t="s">
        <v>54</v>
      </c>
      <c r="F89" s="193" t="s">
        <v>55</v>
      </c>
      <c r="G89" s="193" t="s">
        <v>180</v>
      </c>
      <c r="H89" s="193" t="s">
        <v>181</v>
      </c>
      <c r="I89" s="193" t="s">
        <v>182</v>
      </c>
      <c r="J89" s="193" t="s">
        <v>161</v>
      </c>
      <c r="K89" s="194" t="s">
        <v>183</v>
      </c>
      <c r="L89" s="195"/>
      <c r="M89" s="95" t="s">
        <v>21</v>
      </c>
      <c r="N89" s="96" t="s">
        <v>43</v>
      </c>
      <c r="O89" s="96" t="s">
        <v>184</v>
      </c>
      <c r="P89" s="96" t="s">
        <v>185</v>
      </c>
      <c r="Q89" s="96" t="s">
        <v>186</v>
      </c>
      <c r="R89" s="96" t="s">
        <v>187</v>
      </c>
      <c r="S89" s="96" t="s">
        <v>188</v>
      </c>
      <c r="T89" s="97" t="s">
        <v>189</v>
      </c>
      <c r="U89" s="190"/>
      <c r="V89" s="190"/>
      <c r="W89" s="190"/>
      <c r="X89" s="190"/>
      <c r="Y89" s="190"/>
      <c r="Z89" s="190"/>
      <c r="AA89" s="190"/>
      <c r="AB89" s="190"/>
      <c r="AC89" s="190"/>
      <c r="AD89" s="190"/>
      <c r="AE89" s="190"/>
    </row>
    <row r="90" s="2" customFormat="1" ht="22.8" customHeight="1">
      <c r="A90" s="41"/>
      <c r="B90" s="42"/>
      <c r="C90" s="102" t="s">
        <v>190</v>
      </c>
      <c r="D90" s="43"/>
      <c r="E90" s="43"/>
      <c r="F90" s="43"/>
      <c r="G90" s="43"/>
      <c r="H90" s="43"/>
      <c r="I90" s="43"/>
      <c r="J90" s="196">
        <f>BK90</f>
        <v>0</v>
      </c>
      <c r="K90" s="43"/>
      <c r="L90" s="47"/>
      <c r="M90" s="98"/>
      <c r="N90" s="197"/>
      <c r="O90" s="99"/>
      <c r="P90" s="198">
        <f>P91+P99+P111+P134+P150</f>
        <v>0</v>
      </c>
      <c r="Q90" s="99"/>
      <c r="R90" s="198">
        <f>R91+R99+R111+R134+R150</f>
        <v>0.4007400000000001</v>
      </c>
      <c r="S90" s="99"/>
      <c r="T90" s="199">
        <f>T91+T99+T111+T134+T150</f>
        <v>0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T90" s="20" t="s">
        <v>72</v>
      </c>
      <c r="AU90" s="20" t="s">
        <v>162</v>
      </c>
      <c r="BK90" s="200">
        <f>BK91+BK99+BK111+BK134+BK150</f>
        <v>0</v>
      </c>
    </row>
    <row r="91" s="12" customFormat="1" ht="25.92" customHeight="1">
      <c r="A91" s="12"/>
      <c r="B91" s="201"/>
      <c r="C91" s="202"/>
      <c r="D91" s="203" t="s">
        <v>72</v>
      </c>
      <c r="E91" s="204" t="s">
        <v>2489</v>
      </c>
      <c r="F91" s="204" t="s">
        <v>2490</v>
      </c>
      <c r="G91" s="202"/>
      <c r="H91" s="202"/>
      <c r="I91" s="205"/>
      <c r="J91" s="206">
        <f>BK91</f>
        <v>0</v>
      </c>
      <c r="K91" s="202"/>
      <c r="L91" s="207"/>
      <c r="M91" s="208"/>
      <c r="N91" s="209"/>
      <c r="O91" s="209"/>
      <c r="P91" s="210">
        <f>SUM(P92:P98)</f>
        <v>0</v>
      </c>
      <c r="Q91" s="209"/>
      <c r="R91" s="210">
        <f>SUM(R92:R98)</f>
        <v>0.18630000000000002</v>
      </c>
      <c r="S91" s="209"/>
      <c r="T91" s="211">
        <f>SUM(T92:T98)</f>
        <v>0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12" t="s">
        <v>77</v>
      </c>
      <c r="AT91" s="213" t="s">
        <v>72</v>
      </c>
      <c r="AU91" s="213" t="s">
        <v>73</v>
      </c>
      <c r="AY91" s="212" t="s">
        <v>193</v>
      </c>
      <c r="BK91" s="214">
        <f>SUM(BK92:BK98)</f>
        <v>0</v>
      </c>
    </row>
    <row r="92" s="2" customFormat="1" ht="16.5" customHeight="1">
      <c r="A92" s="41"/>
      <c r="B92" s="42"/>
      <c r="C92" s="217" t="s">
        <v>77</v>
      </c>
      <c r="D92" s="217" t="s">
        <v>195</v>
      </c>
      <c r="E92" s="218" t="s">
        <v>2491</v>
      </c>
      <c r="F92" s="219" t="s">
        <v>2492</v>
      </c>
      <c r="G92" s="220" t="s">
        <v>211</v>
      </c>
      <c r="H92" s="221">
        <v>20</v>
      </c>
      <c r="I92" s="222"/>
      <c r="J92" s="223">
        <f>ROUND(I92*H92,2)</f>
        <v>0</v>
      </c>
      <c r="K92" s="219" t="s">
        <v>199</v>
      </c>
      <c r="L92" s="47"/>
      <c r="M92" s="224" t="s">
        <v>21</v>
      </c>
      <c r="N92" s="225" t="s">
        <v>44</v>
      </c>
      <c r="O92" s="87"/>
      <c r="P92" s="226">
        <f>O92*H92</f>
        <v>0</v>
      </c>
      <c r="Q92" s="226">
        <v>0.0014400000000000001</v>
      </c>
      <c r="R92" s="226">
        <f>Q92*H92</f>
        <v>0.028800000000000003</v>
      </c>
      <c r="S92" s="226">
        <v>0</v>
      </c>
      <c r="T92" s="227">
        <f>S92*H92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R92" s="228" t="s">
        <v>200</v>
      </c>
      <c r="AT92" s="228" t="s">
        <v>195</v>
      </c>
      <c r="AU92" s="228" t="s">
        <v>77</v>
      </c>
      <c r="AY92" s="20" t="s">
        <v>193</v>
      </c>
      <c r="BE92" s="229">
        <f>IF(N92="základní",J92,0)</f>
        <v>0</v>
      </c>
      <c r="BF92" s="229">
        <f>IF(N92="snížená",J92,0)</f>
        <v>0</v>
      </c>
      <c r="BG92" s="229">
        <f>IF(N92="zákl. přenesená",J92,0)</f>
        <v>0</v>
      </c>
      <c r="BH92" s="229">
        <f>IF(N92="sníž. přenesená",J92,0)</f>
        <v>0</v>
      </c>
      <c r="BI92" s="229">
        <f>IF(N92="nulová",J92,0)</f>
        <v>0</v>
      </c>
      <c r="BJ92" s="20" t="s">
        <v>77</v>
      </c>
      <c r="BK92" s="229">
        <f>ROUND(I92*H92,2)</f>
        <v>0</v>
      </c>
      <c r="BL92" s="20" t="s">
        <v>200</v>
      </c>
      <c r="BM92" s="228" t="s">
        <v>81</v>
      </c>
    </row>
    <row r="93" s="2" customFormat="1">
      <c r="A93" s="41"/>
      <c r="B93" s="42"/>
      <c r="C93" s="43"/>
      <c r="D93" s="230" t="s">
        <v>202</v>
      </c>
      <c r="E93" s="43"/>
      <c r="F93" s="231" t="s">
        <v>2493</v>
      </c>
      <c r="G93" s="43"/>
      <c r="H93" s="43"/>
      <c r="I93" s="232"/>
      <c r="J93" s="43"/>
      <c r="K93" s="43"/>
      <c r="L93" s="47"/>
      <c r="M93" s="233"/>
      <c r="N93" s="234"/>
      <c r="O93" s="87"/>
      <c r="P93" s="87"/>
      <c r="Q93" s="87"/>
      <c r="R93" s="87"/>
      <c r="S93" s="87"/>
      <c r="T93" s="88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T93" s="20" t="s">
        <v>202</v>
      </c>
      <c r="AU93" s="20" t="s">
        <v>77</v>
      </c>
    </row>
    <row r="94" s="2" customFormat="1" ht="16.5" customHeight="1">
      <c r="A94" s="41"/>
      <c r="B94" s="42"/>
      <c r="C94" s="217" t="s">
        <v>81</v>
      </c>
      <c r="D94" s="217" t="s">
        <v>195</v>
      </c>
      <c r="E94" s="218" t="s">
        <v>2494</v>
      </c>
      <c r="F94" s="219" t="s">
        <v>2495</v>
      </c>
      <c r="G94" s="220" t="s">
        <v>211</v>
      </c>
      <c r="H94" s="221">
        <v>46</v>
      </c>
      <c r="I94" s="222"/>
      <c r="J94" s="223">
        <f>ROUND(I94*H94,2)</f>
        <v>0</v>
      </c>
      <c r="K94" s="219" t="s">
        <v>199</v>
      </c>
      <c r="L94" s="47"/>
      <c r="M94" s="224" t="s">
        <v>21</v>
      </c>
      <c r="N94" s="225" t="s">
        <v>44</v>
      </c>
      <c r="O94" s="87"/>
      <c r="P94" s="226">
        <f>O94*H94</f>
        <v>0</v>
      </c>
      <c r="Q94" s="226">
        <v>0.00197</v>
      </c>
      <c r="R94" s="226">
        <f>Q94*H94</f>
        <v>0.090619999999999992</v>
      </c>
      <c r="S94" s="226">
        <v>0</v>
      </c>
      <c r="T94" s="227">
        <f>S94*H94</f>
        <v>0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R94" s="228" t="s">
        <v>200</v>
      </c>
      <c r="AT94" s="228" t="s">
        <v>195</v>
      </c>
      <c r="AU94" s="228" t="s">
        <v>77</v>
      </c>
      <c r="AY94" s="20" t="s">
        <v>193</v>
      </c>
      <c r="BE94" s="229">
        <f>IF(N94="základní",J94,0)</f>
        <v>0</v>
      </c>
      <c r="BF94" s="229">
        <f>IF(N94="snížená",J94,0)</f>
        <v>0</v>
      </c>
      <c r="BG94" s="229">
        <f>IF(N94="zákl. přenesená",J94,0)</f>
        <v>0</v>
      </c>
      <c r="BH94" s="229">
        <f>IF(N94="sníž. přenesená",J94,0)</f>
        <v>0</v>
      </c>
      <c r="BI94" s="229">
        <f>IF(N94="nulová",J94,0)</f>
        <v>0</v>
      </c>
      <c r="BJ94" s="20" t="s">
        <v>77</v>
      </c>
      <c r="BK94" s="229">
        <f>ROUND(I94*H94,2)</f>
        <v>0</v>
      </c>
      <c r="BL94" s="20" t="s">
        <v>200</v>
      </c>
      <c r="BM94" s="228" t="s">
        <v>200</v>
      </c>
    </row>
    <row r="95" s="2" customFormat="1">
      <c r="A95" s="41"/>
      <c r="B95" s="42"/>
      <c r="C95" s="43"/>
      <c r="D95" s="230" t="s">
        <v>202</v>
      </c>
      <c r="E95" s="43"/>
      <c r="F95" s="231" t="s">
        <v>2496</v>
      </c>
      <c r="G95" s="43"/>
      <c r="H95" s="43"/>
      <c r="I95" s="232"/>
      <c r="J95" s="43"/>
      <c r="K95" s="43"/>
      <c r="L95" s="47"/>
      <c r="M95" s="233"/>
      <c r="N95" s="234"/>
      <c r="O95" s="87"/>
      <c r="P95" s="87"/>
      <c r="Q95" s="87"/>
      <c r="R95" s="87"/>
      <c r="S95" s="87"/>
      <c r="T95" s="88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T95" s="20" t="s">
        <v>202</v>
      </c>
      <c r="AU95" s="20" t="s">
        <v>77</v>
      </c>
    </row>
    <row r="96" s="2" customFormat="1" ht="16.5" customHeight="1">
      <c r="A96" s="41"/>
      <c r="B96" s="42"/>
      <c r="C96" s="217" t="s">
        <v>109</v>
      </c>
      <c r="D96" s="217" t="s">
        <v>195</v>
      </c>
      <c r="E96" s="218" t="s">
        <v>2497</v>
      </c>
      <c r="F96" s="219" t="s">
        <v>2498</v>
      </c>
      <c r="G96" s="220" t="s">
        <v>211</v>
      </c>
      <c r="H96" s="221">
        <v>22</v>
      </c>
      <c r="I96" s="222"/>
      <c r="J96" s="223">
        <f>ROUND(I96*H96,2)</f>
        <v>0</v>
      </c>
      <c r="K96" s="219" t="s">
        <v>199</v>
      </c>
      <c r="L96" s="47"/>
      <c r="M96" s="224" t="s">
        <v>21</v>
      </c>
      <c r="N96" s="225" t="s">
        <v>44</v>
      </c>
      <c r="O96" s="87"/>
      <c r="P96" s="226">
        <f>O96*H96</f>
        <v>0</v>
      </c>
      <c r="Q96" s="226">
        <v>0.0030400000000000002</v>
      </c>
      <c r="R96" s="226">
        <f>Q96*H96</f>
        <v>0.066880000000000009</v>
      </c>
      <c r="S96" s="226">
        <v>0</v>
      </c>
      <c r="T96" s="227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28" t="s">
        <v>200</v>
      </c>
      <c r="AT96" s="228" t="s">
        <v>195</v>
      </c>
      <c r="AU96" s="228" t="s">
        <v>77</v>
      </c>
      <c r="AY96" s="20" t="s">
        <v>193</v>
      </c>
      <c r="BE96" s="229">
        <f>IF(N96="základní",J96,0)</f>
        <v>0</v>
      </c>
      <c r="BF96" s="229">
        <f>IF(N96="snížená",J96,0)</f>
        <v>0</v>
      </c>
      <c r="BG96" s="229">
        <f>IF(N96="zákl. přenesená",J96,0)</f>
        <v>0</v>
      </c>
      <c r="BH96" s="229">
        <f>IF(N96="sníž. přenesená",J96,0)</f>
        <v>0</v>
      </c>
      <c r="BI96" s="229">
        <f>IF(N96="nulová",J96,0)</f>
        <v>0</v>
      </c>
      <c r="BJ96" s="20" t="s">
        <v>77</v>
      </c>
      <c r="BK96" s="229">
        <f>ROUND(I96*H96,2)</f>
        <v>0</v>
      </c>
      <c r="BL96" s="20" t="s">
        <v>200</v>
      </c>
      <c r="BM96" s="228" t="s">
        <v>240</v>
      </c>
    </row>
    <row r="97" s="2" customFormat="1">
      <c r="A97" s="41"/>
      <c r="B97" s="42"/>
      <c r="C97" s="43"/>
      <c r="D97" s="230" t="s">
        <v>202</v>
      </c>
      <c r="E97" s="43"/>
      <c r="F97" s="231" t="s">
        <v>2499</v>
      </c>
      <c r="G97" s="43"/>
      <c r="H97" s="43"/>
      <c r="I97" s="232"/>
      <c r="J97" s="43"/>
      <c r="K97" s="43"/>
      <c r="L97" s="47"/>
      <c r="M97" s="233"/>
      <c r="N97" s="234"/>
      <c r="O97" s="87"/>
      <c r="P97" s="87"/>
      <c r="Q97" s="87"/>
      <c r="R97" s="87"/>
      <c r="S97" s="87"/>
      <c r="T97" s="88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20" t="s">
        <v>202</v>
      </c>
      <c r="AU97" s="20" t="s">
        <v>77</v>
      </c>
    </row>
    <row r="98" s="2" customFormat="1" ht="16.5" customHeight="1">
      <c r="A98" s="41"/>
      <c r="B98" s="42"/>
      <c r="C98" s="217" t="s">
        <v>200</v>
      </c>
      <c r="D98" s="217" t="s">
        <v>195</v>
      </c>
      <c r="E98" s="218" t="s">
        <v>2500</v>
      </c>
      <c r="F98" s="219" t="s">
        <v>2501</v>
      </c>
      <c r="G98" s="220" t="s">
        <v>1531</v>
      </c>
      <c r="H98" s="221">
        <v>1</v>
      </c>
      <c r="I98" s="222"/>
      <c r="J98" s="223">
        <f>ROUND(I98*H98,2)</f>
        <v>0</v>
      </c>
      <c r="K98" s="219" t="s">
        <v>21</v>
      </c>
      <c r="L98" s="47"/>
      <c r="M98" s="224" t="s">
        <v>21</v>
      </c>
      <c r="N98" s="225" t="s">
        <v>44</v>
      </c>
      <c r="O98" s="87"/>
      <c r="P98" s="226">
        <f>O98*H98</f>
        <v>0</v>
      </c>
      <c r="Q98" s="226">
        <v>0</v>
      </c>
      <c r="R98" s="226">
        <f>Q98*H98</f>
        <v>0</v>
      </c>
      <c r="S98" s="226">
        <v>0</v>
      </c>
      <c r="T98" s="227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28" t="s">
        <v>200</v>
      </c>
      <c r="AT98" s="228" t="s">
        <v>195</v>
      </c>
      <c r="AU98" s="228" t="s">
        <v>77</v>
      </c>
      <c r="AY98" s="20" t="s">
        <v>193</v>
      </c>
      <c r="BE98" s="229">
        <f>IF(N98="základní",J98,0)</f>
        <v>0</v>
      </c>
      <c r="BF98" s="229">
        <f>IF(N98="snížená",J98,0)</f>
        <v>0</v>
      </c>
      <c r="BG98" s="229">
        <f>IF(N98="zákl. přenesená",J98,0)</f>
        <v>0</v>
      </c>
      <c r="BH98" s="229">
        <f>IF(N98="sníž. přenesená",J98,0)</f>
        <v>0</v>
      </c>
      <c r="BI98" s="229">
        <f>IF(N98="nulová",J98,0)</f>
        <v>0</v>
      </c>
      <c r="BJ98" s="20" t="s">
        <v>77</v>
      </c>
      <c r="BK98" s="229">
        <f>ROUND(I98*H98,2)</f>
        <v>0</v>
      </c>
      <c r="BL98" s="20" t="s">
        <v>200</v>
      </c>
      <c r="BM98" s="228" t="s">
        <v>254</v>
      </c>
    </row>
    <row r="99" s="12" customFormat="1" ht="25.92" customHeight="1">
      <c r="A99" s="12"/>
      <c r="B99" s="201"/>
      <c r="C99" s="202"/>
      <c r="D99" s="203" t="s">
        <v>72</v>
      </c>
      <c r="E99" s="204" t="s">
        <v>2502</v>
      </c>
      <c r="F99" s="204" t="s">
        <v>2503</v>
      </c>
      <c r="G99" s="202"/>
      <c r="H99" s="202"/>
      <c r="I99" s="205"/>
      <c r="J99" s="206">
        <f>BK99</f>
        <v>0</v>
      </c>
      <c r="K99" s="202"/>
      <c r="L99" s="207"/>
      <c r="M99" s="208"/>
      <c r="N99" s="209"/>
      <c r="O99" s="209"/>
      <c r="P99" s="210">
        <f>SUM(P100:P110)</f>
        <v>0</v>
      </c>
      <c r="Q99" s="209"/>
      <c r="R99" s="210">
        <f>SUM(R100:R110)</f>
        <v>0.09401000000000001</v>
      </c>
      <c r="S99" s="209"/>
      <c r="T99" s="211">
        <f>SUM(T100:T110)</f>
        <v>0</v>
      </c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R99" s="212" t="s">
        <v>77</v>
      </c>
      <c r="AT99" s="213" t="s">
        <v>72</v>
      </c>
      <c r="AU99" s="213" t="s">
        <v>73</v>
      </c>
      <c r="AY99" s="212" t="s">
        <v>193</v>
      </c>
      <c r="BK99" s="214">
        <f>SUM(BK100:BK110)</f>
        <v>0</v>
      </c>
    </row>
    <row r="100" s="2" customFormat="1" ht="16.5" customHeight="1">
      <c r="A100" s="41"/>
      <c r="B100" s="42"/>
      <c r="C100" s="217" t="s">
        <v>234</v>
      </c>
      <c r="D100" s="217" t="s">
        <v>195</v>
      </c>
      <c r="E100" s="218" t="s">
        <v>2504</v>
      </c>
      <c r="F100" s="219" t="s">
        <v>2505</v>
      </c>
      <c r="G100" s="220" t="s">
        <v>211</v>
      </c>
      <c r="H100" s="221">
        <v>4</v>
      </c>
      <c r="I100" s="222"/>
      <c r="J100" s="223">
        <f>ROUND(I100*H100,2)</f>
        <v>0</v>
      </c>
      <c r="K100" s="219" t="s">
        <v>199</v>
      </c>
      <c r="L100" s="47"/>
      <c r="M100" s="224" t="s">
        <v>21</v>
      </c>
      <c r="N100" s="225" t="s">
        <v>44</v>
      </c>
      <c r="O100" s="87"/>
      <c r="P100" s="226">
        <f>O100*H100</f>
        <v>0</v>
      </c>
      <c r="Q100" s="226">
        <v>0.0016800000000000001</v>
      </c>
      <c r="R100" s="226">
        <f>Q100*H100</f>
        <v>0.0067200000000000003</v>
      </c>
      <c r="S100" s="226">
        <v>0</v>
      </c>
      <c r="T100" s="227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8" t="s">
        <v>200</v>
      </c>
      <c r="AT100" s="228" t="s">
        <v>195</v>
      </c>
      <c r="AU100" s="228" t="s">
        <v>77</v>
      </c>
      <c r="AY100" s="20" t="s">
        <v>193</v>
      </c>
      <c r="BE100" s="229">
        <f>IF(N100="základní",J100,0)</f>
        <v>0</v>
      </c>
      <c r="BF100" s="229">
        <f>IF(N100="snížená",J100,0)</f>
        <v>0</v>
      </c>
      <c r="BG100" s="229">
        <f>IF(N100="zákl. přenesená",J100,0)</f>
        <v>0</v>
      </c>
      <c r="BH100" s="229">
        <f>IF(N100="sníž. přenesená",J100,0)</f>
        <v>0</v>
      </c>
      <c r="BI100" s="229">
        <f>IF(N100="nulová",J100,0)</f>
        <v>0</v>
      </c>
      <c r="BJ100" s="20" t="s">
        <v>77</v>
      </c>
      <c r="BK100" s="229">
        <f>ROUND(I100*H100,2)</f>
        <v>0</v>
      </c>
      <c r="BL100" s="20" t="s">
        <v>200</v>
      </c>
      <c r="BM100" s="228" t="s">
        <v>269</v>
      </c>
    </row>
    <row r="101" s="2" customFormat="1">
      <c r="A101" s="41"/>
      <c r="B101" s="42"/>
      <c r="C101" s="43"/>
      <c r="D101" s="230" t="s">
        <v>202</v>
      </c>
      <c r="E101" s="43"/>
      <c r="F101" s="231" t="s">
        <v>2506</v>
      </c>
      <c r="G101" s="43"/>
      <c r="H101" s="43"/>
      <c r="I101" s="232"/>
      <c r="J101" s="43"/>
      <c r="K101" s="43"/>
      <c r="L101" s="47"/>
      <c r="M101" s="233"/>
      <c r="N101" s="234"/>
      <c r="O101" s="87"/>
      <c r="P101" s="87"/>
      <c r="Q101" s="87"/>
      <c r="R101" s="87"/>
      <c r="S101" s="87"/>
      <c r="T101" s="88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T101" s="20" t="s">
        <v>202</v>
      </c>
      <c r="AU101" s="20" t="s">
        <v>77</v>
      </c>
    </row>
    <row r="102" s="2" customFormat="1" ht="16.5" customHeight="1">
      <c r="A102" s="41"/>
      <c r="B102" s="42"/>
      <c r="C102" s="217" t="s">
        <v>240</v>
      </c>
      <c r="D102" s="217" t="s">
        <v>195</v>
      </c>
      <c r="E102" s="218" t="s">
        <v>2507</v>
      </c>
      <c r="F102" s="219" t="s">
        <v>2508</v>
      </c>
      <c r="G102" s="220" t="s">
        <v>211</v>
      </c>
      <c r="H102" s="221">
        <v>12</v>
      </c>
      <c r="I102" s="222"/>
      <c r="J102" s="223">
        <f>ROUND(I102*H102,2)</f>
        <v>0</v>
      </c>
      <c r="K102" s="219" t="s">
        <v>199</v>
      </c>
      <c r="L102" s="47"/>
      <c r="M102" s="224" t="s">
        <v>21</v>
      </c>
      <c r="N102" s="225" t="s">
        <v>44</v>
      </c>
      <c r="O102" s="87"/>
      <c r="P102" s="226">
        <f>O102*H102</f>
        <v>0</v>
      </c>
      <c r="Q102" s="226">
        <v>0.0018600000000000001</v>
      </c>
      <c r="R102" s="226">
        <f>Q102*H102</f>
        <v>0.02232</v>
      </c>
      <c r="S102" s="226">
        <v>0</v>
      </c>
      <c r="T102" s="227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28" t="s">
        <v>200</v>
      </c>
      <c r="AT102" s="228" t="s">
        <v>195</v>
      </c>
      <c r="AU102" s="228" t="s">
        <v>77</v>
      </c>
      <c r="AY102" s="20" t="s">
        <v>193</v>
      </c>
      <c r="BE102" s="229">
        <f>IF(N102="základní",J102,0)</f>
        <v>0</v>
      </c>
      <c r="BF102" s="229">
        <f>IF(N102="snížená",J102,0)</f>
        <v>0</v>
      </c>
      <c r="BG102" s="229">
        <f>IF(N102="zákl. přenesená",J102,0)</f>
        <v>0</v>
      </c>
      <c r="BH102" s="229">
        <f>IF(N102="sníž. přenesená",J102,0)</f>
        <v>0</v>
      </c>
      <c r="BI102" s="229">
        <f>IF(N102="nulová",J102,0)</f>
        <v>0</v>
      </c>
      <c r="BJ102" s="20" t="s">
        <v>77</v>
      </c>
      <c r="BK102" s="229">
        <f>ROUND(I102*H102,2)</f>
        <v>0</v>
      </c>
      <c r="BL102" s="20" t="s">
        <v>200</v>
      </c>
      <c r="BM102" s="228" t="s">
        <v>8</v>
      </c>
    </row>
    <row r="103" s="2" customFormat="1">
      <c r="A103" s="41"/>
      <c r="B103" s="42"/>
      <c r="C103" s="43"/>
      <c r="D103" s="230" t="s">
        <v>202</v>
      </c>
      <c r="E103" s="43"/>
      <c r="F103" s="231" t="s">
        <v>2509</v>
      </c>
      <c r="G103" s="43"/>
      <c r="H103" s="43"/>
      <c r="I103" s="232"/>
      <c r="J103" s="43"/>
      <c r="K103" s="43"/>
      <c r="L103" s="47"/>
      <c r="M103" s="233"/>
      <c r="N103" s="234"/>
      <c r="O103" s="87"/>
      <c r="P103" s="87"/>
      <c r="Q103" s="87"/>
      <c r="R103" s="87"/>
      <c r="S103" s="87"/>
      <c r="T103" s="88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T103" s="20" t="s">
        <v>202</v>
      </c>
      <c r="AU103" s="20" t="s">
        <v>77</v>
      </c>
    </row>
    <row r="104" s="2" customFormat="1" ht="16.5" customHeight="1">
      <c r="A104" s="41"/>
      <c r="B104" s="42"/>
      <c r="C104" s="217" t="s">
        <v>247</v>
      </c>
      <c r="D104" s="217" t="s">
        <v>195</v>
      </c>
      <c r="E104" s="218" t="s">
        <v>2510</v>
      </c>
      <c r="F104" s="219" t="s">
        <v>2511</v>
      </c>
      <c r="G104" s="220" t="s">
        <v>211</v>
      </c>
      <c r="H104" s="221">
        <v>16</v>
      </c>
      <c r="I104" s="222"/>
      <c r="J104" s="223">
        <f>ROUND(I104*H104,2)</f>
        <v>0</v>
      </c>
      <c r="K104" s="219" t="s">
        <v>199</v>
      </c>
      <c r="L104" s="47"/>
      <c r="M104" s="224" t="s">
        <v>21</v>
      </c>
      <c r="N104" s="225" t="s">
        <v>44</v>
      </c>
      <c r="O104" s="87"/>
      <c r="P104" s="226">
        <f>O104*H104</f>
        <v>0</v>
      </c>
      <c r="Q104" s="226">
        <v>0.0030799999999999998</v>
      </c>
      <c r="R104" s="226">
        <f>Q104*H104</f>
        <v>0.049279999999999997</v>
      </c>
      <c r="S104" s="226">
        <v>0</v>
      </c>
      <c r="T104" s="227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8" t="s">
        <v>200</v>
      </c>
      <c r="AT104" s="228" t="s">
        <v>195</v>
      </c>
      <c r="AU104" s="228" t="s">
        <v>77</v>
      </c>
      <c r="AY104" s="20" t="s">
        <v>193</v>
      </c>
      <c r="BE104" s="229">
        <f>IF(N104="základní",J104,0)</f>
        <v>0</v>
      </c>
      <c r="BF104" s="229">
        <f>IF(N104="snížená",J104,0)</f>
        <v>0</v>
      </c>
      <c r="BG104" s="229">
        <f>IF(N104="zákl. přenesená",J104,0)</f>
        <v>0</v>
      </c>
      <c r="BH104" s="229">
        <f>IF(N104="sníž. přenesená",J104,0)</f>
        <v>0</v>
      </c>
      <c r="BI104" s="229">
        <f>IF(N104="nulová",J104,0)</f>
        <v>0</v>
      </c>
      <c r="BJ104" s="20" t="s">
        <v>77</v>
      </c>
      <c r="BK104" s="229">
        <f>ROUND(I104*H104,2)</f>
        <v>0</v>
      </c>
      <c r="BL104" s="20" t="s">
        <v>200</v>
      </c>
      <c r="BM104" s="228" t="s">
        <v>312</v>
      </c>
    </row>
    <row r="105" s="2" customFormat="1">
      <c r="A105" s="41"/>
      <c r="B105" s="42"/>
      <c r="C105" s="43"/>
      <c r="D105" s="230" t="s">
        <v>202</v>
      </c>
      <c r="E105" s="43"/>
      <c r="F105" s="231" t="s">
        <v>2512</v>
      </c>
      <c r="G105" s="43"/>
      <c r="H105" s="43"/>
      <c r="I105" s="232"/>
      <c r="J105" s="43"/>
      <c r="K105" s="43"/>
      <c r="L105" s="47"/>
      <c r="M105" s="233"/>
      <c r="N105" s="234"/>
      <c r="O105" s="87"/>
      <c r="P105" s="87"/>
      <c r="Q105" s="87"/>
      <c r="R105" s="87"/>
      <c r="S105" s="87"/>
      <c r="T105" s="88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T105" s="20" t="s">
        <v>202</v>
      </c>
      <c r="AU105" s="20" t="s">
        <v>77</v>
      </c>
    </row>
    <row r="106" s="2" customFormat="1" ht="16.5" customHeight="1">
      <c r="A106" s="41"/>
      <c r="B106" s="42"/>
      <c r="C106" s="217" t="s">
        <v>254</v>
      </c>
      <c r="D106" s="217" t="s">
        <v>195</v>
      </c>
      <c r="E106" s="218" t="s">
        <v>2513</v>
      </c>
      <c r="F106" s="219" t="s">
        <v>2514</v>
      </c>
      <c r="G106" s="220" t="s">
        <v>588</v>
      </c>
      <c r="H106" s="221">
        <v>3</v>
      </c>
      <c r="I106" s="222"/>
      <c r="J106" s="223">
        <f>ROUND(I106*H106,2)</f>
        <v>0</v>
      </c>
      <c r="K106" s="219" t="s">
        <v>199</v>
      </c>
      <c r="L106" s="47"/>
      <c r="M106" s="224" t="s">
        <v>21</v>
      </c>
      <c r="N106" s="225" t="s">
        <v>44</v>
      </c>
      <c r="O106" s="87"/>
      <c r="P106" s="226">
        <f>O106*H106</f>
        <v>0</v>
      </c>
      <c r="Q106" s="226">
        <v>0.0015</v>
      </c>
      <c r="R106" s="226">
        <f>Q106*H106</f>
        <v>0.0045000000000000005</v>
      </c>
      <c r="S106" s="226">
        <v>0</v>
      </c>
      <c r="T106" s="227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28" t="s">
        <v>200</v>
      </c>
      <c r="AT106" s="228" t="s">
        <v>195</v>
      </c>
      <c r="AU106" s="228" t="s">
        <v>77</v>
      </c>
      <c r="AY106" s="20" t="s">
        <v>193</v>
      </c>
      <c r="BE106" s="229">
        <f>IF(N106="základní",J106,0)</f>
        <v>0</v>
      </c>
      <c r="BF106" s="229">
        <f>IF(N106="snížená",J106,0)</f>
        <v>0</v>
      </c>
      <c r="BG106" s="229">
        <f>IF(N106="zákl. přenesená",J106,0)</f>
        <v>0</v>
      </c>
      <c r="BH106" s="229">
        <f>IF(N106="sníž. přenesená",J106,0)</f>
        <v>0</v>
      </c>
      <c r="BI106" s="229">
        <f>IF(N106="nulová",J106,0)</f>
        <v>0</v>
      </c>
      <c r="BJ106" s="20" t="s">
        <v>77</v>
      </c>
      <c r="BK106" s="229">
        <f>ROUND(I106*H106,2)</f>
        <v>0</v>
      </c>
      <c r="BL106" s="20" t="s">
        <v>200</v>
      </c>
      <c r="BM106" s="228" t="s">
        <v>352</v>
      </c>
    </row>
    <row r="107" s="2" customFormat="1">
      <c r="A107" s="41"/>
      <c r="B107" s="42"/>
      <c r="C107" s="43"/>
      <c r="D107" s="230" t="s">
        <v>202</v>
      </c>
      <c r="E107" s="43"/>
      <c r="F107" s="231" t="s">
        <v>2515</v>
      </c>
      <c r="G107" s="43"/>
      <c r="H107" s="43"/>
      <c r="I107" s="232"/>
      <c r="J107" s="43"/>
      <c r="K107" s="43"/>
      <c r="L107" s="47"/>
      <c r="M107" s="233"/>
      <c r="N107" s="234"/>
      <c r="O107" s="87"/>
      <c r="P107" s="87"/>
      <c r="Q107" s="87"/>
      <c r="R107" s="87"/>
      <c r="S107" s="87"/>
      <c r="T107" s="88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T107" s="20" t="s">
        <v>202</v>
      </c>
      <c r="AU107" s="20" t="s">
        <v>77</v>
      </c>
    </row>
    <row r="108" s="2" customFormat="1" ht="24.15" customHeight="1">
      <c r="A108" s="41"/>
      <c r="B108" s="42"/>
      <c r="C108" s="217" t="s">
        <v>259</v>
      </c>
      <c r="D108" s="217" t="s">
        <v>195</v>
      </c>
      <c r="E108" s="218" t="s">
        <v>2516</v>
      </c>
      <c r="F108" s="219" t="s">
        <v>2517</v>
      </c>
      <c r="G108" s="220" t="s">
        <v>1531</v>
      </c>
      <c r="H108" s="221">
        <v>3</v>
      </c>
      <c r="I108" s="222"/>
      <c r="J108" s="223">
        <f>ROUND(I108*H108,2)</f>
        <v>0</v>
      </c>
      <c r="K108" s="219" t="s">
        <v>21</v>
      </c>
      <c r="L108" s="47"/>
      <c r="M108" s="224" t="s">
        <v>21</v>
      </c>
      <c r="N108" s="225" t="s">
        <v>44</v>
      </c>
      <c r="O108" s="87"/>
      <c r="P108" s="226">
        <f>O108*H108</f>
        <v>0</v>
      </c>
      <c r="Q108" s="226">
        <v>0</v>
      </c>
      <c r="R108" s="226">
        <f>Q108*H108</f>
        <v>0</v>
      </c>
      <c r="S108" s="226">
        <v>0</v>
      </c>
      <c r="T108" s="227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28" t="s">
        <v>200</v>
      </c>
      <c r="AT108" s="228" t="s">
        <v>195</v>
      </c>
      <c r="AU108" s="228" t="s">
        <v>77</v>
      </c>
      <c r="AY108" s="20" t="s">
        <v>193</v>
      </c>
      <c r="BE108" s="229">
        <f>IF(N108="základní",J108,0)</f>
        <v>0</v>
      </c>
      <c r="BF108" s="229">
        <f>IF(N108="snížená",J108,0)</f>
        <v>0</v>
      </c>
      <c r="BG108" s="229">
        <f>IF(N108="zákl. přenesená",J108,0)</f>
        <v>0</v>
      </c>
      <c r="BH108" s="229">
        <f>IF(N108="sníž. přenesená",J108,0)</f>
        <v>0</v>
      </c>
      <c r="BI108" s="229">
        <f>IF(N108="nulová",J108,0)</f>
        <v>0</v>
      </c>
      <c r="BJ108" s="20" t="s">
        <v>77</v>
      </c>
      <c r="BK108" s="229">
        <f>ROUND(I108*H108,2)</f>
        <v>0</v>
      </c>
      <c r="BL108" s="20" t="s">
        <v>200</v>
      </c>
      <c r="BM108" s="228" t="s">
        <v>368</v>
      </c>
    </row>
    <row r="109" s="2" customFormat="1" ht="24.15" customHeight="1">
      <c r="A109" s="41"/>
      <c r="B109" s="42"/>
      <c r="C109" s="217" t="s">
        <v>269</v>
      </c>
      <c r="D109" s="217" t="s">
        <v>195</v>
      </c>
      <c r="E109" s="218" t="s">
        <v>2518</v>
      </c>
      <c r="F109" s="219" t="s">
        <v>2519</v>
      </c>
      <c r="G109" s="220" t="s">
        <v>588</v>
      </c>
      <c r="H109" s="221">
        <v>3</v>
      </c>
      <c r="I109" s="222"/>
      <c r="J109" s="223">
        <f>ROUND(I109*H109,2)</f>
        <v>0</v>
      </c>
      <c r="K109" s="219" t="s">
        <v>199</v>
      </c>
      <c r="L109" s="47"/>
      <c r="M109" s="224" t="s">
        <v>21</v>
      </c>
      <c r="N109" s="225" t="s">
        <v>44</v>
      </c>
      <c r="O109" s="87"/>
      <c r="P109" s="226">
        <f>O109*H109</f>
        <v>0</v>
      </c>
      <c r="Q109" s="226">
        <v>0.0037299999999999998</v>
      </c>
      <c r="R109" s="226">
        <f>Q109*H109</f>
        <v>0.011189999999999999</v>
      </c>
      <c r="S109" s="226">
        <v>0</v>
      </c>
      <c r="T109" s="227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8" t="s">
        <v>200</v>
      </c>
      <c r="AT109" s="228" t="s">
        <v>195</v>
      </c>
      <c r="AU109" s="228" t="s">
        <v>77</v>
      </c>
      <c r="AY109" s="20" t="s">
        <v>193</v>
      </c>
      <c r="BE109" s="229">
        <f>IF(N109="základní",J109,0)</f>
        <v>0</v>
      </c>
      <c r="BF109" s="229">
        <f>IF(N109="snížená",J109,0)</f>
        <v>0</v>
      </c>
      <c r="BG109" s="229">
        <f>IF(N109="zákl. přenesená",J109,0)</f>
        <v>0</v>
      </c>
      <c r="BH109" s="229">
        <f>IF(N109="sníž. přenesená",J109,0)</f>
        <v>0</v>
      </c>
      <c r="BI109" s="229">
        <f>IF(N109="nulová",J109,0)</f>
        <v>0</v>
      </c>
      <c r="BJ109" s="20" t="s">
        <v>77</v>
      </c>
      <c r="BK109" s="229">
        <f>ROUND(I109*H109,2)</f>
        <v>0</v>
      </c>
      <c r="BL109" s="20" t="s">
        <v>200</v>
      </c>
      <c r="BM109" s="228" t="s">
        <v>386</v>
      </c>
    </row>
    <row r="110" s="2" customFormat="1">
      <c r="A110" s="41"/>
      <c r="B110" s="42"/>
      <c r="C110" s="43"/>
      <c r="D110" s="230" t="s">
        <v>202</v>
      </c>
      <c r="E110" s="43"/>
      <c r="F110" s="231" t="s">
        <v>2520</v>
      </c>
      <c r="G110" s="43"/>
      <c r="H110" s="43"/>
      <c r="I110" s="232"/>
      <c r="J110" s="43"/>
      <c r="K110" s="43"/>
      <c r="L110" s="47"/>
      <c r="M110" s="233"/>
      <c r="N110" s="234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20" t="s">
        <v>202</v>
      </c>
      <c r="AU110" s="20" t="s">
        <v>77</v>
      </c>
    </row>
    <row r="111" s="12" customFormat="1" ht="25.92" customHeight="1">
      <c r="A111" s="12"/>
      <c r="B111" s="201"/>
      <c r="C111" s="202"/>
      <c r="D111" s="203" t="s">
        <v>72</v>
      </c>
      <c r="E111" s="204" t="s">
        <v>2521</v>
      </c>
      <c r="F111" s="204" t="s">
        <v>2522</v>
      </c>
      <c r="G111" s="202"/>
      <c r="H111" s="202"/>
      <c r="I111" s="205"/>
      <c r="J111" s="206">
        <f>BK111</f>
        <v>0</v>
      </c>
      <c r="K111" s="202"/>
      <c r="L111" s="207"/>
      <c r="M111" s="208"/>
      <c r="N111" s="209"/>
      <c r="O111" s="209"/>
      <c r="P111" s="210">
        <f>SUM(P112:P133)</f>
        <v>0</v>
      </c>
      <c r="Q111" s="209"/>
      <c r="R111" s="210">
        <f>SUM(R112:R133)</f>
        <v>0.086709999999999995</v>
      </c>
      <c r="S111" s="209"/>
      <c r="T111" s="211">
        <f>SUM(T112:T133)</f>
        <v>0</v>
      </c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R111" s="212" t="s">
        <v>77</v>
      </c>
      <c r="AT111" s="213" t="s">
        <v>72</v>
      </c>
      <c r="AU111" s="213" t="s">
        <v>73</v>
      </c>
      <c r="AY111" s="212" t="s">
        <v>193</v>
      </c>
      <c r="BK111" s="214">
        <f>SUM(BK112:BK133)</f>
        <v>0</v>
      </c>
    </row>
    <row r="112" s="2" customFormat="1" ht="16.5" customHeight="1">
      <c r="A112" s="41"/>
      <c r="B112" s="42"/>
      <c r="C112" s="217" t="s">
        <v>276</v>
      </c>
      <c r="D112" s="217" t="s">
        <v>195</v>
      </c>
      <c r="E112" s="218" t="s">
        <v>2523</v>
      </c>
      <c r="F112" s="219" t="s">
        <v>2524</v>
      </c>
      <c r="G112" s="220" t="s">
        <v>211</v>
      </c>
      <c r="H112" s="221">
        <v>16</v>
      </c>
      <c r="I112" s="222"/>
      <c r="J112" s="223">
        <f>ROUND(I112*H112,2)</f>
        <v>0</v>
      </c>
      <c r="K112" s="219" t="s">
        <v>199</v>
      </c>
      <c r="L112" s="47"/>
      <c r="M112" s="224" t="s">
        <v>21</v>
      </c>
      <c r="N112" s="225" t="s">
        <v>44</v>
      </c>
      <c r="O112" s="87"/>
      <c r="P112" s="226">
        <f>O112*H112</f>
        <v>0</v>
      </c>
      <c r="Q112" s="226">
        <v>0.00050000000000000001</v>
      </c>
      <c r="R112" s="226">
        <f>Q112*H112</f>
        <v>0.0080000000000000002</v>
      </c>
      <c r="S112" s="226">
        <v>0</v>
      </c>
      <c r="T112" s="227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8" t="s">
        <v>200</v>
      </c>
      <c r="AT112" s="228" t="s">
        <v>195</v>
      </c>
      <c r="AU112" s="228" t="s">
        <v>77</v>
      </c>
      <c r="AY112" s="20" t="s">
        <v>193</v>
      </c>
      <c r="BE112" s="229">
        <f>IF(N112="základní",J112,0)</f>
        <v>0</v>
      </c>
      <c r="BF112" s="229">
        <f>IF(N112="snížená",J112,0)</f>
        <v>0</v>
      </c>
      <c r="BG112" s="229">
        <f>IF(N112="zákl. přenesená",J112,0)</f>
        <v>0</v>
      </c>
      <c r="BH112" s="229">
        <f>IF(N112="sníž. přenesená",J112,0)</f>
        <v>0</v>
      </c>
      <c r="BI112" s="229">
        <f>IF(N112="nulová",J112,0)</f>
        <v>0</v>
      </c>
      <c r="BJ112" s="20" t="s">
        <v>77</v>
      </c>
      <c r="BK112" s="229">
        <f>ROUND(I112*H112,2)</f>
        <v>0</v>
      </c>
      <c r="BL112" s="20" t="s">
        <v>200</v>
      </c>
      <c r="BM112" s="228" t="s">
        <v>400</v>
      </c>
    </row>
    <row r="113" s="2" customFormat="1">
      <c r="A113" s="41"/>
      <c r="B113" s="42"/>
      <c r="C113" s="43"/>
      <c r="D113" s="230" t="s">
        <v>202</v>
      </c>
      <c r="E113" s="43"/>
      <c r="F113" s="231" t="s">
        <v>2525</v>
      </c>
      <c r="G113" s="43"/>
      <c r="H113" s="43"/>
      <c r="I113" s="232"/>
      <c r="J113" s="43"/>
      <c r="K113" s="43"/>
      <c r="L113" s="47"/>
      <c r="M113" s="233"/>
      <c r="N113" s="234"/>
      <c r="O113" s="87"/>
      <c r="P113" s="87"/>
      <c r="Q113" s="87"/>
      <c r="R113" s="87"/>
      <c r="S113" s="87"/>
      <c r="T113" s="88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T113" s="20" t="s">
        <v>202</v>
      </c>
      <c r="AU113" s="20" t="s">
        <v>77</v>
      </c>
    </row>
    <row r="114" s="2" customFormat="1" ht="16.5" customHeight="1">
      <c r="A114" s="41"/>
      <c r="B114" s="42"/>
      <c r="C114" s="217" t="s">
        <v>8</v>
      </c>
      <c r="D114" s="217" t="s">
        <v>195</v>
      </c>
      <c r="E114" s="218" t="s">
        <v>2526</v>
      </c>
      <c r="F114" s="219" t="s">
        <v>2527</v>
      </c>
      <c r="G114" s="220" t="s">
        <v>211</v>
      </c>
      <c r="H114" s="221">
        <v>50</v>
      </c>
      <c r="I114" s="222"/>
      <c r="J114" s="223">
        <f>ROUND(I114*H114,2)</f>
        <v>0</v>
      </c>
      <c r="K114" s="219" t="s">
        <v>199</v>
      </c>
      <c r="L114" s="47"/>
      <c r="M114" s="224" t="s">
        <v>21</v>
      </c>
      <c r="N114" s="225" t="s">
        <v>44</v>
      </c>
      <c r="O114" s="87"/>
      <c r="P114" s="226">
        <f>O114*H114</f>
        <v>0</v>
      </c>
      <c r="Q114" s="226">
        <v>0.00076000000000000004</v>
      </c>
      <c r="R114" s="226">
        <f>Q114*H114</f>
        <v>0.037999999999999999</v>
      </c>
      <c r="S114" s="226">
        <v>0</v>
      </c>
      <c r="T114" s="227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28" t="s">
        <v>200</v>
      </c>
      <c r="AT114" s="228" t="s">
        <v>195</v>
      </c>
      <c r="AU114" s="228" t="s">
        <v>77</v>
      </c>
      <c r="AY114" s="20" t="s">
        <v>193</v>
      </c>
      <c r="BE114" s="229">
        <f>IF(N114="základní",J114,0)</f>
        <v>0</v>
      </c>
      <c r="BF114" s="229">
        <f>IF(N114="snížená",J114,0)</f>
        <v>0</v>
      </c>
      <c r="BG114" s="229">
        <f>IF(N114="zákl. přenesená",J114,0)</f>
        <v>0</v>
      </c>
      <c r="BH114" s="229">
        <f>IF(N114="sníž. přenesená",J114,0)</f>
        <v>0</v>
      </c>
      <c r="BI114" s="229">
        <f>IF(N114="nulová",J114,0)</f>
        <v>0</v>
      </c>
      <c r="BJ114" s="20" t="s">
        <v>77</v>
      </c>
      <c r="BK114" s="229">
        <f>ROUND(I114*H114,2)</f>
        <v>0</v>
      </c>
      <c r="BL114" s="20" t="s">
        <v>200</v>
      </c>
      <c r="BM114" s="228" t="s">
        <v>417</v>
      </c>
    </row>
    <row r="115" s="2" customFormat="1">
      <c r="A115" s="41"/>
      <c r="B115" s="42"/>
      <c r="C115" s="43"/>
      <c r="D115" s="230" t="s">
        <v>202</v>
      </c>
      <c r="E115" s="43"/>
      <c r="F115" s="231" t="s">
        <v>2528</v>
      </c>
      <c r="G115" s="43"/>
      <c r="H115" s="43"/>
      <c r="I115" s="232"/>
      <c r="J115" s="43"/>
      <c r="K115" s="43"/>
      <c r="L115" s="47"/>
      <c r="M115" s="233"/>
      <c r="N115" s="234"/>
      <c r="O115" s="87"/>
      <c r="P115" s="87"/>
      <c r="Q115" s="87"/>
      <c r="R115" s="87"/>
      <c r="S115" s="87"/>
      <c r="T115" s="88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T115" s="20" t="s">
        <v>202</v>
      </c>
      <c r="AU115" s="20" t="s">
        <v>77</v>
      </c>
    </row>
    <row r="116" s="2" customFormat="1" ht="16.5" customHeight="1">
      <c r="A116" s="41"/>
      <c r="B116" s="42"/>
      <c r="C116" s="217" t="s">
        <v>299</v>
      </c>
      <c r="D116" s="217" t="s">
        <v>195</v>
      </c>
      <c r="E116" s="218" t="s">
        <v>2529</v>
      </c>
      <c r="F116" s="219" t="s">
        <v>2530</v>
      </c>
      <c r="G116" s="220" t="s">
        <v>211</v>
      </c>
      <c r="H116" s="221">
        <v>28</v>
      </c>
      <c r="I116" s="222"/>
      <c r="J116" s="223">
        <f>ROUND(I116*H116,2)</f>
        <v>0</v>
      </c>
      <c r="K116" s="219" t="s">
        <v>199</v>
      </c>
      <c r="L116" s="47"/>
      <c r="M116" s="224" t="s">
        <v>21</v>
      </c>
      <c r="N116" s="225" t="s">
        <v>44</v>
      </c>
      <c r="O116" s="87"/>
      <c r="P116" s="226">
        <f>O116*H116</f>
        <v>0</v>
      </c>
      <c r="Q116" s="226">
        <v>0.0012999999999999999</v>
      </c>
      <c r="R116" s="226">
        <f>Q116*H116</f>
        <v>0.036400000000000002</v>
      </c>
      <c r="S116" s="226">
        <v>0</v>
      </c>
      <c r="T116" s="227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28" t="s">
        <v>200</v>
      </c>
      <c r="AT116" s="228" t="s">
        <v>195</v>
      </c>
      <c r="AU116" s="228" t="s">
        <v>77</v>
      </c>
      <c r="AY116" s="20" t="s">
        <v>193</v>
      </c>
      <c r="BE116" s="229">
        <f>IF(N116="základní",J116,0)</f>
        <v>0</v>
      </c>
      <c r="BF116" s="229">
        <f>IF(N116="snížená",J116,0)</f>
        <v>0</v>
      </c>
      <c r="BG116" s="229">
        <f>IF(N116="zákl. přenesená",J116,0)</f>
        <v>0</v>
      </c>
      <c r="BH116" s="229">
        <f>IF(N116="sníž. přenesená",J116,0)</f>
        <v>0</v>
      </c>
      <c r="BI116" s="229">
        <f>IF(N116="nulová",J116,0)</f>
        <v>0</v>
      </c>
      <c r="BJ116" s="20" t="s">
        <v>77</v>
      </c>
      <c r="BK116" s="229">
        <f>ROUND(I116*H116,2)</f>
        <v>0</v>
      </c>
      <c r="BL116" s="20" t="s">
        <v>200</v>
      </c>
      <c r="BM116" s="228" t="s">
        <v>434</v>
      </c>
    </row>
    <row r="117" s="2" customFormat="1">
      <c r="A117" s="41"/>
      <c r="B117" s="42"/>
      <c r="C117" s="43"/>
      <c r="D117" s="230" t="s">
        <v>202</v>
      </c>
      <c r="E117" s="43"/>
      <c r="F117" s="231" t="s">
        <v>2531</v>
      </c>
      <c r="G117" s="43"/>
      <c r="H117" s="43"/>
      <c r="I117" s="232"/>
      <c r="J117" s="43"/>
      <c r="K117" s="43"/>
      <c r="L117" s="47"/>
      <c r="M117" s="233"/>
      <c r="N117" s="234"/>
      <c r="O117" s="87"/>
      <c r="P117" s="87"/>
      <c r="Q117" s="87"/>
      <c r="R117" s="87"/>
      <c r="S117" s="87"/>
      <c r="T117" s="88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T117" s="20" t="s">
        <v>202</v>
      </c>
      <c r="AU117" s="20" t="s">
        <v>77</v>
      </c>
    </row>
    <row r="118" s="2" customFormat="1" ht="16.5" customHeight="1">
      <c r="A118" s="41"/>
      <c r="B118" s="42"/>
      <c r="C118" s="217" t="s">
        <v>312</v>
      </c>
      <c r="D118" s="217" t="s">
        <v>195</v>
      </c>
      <c r="E118" s="218" t="s">
        <v>2532</v>
      </c>
      <c r="F118" s="219" t="s">
        <v>2533</v>
      </c>
      <c r="G118" s="220" t="s">
        <v>588</v>
      </c>
      <c r="H118" s="221">
        <v>4</v>
      </c>
      <c r="I118" s="222"/>
      <c r="J118" s="223">
        <f>ROUND(I118*H118,2)</f>
        <v>0</v>
      </c>
      <c r="K118" s="219" t="s">
        <v>199</v>
      </c>
      <c r="L118" s="47"/>
      <c r="M118" s="224" t="s">
        <v>21</v>
      </c>
      <c r="N118" s="225" t="s">
        <v>44</v>
      </c>
      <c r="O118" s="87"/>
      <c r="P118" s="226">
        <f>O118*H118</f>
        <v>0</v>
      </c>
      <c r="Q118" s="226">
        <v>0.00016000000000000001</v>
      </c>
      <c r="R118" s="226">
        <f>Q118*H118</f>
        <v>0.00064000000000000005</v>
      </c>
      <c r="S118" s="226">
        <v>0</v>
      </c>
      <c r="T118" s="227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28" t="s">
        <v>200</v>
      </c>
      <c r="AT118" s="228" t="s">
        <v>195</v>
      </c>
      <c r="AU118" s="228" t="s">
        <v>77</v>
      </c>
      <c r="AY118" s="20" t="s">
        <v>193</v>
      </c>
      <c r="BE118" s="229">
        <f>IF(N118="základní",J118,0)</f>
        <v>0</v>
      </c>
      <c r="BF118" s="229">
        <f>IF(N118="snížená",J118,0)</f>
        <v>0</v>
      </c>
      <c r="BG118" s="229">
        <f>IF(N118="zákl. přenesená",J118,0)</f>
        <v>0</v>
      </c>
      <c r="BH118" s="229">
        <f>IF(N118="sníž. přenesená",J118,0)</f>
        <v>0</v>
      </c>
      <c r="BI118" s="229">
        <f>IF(N118="nulová",J118,0)</f>
        <v>0</v>
      </c>
      <c r="BJ118" s="20" t="s">
        <v>77</v>
      </c>
      <c r="BK118" s="229">
        <f>ROUND(I118*H118,2)</f>
        <v>0</v>
      </c>
      <c r="BL118" s="20" t="s">
        <v>200</v>
      </c>
      <c r="BM118" s="228" t="s">
        <v>449</v>
      </c>
    </row>
    <row r="119" s="2" customFormat="1">
      <c r="A119" s="41"/>
      <c r="B119" s="42"/>
      <c r="C119" s="43"/>
      <c r="D119" s="230" t="s">
        <v>202</v>
      </c>
      <c r="E119" s="43"/>
      <c r="F119" s="231" t="s">
        <v>2534</v>
      </c>
      <c r="G119" s="43"/>
      <c r="H119" s="43"/>
      <c r="I119" s="232"/>
      <c r="J119" s="43"/>
      <c r="K119" s="43"/>
      <c r="L119" s="47"/>
      <c r="M119" s="233"/>
      <c r="N119" s="234"/>
      <c r="O119" s="87"/>
      <c r="P119" s="87"/>
      <c r="Q119" s="87"/>
      <c r="R119" s="87"/>
      <c r="S119" s="87"/>
      <c r="T119" s="88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T119" s="20" t="s">
        <v>202</v>
      </c>
      <c r="AU119" s="20" t="s">
        <v>77</v>
      </c>
    </row>
    <row r="120" s="2" customFormat="1" ht="16.5" customHeight="1">
      <c r="A120" s="41"/>
      <c r="B120" s="42"/>
      <c r="C120" s="217" t="s">
        <v>333</v>
      </c>
      <c r="D120" s="217" t="s">
        <v>195</v>
      </c>
      <c r="E120" s="218" t="s">
        <v>2535</v>
      </c>
      <c r="F120" s="219" t="s">
        <v>2536</v>
      </c>
      <c r="G120" s="220" t="s">
        <v>588</v>
      </c>
      <c r="H120" s="221">
        <v>1</v>
      </c>
      <c r="I120" s="222"/>
      <c r="J120" s="223">
        <f>ROUND(I120*H120,2)</f>
        <v>0</v>
      </c>
      <c r="K120" s="219" t="s">
        <v>199</v>
      </c>
      <c r="L120" s="47"/>
      <c r="M120" s="224" t="s">
        <v>21</v>
      </c>
      <c r="N120" s="225" t="s">
        <v>44</v>
      </c>
      <c r="O120" s="87"/>
      <c r="P120" s="226">
        <f>O120*H120</f>
        <v>0</v>
      </c>
      <c r="Q120" s="226">
        <v>0.00029</v>
      </c>
      <c r="R120" s="226">
        <f>Q120*H120</f>
        <v>0.00029</v>
      </c>
      <c r="S120" s="226">
        <v>0</v>
      </c>
      <c r="T120" s="227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28" t="s">
        <v>200</v>
      </c>
      <c r="AT120" s="228" t="s">
        <v>195</v>
      </c>
      <c r="AU120" s="228" t="s">
        <v>77</v>
      </c>
      <c r="AY120" s="20" t="s">
        <v>193</v>
      </c>
      <c r="BE120" s="229">
        <f>IF(N120="základní",J120,0)</f>
        <v>0</v>
      </c>
      <c r="BF120" s="229">
        <f>IF(N120="snížená",J120,0)</f>
        <v>0</v>
      </c>
      <c r="BG120" s="229">
        <f>IF(N120="zákl. přenesená",J120,0)</f>
        <v>0</v>
      </c>
      <c r="BH120" s="229">
        <f>IF(N120="sníž. přenesená",J120,0)</f>
        <v>0</v>
      </c>
      <c r="BI120" s="229">
        <f>IF(N120="nulová",J120,0)</f>
        <v>0</v>
      </c>
      <c r="BJ120" s="20" t="s">
        <v>77</v>
      </c>
      <c r="BK120" s="229">
        <f>ROUND(I120*H120,2)</f>
        <v>0</v>
      </c>
      <c r="BL120" s="20" t="s">
        <v>200</v>
      </c>
      <c r="BM120" s="228" t="s">
        <v>460</v>
      </c>
    </row>
    <row r="121" s="2" customFormat="1">
      <c r="A121" s="41"/>
      <c r="B121" s="42"/>
      <c r="C121" s="43"/>
      <c r="D121" s="230" t="s">
        <v>202</v>
      </c>
      <c r="E121" s="43"/>
      <c r="F121" s="231" t="s">
        <v>2537</v>
      </c>
      <c r="G121" s="43"/>
      <c r="H121" s="43"/>
      <c r="I121" s="232"/>
      <c r="J121" s="43"/>
      <c r="K121" s="43"/>
      <c r="L121" s="47"/>
      <c r="M121" s="233"/>
      <c r="N121" s="234"/>
      <c r="O121" s="87"/>
      <c r="P121" s="87"/>
      <c r="Q121" s="87"/>
      <c r="R121" s="87"/>
      <c r="S121" s="87"/>
      <c r="T121" s="88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T121" s="20" t="s">
        <v>202</v>
      </c>
      <c r="AU121" s="20" t="s">
        <v>77</v>
      </c>
    </row>
    <row r="122" s="2" customFormat="1" ht="16.5" customHeight="1">
      <c r="A122" s="41"/>
      <c r="B122" s="42"/>
      <c r="C122" s="217" t="s">
        <v>352</v>
      </c>
      <c r="D122" s="217" t="s">
        <v>195</v>
      </c>
      <c r="E122" s="218" t="s">
        <v>2538</v>
      </c>
      <c r="F122" s="219" t="s">
        <v>2539</v>
      </c>
      <c r="G122" s="220" t="s">
        <v>588</v>
      </c>
      <c r="H122" s="221">
        <v>3</v>
      </c>
      <c r="I122" s="222"/>
      <c r="J122" s="223">
        <f>ROUND(I122*H122,2)</f>
        <v>0</v>
      </c>
      <c r="K122" s="219" t="s">
        <v>199</v>
      </c>
      <c r="L122" s="47"/>
      <c r="M122" s="224" t="s">
        <v>21</v>
      </c>
      <c r="N122" s="225" t="s">
        <v>44</v>
      </c>
      <c r="O122" s="87"/>
      <c r="P122" s="226">
        <f>O122*H122</f>
        <v>0</v>
      </c>
      <c r="Q122" s="226">
        <v>8.0000000000000007E-05</v>
      </c>
      <c r="R122" s="226">
        <f>Q122*H122</f>
        <v>0.00024000000000000003</v>
      </c>
      <c r="S122" s="226">
        <v>0</v>
      </c>
      <c r="T122" s="227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28" t="s">
        <v>200</v>
      </c>
      <c r="AT122" s="228" t="s">
        <v>195</v>
      </c>
      <c r="AU122" s="228" t="s">
        <v>77</v>
      </c>
      <c r="AY122" s="20" t="s">
        <v>193</v>
      </c>
      <c r="BE122" s="229">
        <f>IF(N122="základní",J122,0)</f>
        <v>0</v>
      </c>
      <c r="BF122" s="229">
        <f>IF(N122="snížená",J122,0)</f>
        <v>0</v>
      </c>
      <c r="BG122" s="229">
        <f>IF(N122="zákl. přenesená",J122,0)</f>
        <v>0</v>
      </c>
      <c r="BH122" s="229">
        <f>IF(N122="sníž. přenesená",J122,0)</f>
        <v>0</v>
      </c>
      <c r="BI122" s="229">
        <f>IF(N122="nulová",J122,0)</f>
        <v>0</v>
      </c>
      <c r="BJ122" s="20" t="s">
        <v>77</v>
      </c>
      <c r="BK122" s="229">
        <f>ROUND(I122*H122,2)</f>
        <v>0</v>
      </c>
      <c r="BL122" s="20" t="s">
        <v>200</v>
      </c>
      <c r="BM122" s="228" t="s">
        <v>472</v>
      </c>
    </row>
    <row r="123" s="2" customFormat="1">
      <c r="A123" s="41"/>
      <c r="B123" s="42"/>
      <c r="C123" s="43"/>
      <c r="D123" s="230" t="s">
        <v>202</v>
      </c>
      <c r="E123" s="43"/>
      <c r="F123" s="231" t="s">
        <v>2540</v>
      </c>
      <c r="G123" s="43"/>
      <c r="H123" s="43"/>
      <c r="I123" s="232"/>
      <c r="J123" s="43"/>
      <c r="K123" s="43"/>
      <c r="L123" s="47"/>
      <c r="M123" s="233"/>
      <c r="N123" s="234"/>
      <c r="O123" s="87"/>
      <c r="P123" s="87"/>
      <c r="Q123" s="87"/>
      <c r="R123" s="87"/>
      <c r="S123" s="87"/>
      <c r="T123" s="88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T123" s="20" t="s">
        <v>202</v>
      </c>
      <c r="AU123" s="20" t="s">
        <v>77</v>
      </c>
    </row>
    <row r="124" s="2" customFormat="1" ht="16.5" customHeight="1">
      <c r="A124" s="41"/>
      <c r="B124" s="42"/>
      <c r="C124" s="217" t="s">
        <v>360</v>
      </c>
      <c r="D124" s="217" t="s">
        <v>195</v>
      </c>
      <c r="E124" s="218" t="s">
        <v>2541</v>
      </c>
      <c r="F124" s="219" t="s">
        <v>2542</v>
      </c>
      <c r="G124" s="220" t="s">
        <v>588</v>
      </c>
      <c r="H124" s="221">
        <v>2</v>
      </c>
      <c r="I124" s="222"/>
      <c r="J124" s="223">
        <f>ROUND(I124*H124,2)</f>
        <v>0</v>
      </c>
      <c r="K124" s="219" t="s">
        <v>199</v>
      </c>
      <c r="L124" s="47"/>
      <c r="M124" s="224" t="s">
        <v>21</v>
      </c>
      <c r="N124" s="225" t="s">
        <v>44</v>
      </c>
      <c r="O124" s="87"/>
      <c r="P124" s="226">
        <f>O124*H124</f>
        <v>0</v>
      </c>
      <c r="Q124" s="226">
        <v>0.00014999999999999999</v>
      </c>
      <c r="R124" s="226">
        <f>Q124*H124</f>
        <v>0.00029999999999999997</v>
      </c>
      <c r="S124" s="226">
        <v>0</v>
      </c>
      <c r="T124" s="227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28" t="s">
        <v>200</v>
      </c>
      <c r="AT124" s="228" t="s">
        <v>195</v>
      </c>
      <c r="AU124" s="228" t="s">
        <v>77</v>
      </c>
      <c r="AY124" s="20" t="s">
        <v>193</v>
      </c>
      <c r="BE124" s="229">
        <f>IF(N124="základní",J124,0)</f>
        <v>0</v>
      </c>
      <c r="BF124" s="229">
        <f>IF(N124="snížená",J124,0)</f>
        <v>0</v>
      </c>
      <c r="BG124" s="229">
        <f>IF(N124="zákl. přenesená",J124,0)</f>
        <v>0</v>
      </c>
      <c r="BH124" s="229">
        <f>IF(N124="sníž. přenesená",J124,0)</f>
        <v>0</v>
      </c>
      <c r="BI124" s="229">
        <f>IF(N124="nulová",J124,0)</f>
        <v>0</v>
      </c>
      <c r="BJ124" s="20" t="s">
        <v>77</v>
      </c>
      <c r="BK124" s="229">
        <f>ROUND(I124*H124,2)</f>
        <v>0</v>
      </c>
      <c r="BL124" s="20" t="s">
        <v>200</v>
      </c>
      <c r="BM124" s="228" t="s">
        <v>484</v>
      </c>
    </row>
    <row r="125" s="2" customFormat="1">
      <c r="A125" s="41"/>
      <c r="B125" s="42"/>
      <c r="C125" s="43"/>
      <c r="D125" s="230" t="s">
        <v>202</v>
      </c>
      <c r="E125" s="43"/>
      <c r="F125" s="231" t="s">
        <v>2543</v>
      </c>
      <c r="G125" s="43"/>
      <c r="H125" s="43"/>
      <c r="I125" s="232"/>
      <c r="J125" s="43"/>
      <c r="K125" s="43"/>
      <c r="L125" s="47"/>
      <c r="M125" s="233"/>
      <c r="N125" s="234"/>
      <c r="O125" s="87"/>
      <c r="P125" s="87"/>
      <c r="Q125" s="87"/>
      <c r="R125" s="87"/>
      <c r="S125" s="87"/>
      <c r="T125" s="88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T125" s="20" t="s">
        <v>202</v>
      </c>
      <c r="AU125" s="20" t="s">
        <v>77</v>
      </c>
    </row>
    <row r="126" s="2" customFormat="1" ht="16.5" customHeight="1">
      <c r="A126" s="41"/>
      <c r="B126" s="42"/>
      <c r="C126" s="217" t="s">
        <v>368</v>
      </c>
      <c r="D126" s="217" t="s">
        <v>195</v>
      </c>
      <c r="E126" s="218" t="s">
        <v>2544</v>
      </c>
      <c r="F126" s="219" t="s">
        <v>2545</v>
      </c>
      <c r="G126" s="220" t="s">
        <v>588</v>
      </c>
      <c r="H126" s="221">
        <v>2</v>
      </c>
      <c r="I126" s="222"/>
      <c r="J126" s="223">
        <f>ROUND(I126*H126,2)</f>
        <v>0</v>
      </c>
      <c r="K126" s="219" t="s">
        <v>199</v>
      </c>
      <c r="L126" s="47"/>
      <c r="M126" s="224" t="s">
        <v>21</v>
      </c>
      <c r="N126" s="225" t="s">
        <v>44</v>
      </c>
      <c r="O126" s="87"/>
      <c r="P126" s="226">
        <f>O126*H126</f>
        <v>0</v>
      </c>
      <c r="Q126" s="226">
        <v>0.00056999999999999998</v>
      </c>
      <c r="R126" s="226">
        <f>Q126*H126</f>
        <v>0.00114</v>
      </c>
      <c r="S126" s="226">
        <v>0</v>
      </c>
      <c r="T126" s="227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28" t="s">
        <v>200</v>
      </c>
      <c r="AT126" s="228" t="s">
        <v>195</v>
      </c>
      <c r="AU126" s="228" t="s">
        <v>77</v>
      </c>
      <c r="AY126" s="20" t="s">
        <v>193</v>
      </c>
      <c r="BE126" s="229">
        <f>IF(N126="základní",J126,0)</f>
        <v>0</v>
      </c>
      <c r="BF126" s="229">
        <f>IF(N126="snížená",J126,0)</f>
        <v>0</v>
      </c>
      <c r="BG126" s="229">
        <f>IF(N126="zákl. přenesená",J126,0)</f>
        <v>0</v>
      </c>
      <c r="BH126" s="229">
        <f>IF(N126="sníž. přenesená",J126,0)</f>
        <v>0</v>
      </c>
      <c r="BI126" s="229">
        <f>IF(N126="nulová",J126,0)</f>
        <v>0</v>
      </c>
      <c r="BJ126" s="20" t="s">
        <v>77</v>
      </c>
      <c r="BK126" s="229">
        <f>ROUND(I126*H126,2)</f>
        <v>0</v>
      </c>
      <c r="BL126" s="20" t="s">
        <v>200</v>
      </c>
      <c r="BM126" s="228" t="s">
        <v>498</v>
      </c>
    </row>
    <row r="127" s="2" customFormat="1">
      <c r="A127" s="41"/>
      <c r="B127" s="42"/>
      <c r="C127" s="43"/>
      <c r="D127" s="230" t="s">
        <v>202</v>
      </c>
      <c r="E127" s="43"/>
      <c r="F127" s="231" t="s">
        <v>2546</v>
      </c>
      <c r="G127" s="43"/>
      <c r="H127" s="43"/>
      <c r="I127" s="232"/>
      <c r="J127" s="43"/>
      <c r="K127" s="43"/>
      <c r="L127" s="47"/>
      <c r="M127" s="233"/>
      <c r="N127" s="234"/>
      <c r="O127" s="87"/>
      <c r="P127" s="87"/>
      <c r="Q127" s="87"/>
      <c r="R127" s="87"/>
      <c r="S127" s="87"/>
      <c r="T127" s="88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T127" s="20" t="s">
        <v>202</v>
      </c>
      <c r="AU127" s="20" t="s">
        <v>77</v>
      </c>
    </row>
    <row r="128" s="2" customFormat="1" ht="16.5" customHeight="1">
      <c r="A128" s="41"/>
      <c r="B128" s="42"/>
      <c r="C128" s="282" t="s">
        <v>376</v>
      </c>
      <c r="D128" s="282" t="s">
        <v>811</v>
      </c>
      <c r="E128" s="283" t="s">
        <v>2547</v>
      </c>
      <c r="F128" s="284" t="s">
        <v>2548</v>
      </c>
      <c r="G128" s="285" t="s">
        <v>588</v>
      </c>
      <c r="H128" s="286">
        <v>2</v>
      </c>
      <c r="I128" s="287"/>
      <c r="J128" s="288">
        <f>ROUND(I128*H128,2)</f>
        <v>0</v>
      </c>
      <c r="K128" s="284" t="s">
        <v>199</v>
      </c>
      <c r="L128" s="289"/>
      <c r="M128" s="290" t="s">
        <v>21</v>
      </c>
      <c r="N128" s="291" t="s">
        <v>44</v>
      </c>
      <c r="O128" s="87"/>
      <c r="P128" s="226">
        <f>O128*H128</f>
        <v>0</v>
      </c>
      <c r="Q128" s="226">
        <v>0.00072999999999999996</v>
      </c>
      <c r="R128" s="226">
        <f>Q128*H128</f>
        <v>0.0014599999999999999</v>
      </c>
      <c r="S128" s="226">
        <v>0</v>
      </c>
      <c r="T128" s="227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28" t="s">
        <v>254</v>
      </c>
      <c r="AT128" s="228" t="s">
        <v>811</v>
      </c>
      <c r="AU128" s="228" t="s">
        <v>77</v>
      </c>
      <c r="AY128" s="20" t="s">
        <v>193</v>
      </c>
      <c r="BE128" s="229">
        <f>IF(N128="základní",J128,0)</f>
        <v>0</v>
      </c>
      <c r="BF128" s="229">
        <f>IF(N128="snížená",J128,0)</f>
        <v>0</v>
      </c>
      <c r="BG128" s="229">
        <f>IF(N128="zákl. přenesená",J128,0)</f>
        <v>0</v>
      </c>
      <c r="BH128" s="229">
        <f>IF(N128="sníž. přenesená",J128,0)</f>
        <v>0</v>
      </c>
      <c r="BI128" s="229">
        <f>IF(N128="nulová",J128,0)</f>
        <v>0</v>
      </c>
      <c r="BJ128" s="20" t="s">
        <v>77</v>
      </c>
      <c r="BK128" s="229">
        <f>ROUND(I128*H128,2)</f>
        <v>0</v>
      </c>
      <c r="BL128" s="20" t="s">
        <v>200</v>
      </c>
      <c r="BM128" s="228" t="s">
        <v>515</v>
      </c>
    </row>
    <row r="129" s="2" customFormat="1">
      <c r="A129" s="41"/>
      <c r="B129" s="42"/>
      <c r="C129" s="43"/>
      <c r="D129" s="237" t="s">
        <v>836</v>
      </c>
      <c r="E129" s="43"/>
      <c r="F129" s="292" t="s">
        <v>2549</v>
      </c>
      <c r="G129" s="43"/>
      <c r="H129" s="43"/>
      <c r="I129" s="232"/>
      <c r="J129" s="43"/>
      <c r="K129" s="43"/>
      <c r="L129" s="47"/>
      <c r="M129" s="233"/>
      <c r="N129" s="234"/>
      <c r="O129" s="87"/>
      <c r="P129" s="87"/>
      <c r="Q129" s="87"/>
      <c r="R129" s="87"/>
      <c r="S129" s="87"/>
      <c r="T129" s="88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T129" s="20" t="s">
        <v>836</v>
      </c>
      <c r="AU129" s="20" t="s">
        <v>77</v>
      </c>
    </row>
    <row r="130" s="2" customFormat="1" ht="16.5" customHeight="1">
      <c r="A130" s="41"/>
      <c r="B130" s="42"/>
      <c r="C130" s="217" t="s">
        <v>386</v>
      </c>
      <c r="D130" s="217" t="s">
        <v>195</v>
      </c>
      <c r="E130" s="218" t="s">
        <v>2550</v>
      </c>
      <c r="F130" s="219" t="s">
        <v>2551</v>
      </c>
      <c r="G130" s="220" t="s">
        <v>588</v>
      </c>
      <c r="H130" s="221">
        <v>2</v>
      </c>
      <c r="I130" s="222"/>
      <c r="J130" s="223">
        <f>ROUND(I130*H130,2)</f>
        <v>0</v>
      </c>
      <c r="K130" s="219" t="s">
        <v>199</v>
      </c>
      <c r="L130" s="47"/>
      <c r="M130" s="224" t="s">
        <v>21</v>
      </c>
      <c r="N130" s="225" t="s">
        <v>44</v>
      </c>
      <c r="O130" s="87"/>
      <c r="P130" s="226">
        <f>O130*H130</f>
        <v>0</v>
      </c>
      <c r="Q130" s="226">
        <v>0</v>
      </c>
      <c r="R130" s="226">
        <f>Q130*H130</f>
        <v>0</v>
      </c>
      <c r="S130" s="226">
        <v>0</v>
      </c>
      <c r="T130" s="227">
        <f>S130*H130</f>
        <v>0</v>
      </c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R130" s="228" t="s">
        <v>200</v>
      </c>
      <c r="AT130" s="228" t="s">
        <v>195</v>
      </c>
      <c r="AU130" s="228" t="s">
        <v>77</v>
      </c>
      <c r="AY130" s="20" t="s">
        <v>193</v>
      </c>
      <c r="BE130" s="229">
        <f>IF(N130="základní",J130,0)</f>
        <v>0</v>
      </c>
      <c r="BF130" s="229">
        <f>IF(N130="snížená",J130,0)</f>
        <v>0</v>
      </c>
      <c r="BG130" s="229">
        <f>IF(N130="zákl. přenesená",J130,0)</f>
        <v>0</v>
      </c>
      <c r="BH130" s="229">
        <f>IF(N130="sníž. přenesená",J130,0)</f>
        <v>0</v>
      </c>
      <c r="BI130" s="229">
        <f>IF(N130="nulová",J130,0)</f>
        <v>0</v>
      </c>
      <c r="BJ130" s="20" t="s">
        <v>77</v>
      </c>
      <c r="BK130" s="229">
        <f>ROUND(I130*H130,2)</f>
        <v>0</v>
      </c>
      <c r="BL130" s="20" t="s">
        <v>200</v>
      </c>
      <c r="BM130" s="228" t="s">
        <v>532</v>
      </c>
    </row>
    <row r="131" s="2" customFormat="1">
      <c r="A131" s="41"/>
      <c r="B131" s="42"/>
      <c r="C131" s="43"/>
      <c r="D131" s="230" t="s">
        <v>202</v>
      </c>
      <c r="E131" s="43"/>
      <c r="F131" s="231" t="s">
        <v>2552</v>
      </c>
      <c r="G131" s="43"/>
      <c r="H131" s="43"/>
      <c r="I131" s="232"/>
      <c r="J131" s="43"/>
      <c r="K131" s="43"/>
      <c r="L131" s="47"/>
      <c r="M131" s="233"/>
      <c r="N131" s="234"/>
      <c r="O131" s="87"/>
      <c r="P131" s="87"/>
      <c r="Q131" s="87"/>
      <c r="R131" s="87"/>
      <c r="S131" s="87"/>
      <c r="T131" s="88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T131" s="20" t="s">
        <v>202</v>
      </c>
      <c r="AU131" s="20" t="s">
        <v>77</v>
      </c>
    </row>
    <row r="132" s="2" customFormat="1" ht="16.5" customHeight="1">
      <c r="A132" s="41"/>
      <c r="B132" s="42"/>
      <c r="C132" s="282" t="s">
        <v>7</v>
      </c>
      <c r="D132" s="282" t="s">
        <v>811</v>
      </c>
      <c r="E132" s="283" t="s">
        <v>2553</v>
      </c>
      <c r="F132" s="284" t="s">
        <v>2554</v>
      </c>
      <c r="G132" s="285" t="s">
        <v>588</v>
      </c>
      <c r="H132" s="286">
        <v>2</v>
      </c>
      <c r="I132" s="287"/>
      <c r="J132" s="288">
        <f>ROUND(I132*H132,2)</f>
        <v>0</v>
      </c>
      <c r="K132" s="284" t="s">
        <v>199</v>
      </c>
      <c r="L132" s="289"/>
      <c r="M132" s="290" t="s">
        <v>21</v>
      </c>
      <c r="N132" s="291" t="s">
        <v>44</v>
      </c>
      <c r="O132" s="87"/>
      <c r="P132" s="226">
        <f>O132*H132</f>
        <v>0</v>
      </c>
      <c r="Q132" s="226">
        <v>0.00012</v>
      </c>
      <c r="R132" s="226">
        <f>Q132*H132</f>
        <v>0.00024000000000000001</v>
      </c>
      <c r="S132" s="226">
        <v>0</v>
      </c>
      <c r="T132" s="227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28" t="s">
        <v>254</v>
      </c>
      <c r="AT132" s="228" t="s">
        <v>811</v>
      </c>
      <c r="AU132" s="228" t="s">
        <v>77</v>
      </c>
      <c r="AY132" s="20" t="s">
        <v>193</v>
      </c>
      <c r="BE132" s="229">
        <f>IF(N132="základní",J132,0)</f>
        <v>0</v>
      </c>
      <c r="BF132" s="229">
        <f>IF(N132="snížená",J132,0)</f>
        <v>0</v>
      </c>
      <c r="BG132" s="229">
        <f>IF(N132="zákl. přenesená",J132,0)</f>
        <v>0</v>
      </c>
      <c r="BH132" s="229">
        <f>IF(N132="sníž. přenesená",J132,0)</f>
        <v>0</v>
      </c>
      <c r="BI132" s="229">
        <f>IF(N132="nulová",J132,0)</f>
        <v>0</v>
      </c>
      <c r="BJ132" s="20" t="s">
        <v>77</v>
      </c>
      <c r="BK132" s="229">
        <f>ROUND(I132*H132,2)</f>
        <v>0</v>
      </c>
      <c r="BL132" s="20" t="s">
        <v>200</v>
      </c>
      <c r="BM132" s="228" t="s">
        <v>548</v>
      </c>
    </row>
    <row r="133" s="2" customFormat="1">
      <c r="A133" s="41"/>
      <c r="B133" s="42"/>
      <c r="C133" s="43"/>
      <c r="D133" s="237" t="s">
        <v>836</v>
      </c>
      <c r="E133" s="43"/>
      <c r="F133" s="292" t="s">
        <v>2555</v>
      </c>
      <c r="G133" s="43"/>
      <c r="H133" s="43"/>
      <c r="I133" s="232"/>
      <c r="J133" s="43"/>
      <c r="K133" s="43"/>
      <c r="L133" s="47"/>
      <c r="M133" s="233"/>
      <c r="N133" s="234"/>
      <c r="O133" s="87"/>
      <c r="P133" s="87"/>
      <c r="Q133" s="87"/>
      <c r="R133" s="87"/>
      <c r="S133" s="87"/>
      <c r="T133" s="88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T133" s="20" t="s">
        <v>836</v>
      </c>
      <c r="AU133" s="20" t="s">
        <v>77</v>
      </c>
    </row>
    <row r="134" s="12" customFormat="1" ht="25.92" customHeight="1">
      <c r="A134" s="12"/>
      <c r="B134" s="201"/>
      <c r="C134" s="202"/>
      <c r="D134" s="203" t="s">
        <v>72</v>
      </c>
      <c r="E134" s="204" t="s">
        <v>2556</v>
      </c>
      <c r="F134" s="204" t="s">
        <v>2557</v>
      </c>
      <c r="G134" s="202"/>
      <c r="H134" s="202"/>
      <c r="I134" s="205"/>
      <c r="J134" s="206">
        <f>BK134</f>
        <v>0</v>
      </c>
      <c r="K134" s="202"/>
      <c r="L134" s="207"/>
      <c r="M134" s="208"/>
      <c r="N134" s="209"/>
      <c r="O134" s="209"/>
      <c r="P134" s="210">
        <f>SUM(P135:P149)</f>
        <v>0</v>
      </c>
      <c r="Q134" s="209"/>
      <c r="R134" s="210">
        <f>SUM(R135:R149)</f>
        <v>0.03372</v>
      </c>
      <c r="S134" s="209"/>
      <c r="T134" s="211">
        <f>SUM(T135:T149)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12" t="s">
        <v>77</v>
      </c>
      <c r="AT134" s="213" t="s">
        <v>72</v>
      </c>
      <c r="AU134" s="213" t="s">
        <v>73</v>
      </c>
      <c r="AY134" s="212" t="s">
        <v>193</v>
      </c>
      <c r="BK134" s="214">
        <f>SUM(BK135:BK149)</f>
        <v>0</v>
      </c>
    </row>
    <row r="135" s="2" customFormat="1" ht="21.75" customHeight="1">
      <c r="A135" s="41"/>
      <c r="B135" s="42"/>
      <c r="C135" s="217" t="s">
        <v>400</v>
      </c>
      <c r="D135" s="217" t="s">
        <v>195</v>
      </c>
      <c r="E135" s="218" t="s">
        <v>2558</v>
      </c>
      <c r="F135" s="219" t="s">
        <v>2559</v>
      </c>
      <c r="G135" s="220" t="s">
        <v>597</v>
      </c>
      <c r="H135" s="221">
        <v>1</v>
      </c>
      <c r="I135" s="222"/>
      <c r="J135" s="223">
        <f>ROUND(I135*H135,2)</f>
        <v>0</v>
      </c>
      <c r="K135" s="219" t="s">
        <v>199</v>
      </c>
      <c r="L135" s="47"/>
      <c r="M135" s="224" t="s">
        <v>21</v>
      </c>
      <c r="N135" s="225" t="s">
        <v>44</v>
      </c>
      <c r="O135" s="87"/>
      <c r="P135" s="226">
        <f>O135*H135</f>
        <v>0</v>
      </c>
      <c r="Q135" s="226">
        <v>0.017469999999999999</v>
      </c>
      <c r="R135" s="226">
        <f>Q135*H135</f>
        <v>0.017469999999999999</v>
      </c>
      <c r="S135" s="226">
        <v>0</v>
      </c>
      <c r="T135" s="227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8" t="s">
        <v>200</v>
      </c>
      <c r="AT135" s="228" t="s">
        <v>195</v>
      </c>
      <c r="AU135" s="228" t="s">
        <v>77</v>
      </c>
      <c r="AY135" s="20" t="s">
        <v>193</v>
      </c>
      <c r="BE135" s="229">
        <f>IF(N135="základní",J135,0)</f>
        <v>0</v>
      </c>
      <c r="BF135" s="229">
        <f>IF(N135="snížená",J135,0)</f>
        <v>0</v>
      </c>
      <c r="BG135" s="229">
        <f>IF(N135="zákl. přenesená",J135,0)</f>
        <v>0</v>
      </c>
      <c r="BH135" s="229">
        <f>IF(N135="sníž. přenesená",J135,0)</f>
        <v>0</v>
      </c>
      <c r="BI135" s="229">
        <f>IF(N135="nulová",J135,0)</f>
        <v>0</v>
      </c>
      <c r="BJ135" s="20" t="s">
        <v>77</v>
      </c>
      <c r="BK135" s="229">
        <f>ROUND(I135*H135,2)</f>
        <v>0</v>
      </c>
      <c r="BL135" s="20" t="s">
        <v>200</v>
      </c>
      <c r="BM135" s="228" t="s">
        <v>562</v>
      </c>
    </row>
    <row r="136" s="2" customFormat="1">
      <c r="A136" s="41"/>
      <c r="B136" s="42"/>
      <c r="C136" s="43"/>
      <c r="D136" s="230" t="s">
        <v>202</v>
      </c>
      <c r="E136" s="43"/>
      <c r="F136" s="231" t="s">
        <v>2560</v>
      </c>
      <c r="G136" s="43"/>
      <c r="H136" s="43"/>
      <c r="I136" s="232"/>
      <c r="J136" s="43"/>
      <c r="K136" s="43"/>
      <c r="L136" s="47"/>
      <c r="M136" s="233"/>
      <c r="N136" s="234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20" t="s">
        <v>202</v>
      </c>
      <c r="AU136" s="20" t="s">
        <v>77</v>
      </c>
    </row>
    <row r="137" s="2" customFormat="1">
      <c r="A137" s="41"/>
      <c r="B137" s="42"/>
      <c r="C137" s="43"/>
      <c r="D137" s="237" t="s">
        <v>836</v>
      </c>
      <c r="E137" s="43"/>
      <c r="F137" s="292" t="s">
        <v>2561</v>
      </c>
      <c r="G137" s="43"/>
      <c r="H137" s="43"/>
      <c r="I137" s="232"/>
      <c r="J137" s="43"/>
      <c r="K137" s="43"/>
      <c r="L137" s="47"/>
      <c r="M137" s="233"/>
      <c r="N137" s="234"/>
      <c r="O137" s="87"/>
      <c r="P137" s="87"/>
      <c r="Q137" s="87"/>
      <c r="R137" s="87"/>
      <c r="S137" s="87"/>
      <c r="T137" s="88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T137" s="20" t="s">
        <v>836</v>
      </c>
      <c r="AU137" s="20" t="s">
        <v>77</v>
      </c>
    </row>
    <row r="138" s="2" customFormat="1" ht="16.5" customHeight="1">
      <c r="A138" s="41"/>
      <c r="B138" s="42"/>
      <c r="C138" s="217" t="s">
        <v>407</v>
      </c>
      <c r="D138" s="217" t="s">
        <v>195</v>
      </c>
      <c r="E138" s="218" t="s">
        <v>2562</v>
      </c>
      <c r="F138" s="219" t="s">
        <v>2563</v>
      </c>
      <c r="G138" s="220" t="s">
        <v>597</v>
      </c>
      <c r="H138" s="221">
        <v>1</v>
      </c>
      <c r="I138" s="222"/>
      <c r="J138" s="223">
        <f>ROUND(I138*H138,2)</f>
        <v>0</v>
      </c>
      <c r="K138" s="219" t="s">
        <v>199</v>
      </c>
      <c r="L138" s="47"/>
      <c r="M138" s="224" t="s">
        <v>21</v>
      </c>
      <c r="N138" s="225" t="s">
        <v>44</v>
      </c>
      <c r="O138" s="87"/>
      <c r="P138" s="226">
        <f>O138*H138</f>
        <v>0</v>
      </c>
      <c r="Q138" s="226">
        <v>0</v>
      </c>
      <c r="R138" s="226">
        <f>Q138*H138</f>
        <v>0</v>
      </c>
      <c r="S138" s="226">
        <v>0</v>
      </c>
      <c r="T138" s="227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28" t="s">
        <v>200</v>
      </c>
      <c r="AT138" s="228" t="s">
        <v>195</v>
      </c>
      <c r="AU138" s="228" t="s">
        <v>77</v>
      </c>
      <c r="AY138" s="20" t="s">
        <v>193</v>
      </c>
      <c r="BE138" s="229">
        <f>IF(N138="základní",J138,0)</f>
        <v>0</v>
      </c>
      <c r="BF138" s="229">
        <f>IF(N138="snížená",J138,0)</f>
        <v>0</v>
      </c>
      <c r="BG138" s="229">
        <f>IF(N138="zákl. přenesená",J138,0)</f>
        <v>0</v>
      </c>
      <c r="BH138" s="229">
        <f>IF(N138="sníž. přenesená",J138,0)</f>
        <v>0</v>
      </c>
      <c r="BI138" s="229">
        <f>IF(N138="nulová",J138,0)</f>
        <v>0</v>
      </c>
      <c r="BJ138" s="20" t="s">
        <v>77</v>
      </c>
      <c r="BK138" s="229">
        <f>ROUND(I138*H138,2)</f>
        <v>0</v>
      </c>
      <c r="BL138" s="20" t="s">
        <v>200</v>
      </c>
      <c r="BM138" s="228" t="s">
        <v>577</v>
      </c>
    </row>
    <row r="139" s="2" customFormat="1">
      <c r="A139" s="41"/>
      <c r="B139" s="42"/>
      <c r="C139" s="43"/>
      <c r="D139" s="230" t="s">
        <v>202</v>
      </c>
      <c r="E139" s="43"/>
      <c r="F139" s="231" t="s">
        <v>2564</v>
      </c>
      <c r="G139" s="43"/>
      <c r="H139" s="43"/>
      <c r="I139" s="232"/>
      <c r="J139" s="43"/>
      <c r="K139" s="43"/>
      <c r="L139" s="47"/>
      <c r="M139" s="233"/>
      <c r="N139" s="234"/>
      <c r="O139" s="87"/>
      <c r="P139" s="87"/>
      <c r="Q139" s="87"/>
      <c r="R139" s="87"/>
      <c r="S139" s="87"/>
      <c r="T139" s="88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T139" s="20" t="s">
        <v>202</v>
      </c>
      <c r="AU139" s="20" t="s">
        <v>77</v>
      </c>
    </row>
    <row r="140" s="2" customFormat="1" ht="16.5" customHeight="1">
      <c r="A140" s="41"/>
      <c r="B140" s="42"/>
      <c r="C140" s="282" t="s">
        <v>417</v>
      </c>
      <c r="D140" s="282" t="s">
        <v>811</v>
      </c>
      <c r="E140" s="283" t="s">
        <v>2565</v>
      </c>
      <c r="F140" s="284" t="s">
        <v>2566</v>
      </c>
      <c r="G140" s="285" t="s">
        <v>588</v>
      </c>
      <c r="H140" s="286">
        <v>1</v>
      </c>
      <c r="I140" s="287"/>
      <c r="J140" s="288">
        <f>ROUND(I140*H140,2)</f>
        <v>0</v>
      </c>
      <c r="K140" s="284" t="s">
        <v>199</v>
      </c>
      <c r="L140" s="289"/>
      <c r="M140" s="290" t="s">
        <v>21</v>
      </c>
      <c r="N140" s="291" t="s">
        <v>44</v>
      </c>
      <c r="O140" s="87"/>
      <c r="P140" s="226">
        <f>O140*H140</f>
        <v>0</v>
      </c>
      <c r="Q140" s="226">
        <v>0.001</v>
      </c>
      <c r="R140" s="226">
        <f>Q140*H140</f>
        <v>0.001</v>
      </c>
      <c r="S140" s="226">
        <v>0</v>
      </c>
      <c r="T140" s="227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28" t="s">
        <v>254</v>
      </c>
      <c r="AT140" s="228" t="s">
        <v>811</v>
      </c>
      <c r="AU140" s="228" t="s">
        <v>77</v>
      </c>
      <c r="AY140" s="20" t="s">
        <v>193</v>
      </c>
      <c r="BE140" s="229">
        <f>IF(N140="základní",J140,0)</f>
        <v>0</v>
      </c>
      <c r="BF140" s="229">
        <f>IF(N140="snížená",J140,0)</f>
        <v>0</v>
      </c>
      <c r="BG140" s="229">
        <f>IF(N140="zákl. přenesená",J140,0)</f>
        <v>0</v>
      </c>
      <c r="BH140" s="229">
        <f>IF(N140="sníž. přenesená",J140,0)</f>
        <v>0</v>
      </c>
      <c r="BI140" s="229">
        <f>IF(N140="nulová",J140,0)</f>
        <v>0</v>
      </c>
      <c r="BJ140" s="20" t="s">
        <v>77</v>
      </c>
      <c r="BK140" s="229">
        <f>ROUND(I140*H140,2)</f>
        <v>0</v>
      </c>
      <c r="BL140" s="20" t="s">
        <v>200</v>
      </c>
      <c r="BM140" s="228" t="s">
        <v>594</v>
      </c>
    </row>
    <row r="141" s="2" customFormat="1" ht="16.5" customHeight="1">
      <c r="A141" s="41"/>
      <c r="B141" s="42"/>
      <c r="C141" s="217" t="s">
        <v>424</v>
      </c>
      <c r="D141" s="217" t="s">
        <v>195</v>
      </c>
      <c r="E141" s="218" t="s">
        <v>2567</v>
      </c>
      <c r="F141" s="219" t="s">
        <v>2568</v>
      </c>
      <c r="G141" s="220" t="s">
        <v>1531</v>
      </c>
      <c r="H141" s="221">
        <v>1</v>
      </c>
      <c r="I141" s="222"/>
      <c r="J141" s="223">
        <f>ROUND(I141*H141,2)</f>
        <v>0</v>
      </c>
      <c r="K141" s="219" t="s">
        <v>21</v>
      </c>
      <c r="L141" s="47"/>
      <c r="M141" s="224" t="s">
        <v>21</v>
      </c>
      <c r="N141" s="225" t="s">
        <v>44</v>
      </c>
      <c r="O141" s="87"/>
      <c r="P141" s="226">
        <f>O141*H141</f>
        <v>0</v>
      </c>
      <c r="Q141" s="226">
        <v>0</v>
      </c>
      <c r="R141" s="226">
        <f>Q141*H141</f>
        <v>0</v>
      </c>
      <c r="S141" s="226">
        <v>0</v>
      </c>
      <c r="T141" s="227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8" t="s">
        <v>200</v>
      </c>
      <c r="AT141" s="228" t="s">
        <v>195</v>
      </c>
      <c r="AU141" s="228" t="s">
        <v>77</v>
      </c>
      <c r="AY141" s="20" t="s">
        <v>193</v>
      </c>
      <c r="BE141" s="229">
        <f>IF(N141="základní",J141,0)</f>
        <v>0</v>
      </c>
      <c r="BF141" s="229">
        <f>IF(N141="snížená",J141,0)</f>
        <v>0</v>
      </c>
      <c r="BG141" s="229">
        <f>IF(N141="zákl. přenesená",J141,0)</f>
        <v>0</v>
      </c>
      <c r="BH141" s="229">
        <f>IF(N141="sníž. přenesená",J141,0)</f>
        <v>0</v>
      </c>
      <c r="BI141" s="229">
        <f>IF(N141="nulová",J141,0)</f>
        <v>0</v>
      </c>
      <c r="BJ141" s="20" t="s">
        <v>77</v>
      </c>
      <c r="BK141" s="229">
        <f>ROUND(I141*H141,2)</f>
        <v>0</v>
      </c>
      <c r="BL141" s="20" t="s">
        <v>200</v>
      </c>
      <c r="BM141" s="228" t="s">
        <v>606</v>
      </c>
    </row>
    <row r="142" s="2" customFormat="1" ht="16.5" customHeight="1">
      <c r="A142" s="41"/>
      <c r="B142" s="42"/>
      <c r="C142" s="217" t="s">
        <v>434</v>
      </c>
      <c r="D142" s="217" t="s">
        <v>195</v>
      </c>
      <c r="E142" s="218" t="s">
        <v>2569</v>
      </c>
      <c r="F142" s="219" t="s">
        <v>2570</v>
      </c>
      <c r="G142" s="220" t="s">
        <v>1531</v>
      </c>
      <c r="H142" s="221">
        <v>1</v>
      </c>
      <c r="I142" s="222"/>
      <c r="J142" s="223">
        <f>ROUND(I142*H142,2)</f>
        <v>0</v>
      </c>
      <c r="K142" s="219" t="s">
        <v>21</v>
      </c>
      <c r="L142" s="47"/>
      <c r="M142" s="224" t="s">
        <v>21</v>
      </c>
      <c r="N142" s="225" t="s">
        <v>44</v>
      </c>
      <c r="O142" s="87"/>
      <c r="P142" s="226">
        <f>O142*H142</f>
        <v>0</v>
      </c>
      <c r="Q142" s="226">
        <v>0</v>
      </c>
      <c r="R142" s="226">
        <f>Q142*H142</f>
        <v>0</v>
      </c>
      <c r="S142" s="226">
        <v>0</v>
      </c>
      <c r="T142" s="227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28" t="s">
        <v>200</v>
      </c>
      <c r="AT142" s="228" t="s">
        <v>195</v>
      </c>
      <c r="AU142" s="228" t="s">
        <v>77</v>
      </c>
      <c r="AY142" s="20" t="s">
        <v>193</v>
      </c>
      <c r="BE142" s="229">
        <f>IF(N142="základní",J142,0)</f>
        <v>0</v>
      </c>
      <c r="BF142" s="229">
        <f>IF(N142="snížená",J142,0)</f>
        <v>0</v>
      </c>
      <c r="BG142" s="229">
        <f>IF(N142="zákl. přenesená",J142,0)</f>
        <v>0</v>
      </c>
      <c r="BH142" s="229">
        <f>IF(N142="sníž. přenesená",J142,0)</f>
        <v>0</v>
      </c>
      <c r="BI142" s="229">
        <f>IF(N142="nulová",J142,0)</f>
        <v>0</v>
      </c>
      <c r="BJ142" s="20" t="s">
        <v>77</v>
      </c>
      <c r="BK142" s="229">
        <f>ROUND(I142*H142,2)</f>
        <v>0</v>
      </c>
      <c r="BL142" s="20" t="s">
        <v>200</v>
      </c>
      <c r="BM142" s="228" t="s">
        <v>623</v>
      </c>
    </row>
    <row r="143" s="2" customFormat="1" ht="24.15" customHeight="1">
      <c r="A143" s="41"/>
      <c r="B143" s="42"/>
      <c r="C143" s="217" t="s">
        <v>444</v>
      </c>
      <c r="D143" s="217" t="s">
        <v>195</v>
      </c>
      <c r="E143" s="218" t="s">
        <v>2571</v>
      </c>
      <c r="F143" s="219" t="s">
        <v>2572</v>
      </c>
      <c r="G143" s="220" t="s">
        <v>597</v>
      </c>
      <c r="H143" s="221">
        <v>1</v>
      </c>
      <c r="I143" s="222"/>
      <c r="J143" s="223">
        <f>ROUND(I143*H143,2)</f>
        <v>0</v>
      </c>
      <c r="K143" s="219" t="s">
        <v>199</v>
      </c>
      <c r="L143" s="47"/>
      <c r="M143" s="224" t="s">
        <v>21</v>
      </c>
      <c r="N143" s="225" t="s">
        <v>44</v>
      </c>
      <c r="O143" s="87"/>
      <c r="P143" s="226">
        <f>O143*H143</f>
        <v>0</v>
      </c>
      <c r="Q143" s="226">
        <v>0.01525</v>
      </c>
      <c r="R143" s="226">
        <f>Q143*H143</f>
        <v>0.01525</v>
      </c>
      <c r="S143" s="226">
        <v>0</v>
      </c>
      <c r="T143" s="227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28" t="s">
        <v>200</v>
      </c>
      <c r="AT143" s="228" t="s">
        <v>195</v>
      </c>
      <c r="AU143" s="228" t="s">
        <v>77</v>
      </c>
      <c r="AY143" s="20" t="s">
        <v>193</v>
      </c>
      <c r="BE143" s="229">
        <f>IF(N143="základní",J143,0)</f>
        <v>0</v>
      </c>
      <c r="BF143" s="229">
        <f>IF(N143="snížená",J143,0)</f>
        <v>0</v>
      </c>
      <c r="BG143" s="229">
        <f>IF(N143="zákl. přenesená",J143,0)</f>
        <v>0</v>
      </c>
      <c r="BH143" s="229">
        <f>IF(N143="sníž. přenesená",J143,0)</f>
        <v>0</v>
      </c>
      <c r="BI143" s="229">
        <f>IF(N143="nulová",J143,0)</f>
        <v>0</v>
      </c>
      <c r="BJ143" s="20" t="s">
        <v>77</v>
      </c>
      <c r="BK143" s="229">
        <f>ROUND(I143*H143,2)</f>
        <v>0</v>
      </c>
      <c r="BL143" s="20" t="s">
        <v>200</v>
      </c>
      <c r="BM143" s="228" t="s">
        <v>639</v>
      </c>
    </row>
    <row r="144" s="2" customFormat="1">
      <c r="A144" s="41"/>
      <c r="B144" s="42"/>
      <c r="C144" s="43"/>
      <c r="D144" s="230" t="s">
        <v>202</v>
      </c>
      <c r="E144" s="43"/>
      <c r="F144" s="231" t="s">
        <v>2573</v>
      </c>
      <c r="G144" s="43"/>
      <c r="H144" s="43"/>
      <c r="I144" s="232"/>
      <c r="J144" s="43"/>
      <c r="K144" s="43"/>
      <c r="L144" s="47"/>
      <c r="M144" s="233"/>
      <c r="N144" s="234"/>
      <c r="O144" s="87"/>
      <c r="P144" s="87"/>
      <c r="Q144" s="87"/>
      <c r="R144" s="87"/>
      <c r="S144" s="87"/>
      <c r="T144" s="88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T144" s="20" t="s">
        <v>202</v>
      </c>
      <c r="AU144" s="20" t="s">
        <v>77</v>
      </c>
    </row>
    <row r="145" s="2" customFormat="1" ht="16.5" customHeight="1">
      <c r="A145" s="41"/>
      <c r="B145" s="42"/>
      <c r="C145" s="217" t="s">
        <v>449</v>
      </c>
      <c r="D145" s="217" t="s">
        <v>195</v>
      </c>
      <c r="E145" s="218" t="s">
        <v>2574</v>
      </c>
      <c r="F145" s="219" t="s">
        <v>2575</v>
      </c>
      <c r="G145" s="220" t="s">
        <v>1531</v>
      </c>
      <c r="H145" s="221">
        <v>1</v>
      </c>
      <c r="I145" s="222"/>
      <c r="J145" s="223">
        <f>ROUND(I145*H145,2)</f>
        <v>0</v>
      </c>
      <c r="K145" s="219" t="s">
        <v>21</v>
      </c>
      <c r="L145" s="47"/>
      <c r="M145" s="224" t="s">
        <v>21</v>
      </c>
      <c r="N145" s="225" t="s">
        <v>44</v>
      </c>
      <c r="O145" s="87"/>
      <c r="P145" s="226">
        <f>O145*H145</f>
        <v>0</v>
      </c>
      <c r="Q145" s="226">
        <v>0</v>
      </c>
      <c r="R145" s="226">
        <f>Q145*H145</f>
        <v>0</v>
      </c>
      <c r="S145" s="226">
        <v>0</v>
      </c>
      <c r="T145" s="227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28" t="s">
        <v>200</v>
      </c>
      <c r="AT145" s="228" t="s">
        <v>195</v>
      </c>
      <c r="AU145" s="228" t="s">
        <v>77</v>
      </c>
      <c r="AY145" s="20" t="s">
        <v>193</v>
      </c>
      <c r="BE145" s="229">
        <f>IF(N145="základní",J145,0)</f>
        <v>0</v>
      </c>
      <c r="BF145" s="229">
        <f>IF(N145="snížená",J145,0)</f>
        <v>0</v>
      </c>
      <c r="BG145" s="229">
        <f>IF(N145="zákl. přenesená",J145,0)</f>
        <v>0</v>
      </c>
      <c r="BH145" s="229">
        <f>IF(N145="sníž. přenesená",J145,0)</f>
        <v>0</v>
      </c>
      <c r="BI145" s="229">
        <f>IF(N145="nulová",J145,0)</f>
        <v>0</v>
      </c>
      <c r="BJ145" s="20" t="s">
        <v>77</v>
      </c>
      <c r="BK145" s="229">
        <f>ROUND(I145*H145,2)</f>
        <v>0</v>
      </c>
      <c r="BL145" s="20" t="s">
        <v>200</v>
      </c>
      <c r="BM145" s="228" t="s">
        <v>652</v>
      </c>
    </row>
    <row r="146" s="2" customFormat="1" ht="16.5" customHeight="1">
      <c r="A146" s="41"/>
      <c r="B146" s="42"/>
      <c r="C146" s="217" t="s">
        <v>455</v>
      </c>
      <c r="D146" s="217" t="s">
        <v>195</v>
      </c>
      <c r="E146" s="218" t="s">
        <v>2576</v>
      </c>
      <c r="F146" s="219" t="s">
        <v>2577</v>
      </c>
      <c r="G146" s="220" t="s">
        <v>1531</v>
      </c>
      <c r="H146" s="221">
        <v>5</v>
      </c>
      <c r="I146" s="222"/>
      <c r="J146" s="223">
        <f>ROUND(I146*H146,2)</f>
        <v>0</v>
      </c>
      <c r="K146" s="219" t="s">
        <v>21</v>
      </c>
      <c r="L146" s="47"/>
      <c r="M146" s="224" t="s">
        <v>21</v>
      </c>
      <c r="N146" s="225" t="s">
        <v>44</v>
      </c>
      <c r="O146" s="87"/>
      <c r="P146" s="226">
        <f>O146*H146</f>
        <v>0</v>
      </c>
      <c r="Q146" s="226">
        <v>0</v>
      </c>
      <c r="R146" s="226">
        <f>Q146*H146</f>
        <v>0</v>
      </c>
      <c r="S146" s="226">
        <v>0</v>
      </c>
      <c r="T146" s="227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8" t="s">
        <v>200</v>
      </c>
      <c r="AT146" s="228" t="s">
        <v>195</v>
      </c>
      <c r="AU146" s="228" t="s">
        <v>77</v>
      </c>
      <c r="AY146" s="20" t="s">
        <v>193</v>
      </c>
      <c r="BE146" s="229">
        <f>IF(N146="základní",J146,0)</f>
        <v>0</v>
      </c>
      <c r="BF146" s="229">
        <f>IF(N146="snížená",J146,0)</f>
        <v>0</v>
      </c>
      <c r="BG146" s="229">
        <f>IF(N146="zákl. přenesená",J146,0)</f>
        <v>0</v>
      </c>
      <c r="BH146" s="229">
        <f>IF(N146="sníž. přenesená",J146,0)</f>
        <v>0</v>
      </c>
      <c r="BI146" s="229">
        <f>IF(N146="nulová",J146,0)</f>
        <v>0</v>
      </c>
      <c r="BJ146" s="20" t="s">
        <v>77</v>
      </c>
      <c r="BK146" s="229">
        <f>ROUND(I146*H146,2)</f>
        <v>0</v>
      </c>
      <c r="BL146" s="20" t="s">
        <v>200</v>
      </c>
      <c r="BM146" s="228" t="s">
        <v>668</v>
      </c>
    </row>
    <row r="147" s="2" customFormat="1" ht="16.5" customHeight="1">
      <c r="A147" s="41"/>
      <c r="B147" s="42"/>
      <c r="C147" s="217" t="s">
        <v>460</v>
      </c>
      <c r="D147" s="217" t="s">
        <v>195</v>
      </c>
      <c r="E147" s="218" t="s">
        <v>2578</v>
      </c>
      <c r="F147" s="219" t="s">
        <v>2579</v>
      </c>
      <c r="G147" s="220" t="s">
        <v>1531</v>
      </c>
      <c r="H147" s="221">
        <v>1</v>
      </c>
      <c r="I147" s="222"/>
      <c r="J147" s="223">
        <f>ROUND(I147*H147,2)</f>
        <v>0</v>
      </c>
      <c r="K147" s="219" t="s">
        <v>21</v>
      </c>
      <c r="L147" s="47"/>
      <c r="M147" s="224" t="s">
        <v>21</v>
      </c>
      <c r="N147" s="225" t="s">
        <v>44</v>
      </c>
      <c r="O147" s="87"/>
      <c r="P147" s="226">
        <f>O147*H147</f>
        <v>0</v>
      </c>
      <c r="Q147" s="226">
        <v>0</v>
      </c>
      <c r="R147" s="226">
        <f>Q147*H147</f>
        <v>0</v>
      </c>
      <c r="S147" s="226">
        <v>0</v>
      </c>
      <c r="T147" s="227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28" t="s">
        <v>200</v>
      </c>
      <c r="AT147" s="228" t="s">
        <v>195</v>
      </c>
      <c r="AU147" s="228" t="s">
        <v>77</v>
      </c>
      <c r="AY147" s="20" t="s">
        <v>193</v>
      </c>
      <c r="BE147" s="229">
        <f>IF(N147="základní",J147,0)</f>
        <v>0</v>
      </c>
      <c r="BF147" s="229">
        <f>IF(N147="snížená",J147,0)</f>
        <v>0</v>
      </c>
      <c r="BG147" s="229">
        <f>IF(N147="zákl. přenesená",J147,0)</f>
        <v>0</v>
      </c>
      <c r="BH147" s="229">
        <f>IF(N147="sníž. přenesená",J147,0)</f>
        <v>0</v>
      </c>
      <c r="BI147" s="229">
        <f>IF(N147="nulová",J147,0)</f>
        <v>0</v>
      </c>
      <c r="BJ147" s="20" t="s">
        <v>77</v>
      </c>
      <c r="BK147" s="229">
        <f>ROUND(I147*H147,2)</f>
        <v>0</v>
      </c>
      <c r="BL147" s="20" t="s">
        <v>200</v>
      </c>
      <c r="BM147" s="228" t="s">
        <v>685</v>
      </c>
    </row>
    <row r="148" s="2" customFormat="1" ht="16.5" customHeight="1">
      <c r="A148" s="41"/>
      <c r="B148" s="42"/>
      <c r="C148" s="217" t="s">
        <v>467</v>
      </c>
      <c r="D148" s="217" t="s">
        <v>195</v>
      </c>
      <c r="E148" s="218" t="s">
        <v>2580</v>
      </c>
      <c r="F148" s="219" t="s">
        <v>2581</v>
      </c>
      <c r="G148" s="220" t="s">
        <v>1531</v>
      </c>
      <c r="H148" s="221">
        <v>1</v>
      </c>
      <c r="I148" s="222"/>
      <c r="J148" s="223">
        <f>ROUND(I148*H148,2)</f>
        <v>0</v>
      </c>
      <c r="K148" s="219" t="s">
        <v>21</v>
      </c>
      <c r="L148" s="47"/>
      <c r="M148" s="224" t="s">
        <v>21</v>
      </c>
      <c r="N148" s="225" t="s">
        <v>44</v>
      </c>
      <c r="O148" s="87"/>
      <c r="P148" s="226">
        <f>O148*H148</f>
        <v>0</v>
      </c>
      <c r="Q148" s="226">
        <v>0</v>
      </c>
      <c r="R148" s="226">
        <f>Q148*H148</f>
        <v>0</v>
      </c>
      <c r="S148" s="226">
        <v>0</v>
      </c>
      <c r="T148" s="227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28" t="s">
        <v>200</v>
      </c>
      <c r="AT148" s="228" t="s">
        <v>195</v>
      </c>
      <c r="AU148" s="228" t="s">
        <v>77</v>
      </c>
      <c r="AY148" s="20" t="s">
        <v>193</v>
      </c>
      <c r="BE148" s="229">
        <f>IF(N148="základní",J148,0)</f>
        <v>0</v>
      </c>
      <c r="BF148" s="229">
        <f>IF(N148="snížená",J148,0)</f>
        <v>0</v>
      </c>
      <c r="BG148" s="229">
        <f>IF(N148="zákl. přenesená",J148,0)</f>
        <v>0</v>
      </c>
      <c r="BH148" s="229">
        <f>IF(N148="sníž. přenesená",J148,0)</f>
        <v>0</v>
      </c>
      <c r="BI148" s="229">
        <f>IF(N148="nulová",J148,0)</f>
        <v>0</v>
      </c>
      <c r="BJ148" s="20" t="s">
        <v>77</v>
      </c>
      <c r="BK148" s="229">
        <f>ROUND(I148*H148,2)</f>
        <v>0</v>
      </c>
      <c r="BL148" s="20" t="s">
        <v>200</v>
      </c>
      <c r="BM148" s="228" t="s">
        <v>1136</v>
      </c>
    </row>
    <row r="149" s="2" customFormat="1" ht="16.5" customHeight="1">
      <c r="A149" s="41"/>
      <c r="B149" s="42"/>
      <c r="C149" s="217" t="s">
        <v>472</v>
      </c>
      <c r="D149" s="217" t="s">
        <v>195</v>
      </c>
      <c r="E149" s="218" t="s">
        <v>2582</v>
      </c>
      <c r="F149" s="219" t="s">
        <v>2583</v>
      </c>
      <c r="G149" s="220" t="s">
        <v>1531</v>
      </c>
      <c r="H149" s="221">
        <v>1</v>
      </c>
      <c r="I149" s="222"/>
      <c r="J149" s="223">
        <f>ROUND(I149*H149,2)</f>
        <v>0</v>
      </c>
      <c r="K149" s="219" t="s">
        <v>21</v>
      </c>
      <c r="L149" s="47"/>
      <c r="M149" s="224" t="s">
        <v>21</v>
      </c>
      <c r="N149" s="225" t="s">
        <v>44</v>
      </c>
      <c r="O149" s="87"/>
      <c r="P149" s="226">
        <f>O149*H149</f>
        <v>0</v>
      </c>
      <c r="Q149" s="226">
        <v>0</v>
      </c>
      <c r="R149" s="226">
        <f>Q149*H149</f>
        <v>0</v>
      </c>
      <c r="S149" s="226">
        <v>0</v>
      </c>
      <c r="T149" s="227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28" t="s">
        <v>200</v>
      </c>
      <c r="AT149" s="228" t="s">
        <v>195</v>
      </c>
      <c r="AU149" s="228" t="s">
        <v>77</v>
      </c>
      <c r="AY149" s="20" t="s">
        <v>193</v>
      </c>
      <c r="BE149" s="229">
        <f>IF(N149="základní",J149,0)</f>
        <v>0</v>
      </c>
      <c r="BF149" s="229">
        <f>IF(N149="snížená",J149,0)</f>
        <v>0</v>
      </c>
      <c r="BG149" s="229">
        <f>IF(N149="zákl. přenesená",J149,0)</f>
        <v>0</v>
      </c>
      <c r="BH149" s="229">
        <f>IF(N149="sníž. přenesená",J149,0)</f>
        <v>0</v>
      </c>
      <c r="BI149" s="229">
        <f>IF(N149="nulová",J149,0)</f>
        <v>0</v>
      </c>
      <c r="BJ149" s="20" t="s">
        <v>77</v>
      </c>
      <c r="BK149" s="229">
        <f>ROUND(I149*H149,2)</f>
        <v>0</v>
      </c>
      <c r="BL149" s="20" t="s">
        <v>200</v>
      </c>
      <c r="BM149" s="228" t="s">
        <v>1151</v>
      </c>
    </row>
    <row r="150" s="12" customFormat="1" ht="25.92" customHeight="1">
      <c r="A150" s="12"/>
      <c r="B150" s="201"/>
      <c r="C150" s="202"/>
      <c r="D150" s="203" t="s">
        <v>72</v>
      </c>
      <c r="E150" s="204" t="s">
        <v>2584</v>
      </c>
      <c r="F150" s="204" t="s">
        <v>2585</v>
      </c>
      <c r="G150" s="202"/>
      <c r="H150" s="202"/>
      <c r="I150" s="205"/>
      <c r="J150" s="206">
        <f>BK150</f>
        <v>0</v>
      </c>
      <c r="K150" s="202"/>
      <c r="L150" s="207"/>
      <c r="M150" s="208"/>
      <c r="N150" s="209"/>
      <c r="O150" s="209"/>
      <c r="P150" s="210">
        <f>SUM(P151:P157)</f>
        <v>0</v>
      </c>
      <c r="Q150" s="209"/>
      <c r="R150" s="210">
        <f>SUM(R151:R157)</f>
        <v>0</v>
      </c>
      <c r="S150" s="209"/>
      <c r="T150" s="211">
        <f>SUM(T151:T157)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212" t="s">
        <v>77</v>
      </c>
      <c r="AT150" s="213" t="s">
        <v>72</v>
      </c>
      <c r="AU150" s="213" t="s">
        <v>73</v>
      </c>
      <c r="AY150" s="212" t="s">
        <v>193</v>
      </c>
      <c r="BK150" s="214">
        <f>SUM(BK151:BK157)</f>
        <v>0</v>
      </c>
    </row>
    <row r="151" s="2" customFormat="1" ht="24.15" customHeight="1">
      <c r="A151" s="41"/>
      <c r="B151" s="42"/>
      <c r="C151" s="217" t="s">
        <v>477</v>
      </c>
      <c r="D151" s="217" t="s">
        <v>195</v>
      </c>
      <c r="E151" s="218" t="s">
        <v>2586</v>
      </c>
      <c r="F151" s="219" t="s">
        <v>2587</v>
      </c>
      <c r="G151" s="220" t="s">
        <v>250</v>
      </c>
      <c r="H151" s="221">
        <v>0.40100000000000002</v>
      </c>
      <c r="I151" s="222"/>
      <c r="J151" s="223">
        <f>ROUND(I151*H151,2)</f>
        <v>0</v>
      </c>
      <c r="K151" s="219" t="s">
        <v>199</v>
      </c>
      <c r="L151" s="47"/>
      <c r="M151" s="224" t="s">
        <v>21</v>
      </c>
      <c r="N151" s="225" t="s">
        <v>44</v>
      </c>
      <c r="O151" s="87"/>
      <c r="P151" s="226">
        <f>O151*H151</f>
        <v>0</v>
      </c>
      <c r="Q151" s="226">
        <v>0</v>
      </c>
      <c r="R151" s="226">
        <f>Q151*H151</f>
        <v>0</v>
      </c>
      <c r="S151" s="226">
        <v>0</v>
      </c>
      <c r="T151" s="227">
        <f>S151*H151</f>
        <v>0</v>
      </c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R151" s="228" t="s">
        <v>200</v>
      </c>
      <c r="AT151" s="228" t="s">
        <v>195</v>
      </c>
      <c r="AU151" s="228" t="s">
        <v>77</v>
      </c>
      <c r="AY151" s="20" t="s">
        <v>193</v>
      </c>
      <c r="BE151" s="229">
        <f>IF(N151="základní",J151,0)</f>
        <v>0</v>
      </c>
      <c r="BF151" s="229">
        <f>IF(N151="snížená",J151,0)</f>
        <v>0</v>
      </c>
      <c r="BG151" s="229">
        <f>IF(N151="zákl. přenesená",J151,0)</f>
        <v>0</v>
      </c>
      <c r="BH151" s="229">
        <f>IF(N151="sníž. přenesená",J151,0)</f>
        <v>0</v>
      </c>
      <c r="BI151" s="229">
        <f>IF(N151="nulová",J151,0)</f>
        <v>0</v>
      </c>
      <c r="BJ151" s="20" t="s">
        <v>77</v>
      </c>
      <c r="BK151" s="229">
        <f>ROUND(I151*H151,2)</f>
        <v>0</v>
      </c>
      <c r="BL151" s="20" t="s">
        <v>200</v>
      </c>
      <c r="BM151" s="228" t="s">
        <v>1170</v>
      </c>
    </row>
    <row r="152" s="2" customFormat="1">
      <c r="A152" s="41"/>
      <c r="B152" s="42"/>
      <c r="C152" s="43"/>
      <c r="D152" s="230" t="s">
        <v>202</v>
      </c>
      <c r="E152" s="43"/>
      <c r="F152" s="231" t="s">
        <v>2588</v>
      </c>
      <c r="G152" s="43"/>
      <c r="H152" s="43"/>
      <c r="I152" s="232"/>
      <c r="J152" s="43"/>
      <c r="K152" s="43"/>
      <c r="L152" s="47"/>
      <c r="M152" s="233"/>
      <c r="N152" s="234"/>
      <c r="O152" s="87"/>
      <c r="P152" s="87"/>
      <c r="Q152" s="87"/>
      <c r="R152" s="87"/>
      <c r="S152" s="87"/>
      <c r="T152" s="88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T152" s="20" t="s">
        <v>202</v>
      </c>
      <c r="AU152" s="20" t="s">
        <v>77</v>
      </c>
    </row>
    <row r="153" s="2" customFormat="1" ht="16.5" customHeight="1">
      <c r="A153" s="41"/>
      <c r="B153" s="42"/>
      <c r="C153" s="217" t="s">
        <v>484</v>
      </c>
      <c r="D153" s="217" t="s">
        <v>195</v>
      </c>
      <c r="E153" s="218" t="s">
        <v>2589</v>
      </c>
      <c r="F153" s="219" t="s">
        <v>2590</v>
      </c>
      <c r="G153" s="220" t="s">
        <v>1531</v>
      </c>
      <c r="H153" s="221">
        <v>1</v>
      </c>
      <c r="I153" s="222"/>
      <c r="J153" s="223">
        <f>ROUND(I153*H153,2)</f>
        <v>0</v>
      </c>
      <c r="K153" s="219" t="s">
        <v>21</v>
      </c>
      <c r="L153" s="47"/>
      <c r="M153" s="224" t="s">
        <v>21</v>
      </c>
      <c r="N153" s="225" t="s">
        <v>44</v>
      </c>
      <c r="O153" s="87"/>
      <c r="P153" s="226">
        <f>O153*H153</f>
        <v>0</v>
      </c>
      <c r="Q153" s="226">
        <v>0</v>
      </c>
      <c r="R153" s="226">
        <f>Q153*H153</f>
        <v>0</v>
      </c>
      <c r="S153" s="226">
        <v>0</v>
      </c>
      <c r="T153" s="227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28" t="s">
        <v>200</v>
      </c>
      <c r="AT153" s="228" t="s">
        <v>195</v>
      </c>
      <c r="AU153" s="228" t="s">
        <v>77</v>
      </c>
      <c r="AY153" s="20" t="s">
        <v>193</v>
      </c>
      <c r="BE153" s="229">
        <f>IF(N153="základní",J153,0)</f>
        <v>0</v>
      </c>
      <c r="BF153" s="229">
        <f>IF(N153="snížená",J153,0)</f>
        <v>0</v>
      </c>
      <c r="BG153" s="229">
        <f>IF(N153="zákl. přenesená",J153,0)</f>
        <v>0</v>
      </c>
      <c r="BH153" s="229">
        <f>IF(N153="sníž. přenesená",J153,0)</f>
        <v>0</v>
      </c>
      <c r="BI153" s="229">
        <f>IF(N153="nulová",J153,0)</f>
        <v>0</v>
      </c>
      <c r="BJ153" s="20" t="s">
        <v>77</v>
      </c>
      <c r="BK153" s="229">
        <f>ROUND(I153*H153,2)</f>
        <v>0</v>
      </c>
      <c r="BL153" s="20" t="s">
        <v>200</v>
      </c>
      <c r="BM153" s="228" t="s">
        <v>1186</v>
      </c>
    </row>
    <row r="154" s="2" customFormat="1" ht="16.5" customHeight="1">
      <c r="A154" s="41"/>
      <c r="B154" s="42"/>
      <c r="C154" s="217" t="s">
        <v>492</v>
      </c>
      <c r="D154" s="217" t="s">
        <v>195</v>
      </c>
      <c r="E154" s="218" t="s">
        <v>2591</v>
      </c>
      <c r="F154" s="219" t="s">
        <v>2592</v>
      </c>
      <c r="G154" s="220" t="s">
        <v>211</v>
      </c>
      <c r="H154" s="221">
        <v>214</v>
      </c>
      <c r="I154" s="222"/>
      <c r="J154" s="223">
        <f>ROUND(I154*H154,2)</f>
        <v>0</v>
      </c>
      <c r="K154" s="219" t="s">
        <v>199</v>
      </c>
      <c r="L154" s="47"/>
      <c r="M154" s="224" t="s">
        <v>21</v>
      </c>
      <c r="N154" s="225" t="s">
        <v>44</v>
      </c>
      <c r="O154" s="87"/>
      <c r="P154" s="226">
        <f>O154*H154</f>
        <v>0</v>
      </c>
      <c r="Q154" s="226">
        <v>0</v>
      </c>
      <c r="R154" s="226">
        <f>Q154*H154</f>
        <v>0</v>
      </c>
      <c r="S154" s="226">
        <v>0</v>
      </c>
      <c r="T154" s="227">
        <f>S154*H154</f>
        <v>0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R154" s="228" t="s">
        <v>200</v>
      </c>
      <c r="AT154" s="228" t="s">
        <v>195</v>
      </c>
      <c r="AU154" s="228" t="s">
        <v>77</v>
      </c>
      <c r="AY154" s="20" t="s">
        <v>193</v>
      </c>
      <c r="BE154" s="229">
        <f>IF(N154="základní",J154,0)</f>
        <v>0</v>
      </c>
      <c r="BF154" s="229">
        <f>IF(N154="snížená",J154,0)</f>
        <v>0</v>
      </c>
      <c r="BG154" s="229">
        <f>IF(N154="zákl. přenesená",J154,0)</f>
        <v>0</v>
      </c>
      <c r="BH154" s="229">
        <f>IF(N154="sníž. přenesená",J154,0)</f>
        <v>0</v>
      </c>
      <c r="BI154" s="229">
        <f>IF(N154="nulová",J154,0)</f>
        <v>0</v>
      </c>
      <c r="BJ154" s="20" t="s">
        <v>77</v>
      </c>
      <c r="BK154" s="229">
        <f>ROUND(I154*H154,2)</f>
        <v>0</v>
      </c>
      <c r="BL154" s="20" t="s">
        <v>200</v>
      </c>
      <c r="BM154" s="228" t="s">
        <v>1200</v>
      </c>
    </row>
    <row r="155" s="2" customFormat="1">
      <c r="A155" s="41"/>
      <c r="B155" s="42"/>
      <c r="C155" s="43"/>
      <c r="D155" s="230" t="s">
        <v>202</v>
      </c>
      <c r="E155" s="43"/>
      <c r="F155" s="231" t="s">
        <v>2593</v>
      </c>
      <c r="G155" s="43"/>
      <c r="H155" s="43"/>
      <c r="I155" s="232"/>
      <c r="J155" s="43"/>
      <c r="K155" s="43"/>
      <c r="L155" s="47"/>
      <c r="M155" s="233"/>
      <c r="N155" s="234"/>
      <c r="O155" s="87"/>
      <c r="P155" s="87"/>
      <c r="Q155" s="87"/>
      <c r="R155" s="87"/>
      <c r="S155" s="87"/>
      <c r="T155" s="88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T155" s="20" t="s">
        <v>202</v>
      </c>
      <c r="AU155" s="20" t="s">
        <v>77</v>
      </c>
    </row>
    <row r="156" s="2" customFormat="1" ht="16.5" customHeight="1">
      <c r="A156" s="41"/>
      <c r="B156" s="42"/>
      <c r="C156" s="217" t="s">
        <v>498</v>
      </c>
      <c r="D156" s="217" t="s">
        <v>195</v>
      </c>
      <c r="E156" s="218" t="s">
        <v>2594</v>
      </c>
      <c r="F156" s="219" t="s">
        <v>2595</v>
      </c>
      <c r="G156" s="220" t="s">
        <v>211</v>
      </c>
      <c r="H156" s="221">
        <v>214</v>
      </c>
      <c r="I156" s="222"/>
      <c r="J156" s="223">
        <f>ROUND(I156*H156,2)</f>
        <v>0</v>
      </c>
      <c r="K156" s="219" t="s">
        <v>21</v>
      </c>
      <c r="L156" s="47"/>
      <c r="M156" s="224" t="s">
        <v>21</v>
      </c>
      <c r="N156" s="225" t="s">
        <v>44</v>
      </c>
      <c r="O156" s="87"/>
      <c r="P156" s="226">
        <f>O156*H156</f>
        <v>0</v>
      </c>
      <c r="Q156" s="226">
        <v>0</v>
      </c>
      <c r="R156" s="226">
        <f>Q156*H156</f>
        <v>0</v>
      </c>
      <c r="S156" s="226">
        <v>0</v>
      </c>
      <c r="T156" s="227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28" t="s">
        <v>200</v>
      </c>
      <c r="AT156" s="228" t="s">
        <v>195</v>
      </c>
      <c r="AU156" s="228" t="s">
        <v>77</v>
      </c>
      <c r="AY156" s="20" t="s">
        <v>193</v>
      </c>
      <c r="BE156" s="229">
        <f>IF(N156="základní",J156,0)</f>
        <v>0</v>
      </c>
      <c r="BF156" s="229">
        <f>IF(N156="snížená",J156,0)</f>
        <v>0</v>
      </c>
      <c r="BG156" s="229">
        <f>IF(N156="zákl. přenesená",J156,0)</f>
        <v>0</v>
      </c>
      <c r="BH156" s="229">
        <f>IF(N156="sníž. přenesená",J156,0)</f>
        <v>0</v>
      </c>
      <c r="BI156" s="229">
        <f>IF(N156="nulová",J156,0)</f>
        <v>0</v>
      </c>
      <c r="BJ156" s="20" t="s">
        <v>77</v>
      </c>
      <c r="BK156" s="229">
        <f>ROUND(I156*H156,2)</f>
        <v>0</v>
      </c>
      <c r="BL156" s="20" t="s">
        <v>200</v>
      </c>
      <c r="BM156" s="228" t="s">
        <v>1210</v>
      </c>
    </row>
    <row r="157" s="2" customFormat="1" ht="21.75" customHeight="1">
      <c r="A157" s="41"/>
      <c r="B157" s="42"/>
      <c r="C157" s="217" t="s">
        <v>504</v>
      </c>
      <c r="D157" s="217" t="s">
        <v>195</v>
      </c>
      <c r="E157" s="218" t="s">
        <v>2596</v>
      </c>
      <c r="F157" s="219" t="s">
        <v>2597</v>
      </c>
      <c r="G157" s="220" t="s">
        <v>1531</v>
      </c>
      <c r="H157" s="221">
        <v>1</v>
      </c>
      <c r="I157" s="222"/>
      <c r="J157" s="223">
        <f>ROUND(I157*H157,2)</f>
        <v>0</v>
      </c>
      <c r="K157" s="219" t="s">
        <v>21</v>
      </c>
      <c r="L157" s="47"/>
      <c r="M157" s="297" t="s">
        <v>21</v>
      </c>
      <c r="N157" s="298" t="s">
        <v>44</v>
      </c>
      <c r="O157" s="295"/>
      <c r="P157" s="299">
        <f>O157*H157</f>
        <v>0</v>
      </c>
      <c r="Q157" s="299">
        <v>0</v>
      </c>
      <c r="R157" s="299">
        <f>Q157*H157</f>
        <v>0</v>
      </c>
      <c r="S157" s="299">
        <v>0</v>
      </c>
      <c r="T157" s="300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28" t="s">
        <v>200</v>
      </c>
      <c r="AT157" s="228" t="s">
        <v>195</v>
      </c>
      <c r="AU157" s="228" t="s">
        <v>77</v>
      </c>
      <c r="AY157" s="20" t="s">
        <v>193</v>
      </c>
      <c r="BE157" s="229">
        <f>IF(N157="základní",J157,0)</f>
        <v>0</v>
      </c>
      <c r="BF157" s="229">
        <f>IF(N157="snížená",J157,0)</f>
        <v>0</v>
      </c>
      <c r="BG157" s="229">
        <f>IF(N157="zákl. přenesená",J157,0)</f>
        <v>0</v>
      </c>
      <c r="BH157" s="229">
        <f>IF(N157="sníž. přenesená",J157,0)</f>
        <v>0</v>
      </c>
      <c r="BI157" s="229">
        <f>IF(N157="nulová",J157,0)</f>
        <v>0</v>
      </c>
      <c r="BJ157" s="20" t="s">
        <v>77</v>
      </c>
      <c r="BK157" s="229">
        <f>ROUND(I157*H157,2)</f>
        <v>0</v>
      </c>
      <c r="BL157" s="20" t="s">
        <v>200</v>
      </c>
      <c r="BM157" s="228" t="s">
        <v>1221</v>
      </c>
    </row>
    <row r="158" s="2" customFormat="1" ht="6.96" customHeight="1">
      <c r="A158" s="41"/>
      <c r="B158" s="62"/>
      <c r="C158" s="63"/>
      <c r="D158" s="63"/>
      <c r="E158" s="63"/>
      <c r="F158" s="63"/>
      <c r="G158" s="63"/>
      <c r="H158" s="63"/>
      <c r="I158" s="63"/>
      <c r="J158" s="63"/>
      <c r="K158" s="63"/>
      <c r="L158" s="47"/>
      <c r="M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</row>
  </sheetData>
  <sheetProtection sheet="1" autoFilter="0" formatColumns="0" formatRows="0" objects="1" scenarios="1" spinCount="100000" saltValue="UeiQHER0EJ+bw+s1GDCEek8SNQsJP77i/0N8zLg+hxdh6chmHPrh4o9vpeZRtgTtCkMxgXu1hPx4jqTOq3wTOw==" hashValue="yzM+VniBmLdvwB/XtxNxKYOq8MNbE0NtoCLlK0E64K5uxNjGL2tpRAOe2zlX4WnbHofF3S12j79Hj8TLdMkN3A==" algorithmName="SHA-512" password="CC35"/>
  <autoFilter ref="C89:K157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8:H78"/>
    <mergeCell ref="E80:H80"/>
    <mergeCell ref="E82:H82"/>
    <mergeCell ref="L2:V2"/>
  </mergeCells>
  <hyperlinks>
    <hyperlink ref="F93" r:id="rId1" display="https://podminky.urs.cz/item/CS_URS_2025_02/721173401"/>
    <hyperlink ref="F95" r:id="rId2" display="https://podminky.urs.cz/item/CS_URS_2025_02/721173402"/>
    <hyperlink ref="F97" r:id="rId3" display="https://podminky.urs.cz/item/CS_URS_2025_02/721173403"/>
    <hyperlink ref="F101" r:id="rId4" display="https://podminky.urs.cz/item/CS_URS_2025_02/721173315"/>
    <hyperlink ref="F103" r:id="rId5" display="https://podminky.urs.cz/item/CS_URS_2025_02/721173316"/>
    <hyperlink ref="F105" r:id="rId6" display="https://podminky.urs.cz/item/CS_URS_2025_02/721173317"/>
    <hyperlink ref="F107" r:id="rId7" display="https://podminky.urs.cz/item/CS_URS_2025_02/721242105"/>
    <hyperlink ref="F110" r:id="rId8" display="https://podminky.urs.cz/item/CS_URS_2025_02/721233225"/>
    <hyperlink ref="F113" r:id="rId9" display="https://podminky.urs.cz/item/CS_URS_2025_02/721174043"/>
    <hyperlink ref="F115" r:id="rId10" display="https://podminky.urs.cz/item/CS_URS_2025_02/721174044"/>
    <hyperlink ref="F117" r:id="rId11" display="https://podminky.urs.cz/item/CS_URS_2025_02/721174025"/>
    <hyperlink ref="F119" r:id="rId12" display="https://podminky.urs.cz/item/CS_URS_2025_02/721273152"/>
    <hyperlink ref="F121" r:id="rId13" display="https://podminky.urs.cz/item/CS_URS_2025_02/721273153"/>
    <hyperlink ref="F123" r:id="rId14" display="https://podminky.urs.cz/item/CS_URS_2025_02/721274125"/>
    <hyperlink ref="F125" r:id="rId15" display="https://podminky.urs.cz/item/CS_URS_2025_02/721274126"/>
    <hyperlink ref="F127" r:id="rId16" display="https://podminky.urs.cz/item/CS_URS_2025_02/721211913"/>
    <hyperlink ref="F131" r:id="rId17" display="https://podminky.urs.cz/item/CS_URS_2025_02/751613140"/>
    <hyperlink ref="F136" r:id="rId18" display="https://podminky.urs.cz/item/CS_URS_2025_02/725112022"/>
    <hyperlink ref="F139" r:id="rId19" display="https://podminky.urs.cz/item/CS_URS_2025_02/726191011"/>
    <hyperlink ref="F144" r:id="rId20" display="https://podminky.urs.cz/item/CS_URS_2025_02/725331111"/>
    <hyperlink ref="F152" r:id="rId21" display="https://podminky.urs.cz/item/CS_URS_2025_02/998721101"/>
    <hyperlink ref="F155" r:id="rId22" display="https://podminky.urs.cz/item/CS_URS_2025_02/72129011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23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97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23"/>
      <c r="AT3" s="20" t="s">
        <v>81</v>
      </c>
    </row>
    <row r="4" s="1" customFormat="1" ht="24.96" customHeight="1">
      <c r="B4" s="23"/>
      <c r="D4" s="145" t="s">
        <v>148</v>
      </c>
      <c r="L4" s="23"/>
      <c r="M4" s="146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7" t="s">
        <v>16</v>
      </c>
      <c r="L6" s="23"/>
    </row>
    <row r="7" s="1" customFormat="1" ht="16.5" customHeight="1">
      <c r="B7" s="23"/>
      <c r="E7" s="148" t="str">
        <f>'Rekapitulace stavby'!K6</f>
        <v>MODERNIZACE DOMOVA sv. VÁCLAVA, rekonstrukce domova pro seniory a modernizace zázemí služby</v>
      </c>
      <c r="F7" s="147"/>
      <c r="G7" s="147"/>
      <c r="H7" s="147"/>
      <c r="L7" s="23"/>
    </row>
    <row r="8" s="1" customFormat="1" ht="12" customHeight="1">
      <c r="B8" s="23"/>
      <c r="D8" s="147" t="s">
        <v>155</v>
      </c>
      <c r="L8" s="23"/>
    </row>
    <row r="9" s="2" customFormat="1" ht="16.5" customHeight="1">
      <c r="A9" s="41"/>
      <c r="B9" s="47"/>
      <c r="C9" s="41"/>
      <c r="D9" s="41"/>
      <c r="E9" s="148" t="s">
        <v>2482</v>
      </c>
      <c r="F9" s="41"/>
      <c r="G9" s="41"/>
      <c r="H9" s="41"/>
      <c r="I9" s="41"/>
      <c r="J9" s="41"/>
      <c r="K9" s="41"/>
      <c r="L9" s="149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7" t="s">
        <v>157</v>
      </c>
      <c r="E10" s="41"/>
      <c r="F10" s="41"/>
      <c r="G10" s="41"/>
      <c r="H10" s="41"/>
      <c r="I10" s="41"/>
      <c r="J10" s="41"/>
      <c r="K10" s="41"/>
      <c r="L10" s="149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50" t="s">
        <v>2598</v>
      </c>
      <c r="F11" s="41"/>
      <c r="G11" s="41"/>
      <c r="H11" s="41"/>
      <c r="I11" s="41"/>
      <c r="J11" s="41"/>
      <c r="K11" s="41"/>
      <c r="L11" s="149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9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7" t="s">
        <v>18</v>
      </c>
      <c r="E13" s="41"/>
      <c r="F13" s="136" t="s">
        <v>21</v>
      </c>
      <c r="G13" s="41"/>
      <c r="H13" s="41"/>
      <c r="I13" s="147" t="s">
        <v>20</v>
      </c>
      <c r="J13" s="136" t="s">
        <v>21</v>
      </c>
      <c r="K13" s="41"/>
      <c r="L13" s="149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7" t="s">
        <v>22</v>
      </c>
      <c r="E14" s="41"/>
      <c r="F14" s="136" t="s">
        <v>23</v>
      </c>
      <c r="G14" s="41"/>
      <c r="H14" s="41"/>
      <c r="I14" s="147" t="s">
        <v>24</v>
      </c>
      <c r="J14" s="151" t="str">
        <f>'Rekapitulace stavby'!AN8</f>
        <v>11. 12. 2025</v>
      </c>
      <c r="K14" s="41"/>
      <c r="L14" s="149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9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7" t="s">
        <v>26</v>
      </c>
      <c r="E16" s="41"/>
      <c r="F16" s="41"/>
      <c r="G16" s="41"/>
      <c r="H16" s="41"/>
      <c r="I16" s="147" t="s">
        <v>27</v>
      </c>
      <c r="J16" s="136" t="s">
        <v>21</v>
      </c>
      <c r="K16" s="41"/>
      <c r="L16" s="149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28</v>
      </c>
      <c r="F17" s="41"/>
      <c r="G17" s="41"/>
      <c r="H17" s="41"/>
      <c r="I17" s="147" t="s">
        <v>29</v>
      </c>
      <c r="J17" s="136" t="s">
        <v>21</v>
      </c>
      <c r="K17" s="41"/>
      <c r="L17" s="149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9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7" t="s">
        <v>30</v>
      </c>
      <c r="E19" s="41"/>
      <c r="F19" s="41"/>
      <c r="G19" s="41"/>
      <c r="H19" s="41"/>
      <c r="I19" s="147" t="s">
        <v>27</v>
      </c>
      <c r="J19" s="36" t="str">
        <f>'Rekapitulace stavby'!AN13</f>
        <v>Vyplň údaj</v>
      </c>
      <c r="K19" s="41"/>
      <c r="L19" s="149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7" t="s">
        <v>29</v>
      </c>
      <c r="J20" s="36" t="str">
        <f>'Rekapitulace stavby'!AN14</f>
        <v>Vyplň údaj</v>
      </c>
      <c r="K20" s="41"/>
      <c r="L20" s="149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9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7" t="s">
        <v>32</v>
      </c>
      <c r="E22" s="41"/>
      <c r="F22" s="41"/>
      <c r="G22" s="41"/>
      <c r="H22" s="41"/>
      <c r="I22" s="147" t="s">
        <v>27</v>
      </c>
      <c r="J22" s="136" t="s">
        <v>21</v>
      </c>
      <c r="K22" s="41"/>
      <c r="L22" s="149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33</v>
      </c>
      <c r="F23" s="41"/>
      <c r="G23" s="41"/>
      <c r="H23" s="41"/>
      <c r="I23" s="147" t="s">
        <v>29</v>
      </c>
      <c r="J23" s="136" t="s">
        <v>21</v>
      </c>
      <c r="K23" s="41"/>
      <c r="L23" s="149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9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7" t="s">
        <v>35</v>
      </c>
      <c r="E25" s="41"/>
      <c r="F25" s="41"/>
      <c r="G25" s="41"/>
      <c r="H25" s="41"/>
      <c r="I25" s="147" t="s">
        <v>27</v>
      </c>
      <c r="J25" s="136" t="str">
        <f>IF('Rekapitulace stavby'!AN19="","",'Rekapitulace stavby'!AN19)</f>
        <v/>
      </c>
      <c r="K25" s="41"/>
      <c r="L25" s="149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tr">
        <f>IF('Rekapitulace stavby'!E20="","",'Rekapitulace stavby'!E20)</f>
        <v xml:space="preserve"> </v>
      </c>
      <c r="F26" s="41"/>
      <c r="G26" s="41"/>
      <c r="H26" s="41"/>
      <c r="I26" s="147" t="s">
        <v>29</v>
      </c>
      <c r="J26" s="136" t="str">
        <f>IF('Rekapitulace stavby'!AN20="","",'Rekapitulace stavby'!AN20)</f>
        <v/>
      </c>
      <c r="K26" s="41"/>
      <c r="L26" s="149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9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7" t="s">
        <v>37</v>
      </c>
      <c r="E28" s="41"/>
      <c r="F28" s="41"/>
      <c r="G28" s="41"/>
      <c r="H28" s="41"/>
      <c r="I28" s="41"/>
      <c r="J28" s="41"/>
      <c r="K28" s="41"/>
      <c r="L28" s="149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2"/>
      <c r="B29" s="153"/>
      <c r="C29" s="152"/>
      <c r="D29" s="152"/>
      <c r="E29" s="154" t="s">
        <v>21</v>
      </c>
      <c r="F29" s="154"/>
      <c r="G29" s="154"/>
      <c r="H29" s="154"/>
      <c r="I29" s="152"/>
      <c r="J29" s="152"/>
      <c r="K29" s="152"/>
      <c r="L29" s="155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9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6"/>
      <c r="E31" s="156"/>
      <c r="F31" s="156"/>
      <c r="G31" s="156"/>
      <c r="H31" s="156"/>
      <c r="I31" s="156"/>
      <c r="J31" s="156"/>
      <c r="K31" s="156"/>
      <c r="L31" s="149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7" t="s">
        <v>39</v>
      </c>
      <c r="E32" s="41"/>
      <c r="F32" s="41"/>
      <c r="G32" s="41"/>
      <c r="H32" s="41"/>
      <c r="I32" s="41"/>
      <c r="J32" s="158">
        <f>ROUND(J89, 2)</f>
        <v>0</v>
      </c>
      <c r="K32" s="41"/>
      <c r="L32" s="149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6"/>
      <c r="E33" s="156"/>
      <c r="F33" s="156"/>
      <c r="G33" s="156"/>
      <c r="H33" s="156"/>
      <c r="I33" s="156"/>
      <c r="J33" s="156"/>
      <c r="K33" s="156"/>
      <c r="L33" s="149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9" t="s">
        <v>41</v>
      </c>
      <c r="G34" s="41"/>
      <c r="H34" s="41"/>
      <c r="I34" s="159" t="s">
        <v>40</v>
      </c>
      <c r="J34" s="159" t="s">
        <v>42</v>
      </c>
      <c r="K34" s="41"/>
      <c r="L34" s="149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60" t="s">
        <v>43</v>
      </c>
      <c r="E35" s="147" t="s">
        <v>44</v>
      </c>
      <c r="F35" s="161">
        <f>ROUND((SUM(BE89:BE150)),  2)</f>
        <v>0</v>
      </c>
      <c r="G35" s="41"/>
      <c r="H35" s="41"/>
      <c r="I35" s="162">
        <v>0.20999999999999999</v>
      </c>
      <c r="J35" s="161">
        <f>ROUND(((SUM(BE89:BE150))*I35),  2)</f>
        <v>0</v>
      </c>
      <c r="K35" s="41"/>
      <c r="L35" s="149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7" t="s">
        <v>45</v>
      </c>
      <c r="F36" s="161">
        <f>ROUND((SUM(BF89:BF150)),  2)</f>
        <v>0</v>
      </c>
      <c r="G36" s="41"/>
      <c r="H36" s="41"/>
      <c r="I36" s="162">
        <v>0.12</v>
      </c>
      <c r="J36" s="161">
        <f>ROUND(((SUM(BF89:BF150))*I36),  2)</f>
        <v>0</v>
      </c>
      <c r="K36" s="41"/>
      <c r="L36" s="149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7" t="s">
        <v>46</v>
      </c>
      <c r="F37" s="161">
        <f>ROUND((SUM(BG89:BG150)),  2)</f>
        <v>0</v>
      </c>
      <c r="G37" s="41"/>
      <c r="H37" s="41"/>
      <c r="I37" s="162">
        <v>0.20999999999999999</v>
      </c>
      <c r="J37" s="161">
        <f>0</f>
        <v>0</v>
      </c>
      <c r="K37" s="41"/>
      <c r="L37" s="149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7" t="s">
        <v>47</v>
      </c>
      <c r="F38" s="161">
        <f>ROUND((SUM(BH89:BH150)),  2)</f>
        <v>0</v>
      </c>
      <c r="G38" s="41"/>
      <c r="H38" s="41"/>
      <c r="I38" s="162">
        <v>0.12</v>
      </c>
      <c r="J38" s="161">
        <f>0</f>
        <v>0</v>
      </c>
      <c r="K38" s="41"/>
      <c r="L38" s="149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7" t="s">
        <v>48</v>
      </c>
      <c r="F39" s="161">
        <f>ROUND((SUM(BI89:BI150)),  2)</f>
        <v>0</v>
      </c>
      <c r="G39" s="41"/>
      <c r="H39" s="41"/>
      <c r="I39" s="162">
        <v>0</v>
      </c>
      <c r="J39" s="161">
        <f>0</f>
        <v>0</v>
      </c>
      <c r="K39" s="41"/>
      <c r="L39" s="149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9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3"/>
      <c r="D41" s="164" t="s">
        <v>49</v>
      </c>
      <c r="E41" s="165"/>
      <c r="F41" s="165"/>
      <c r="G41" s="166" t="s">
        <v>50</v>
      </c>
      <c r="H41" s="167" t="s">
        <v>51</v>
      </c>
      <c r="I41" s="165"/>
      <c r="J41" s="168">
        <f>SUM(J32:J39)</f>
        <v>0</v>
      </c>
      <c r="K41" s="169"/>
      <c r="L41" s="149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70"/>
      <c r="C42" s="171"/>
      <c r="D42" s="171"/>
      <c r="E42" s="171"/>
      <c r="F42" s="171"/>
      <c r="G42" s="171"/>
      <c r="H42" s="171"/>
      <c r="I42" s="171"/>
      <c r="J42" s="171"/>
      <c r="K42" s="171"/>
      <c r="L42" s="149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2"/>
      <c r="C46" s="173"/>
      <c r="D46" s="173"/>
      <c r="E46" s="173"/>
      <c r="F46" s="173"/>
      <c r="G46" s="173"/>
      <c r="H46" s="173"/>
      <c r="I46" s="173"/>
      <c r="J46" s="173"/>
      <c r="K46" s="173"/>
      <c r="L46" s="149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159</v>
      </c>
      <c r="D47" s="43"/>
      <c r="E47" s="43"/>
      <c r="F47" s="43"/>
      <c r="G47" s="43"/>
      <c r="H47" s="43"/>
      <c r="I47" s="43"/>
      <c r="J47" s="43"/>
      <c r="K47" s="43"/>
      <c r="L47" s="149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9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9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4" t="str">
        <f>E7</f>
        <v>MODERNIZACE DOMOVA sv. VÁCLAVA, rekonstrukce domova pro seniory a modernizace zázemí služby</v>
      </c>
      <c r="F50" s="35"/>
      <c r="G50" s="35"/>
      <c r="H50" s="35"/>
      <c r="I50" s="43"/>
      <c r="J50" s="43"/>
      <c r="K50" s="43"/>
      <c r="L50" s="149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155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4" t="s">
        <v>2482</v>
      </c>
      <c r="F52" s="43"/>
      <c r="G52" s="43"/>
      <c r="H52" s="43"/>
      <c r="I52" s="43"/>
      <c r="J52" s="43"/>
      <c r="K52" s="43"/>
      <c r="L52" s="149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157</v>
      </c>
      <c r="D53" s="43"/>
      <c r="E53" s="43"/>
      <c r="F53" s="43"/>
      <c r="G53" s="43"/>
      <c r="H53" s="43"/>
      <c r="I53" s="43"/>
      <c r="J53" s="43"/>
      <c r="K53" s="43"/>
      <c r="L53" s="149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SO02 - Vnitřní vodovod</v>
      </c>
      <c r="F54" s="43"/>
      <c r="G54" s="43"/>
      <c r="H54" s="43"/>
      <c r="I54" s="43"/>
      <c r="J54" s="43"/>
      <c r="K54" s="43"/>
      <c r="L54" s="149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9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22</v>
      </c>
      <c r="D56" s="43"/>
      <c r="E56" s="43"/>
      <c r="F56" s="30" t="str">
        <f>F14</f>
        <v>Brandýs nad Labem-Stará Boleslav</v>
      </c>
      <c r="G56" s="43"/>
      <c r="H56" s="43"/>
      <c r="I56" s="35" t="s">
        <v>24</v>
      </c>
      <c r="J56" s="75" t="str">
        <f>IF(J14="","",J14)</f>
        <v>11. 12. 2025</v>
      </c>
      <c r="K56" s="43"/>
      <c r="L56" s="149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9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25.65" customHeight="1">
      <c r="A58" s="41"/>
      <c r="B58" s="42"/>
      <c r="C58" s="35" t="s">
        <v>26</v>
      </c>
      <c r="D58" s="43"/>
      <c r="E58" s="43"/>
      <c r="F58" s="30" t="str">
        <f>E17</f>
        <v>ARCIDIECÉZNÍ CHARITA PRAHA</v>
      </c>
      <c r="G58" s="43"/>
      <c r="H58" s="43"/>
      <c r="I58" s="35" t="s">
        <v>32</v>
      </c>
      <c r="J58" s="39" t="str">
        <f>E23</f>
        <v>JIRSA - ARCHITEKTI, s.r.o.</v>
      </c>
      <c r="K58" s="43"/>
      <c r="L58" s="149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30</v>
      </c>
      <c r="D59" s="43"/>
      <c r="E59" s="43"/>
      <c r="F59" s="30" t="str">
        <f>IF(E20="","",E20)</f>
        <v>Vyplň údaj</v>
      </c>
      <c r="G59" s="43"/>
      <c r="H59" s="43"/>
      <c r="I59" s="35" t="s">
        <v>35</v>
      </c>
      <c r="J59" s="39" t="str">
        <f>E26</f>
        <v xml:space="preserve"> </v>
      </c>
      <c r="K59" s="43"/>
      <c r="L59" s="149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9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5" t="s">
        <v>160</v>
      </c>
      <c r="D61" s="176"/>
      <c r="E61" s="176"/>
      <c r="F61" s="176"/>
      <c r="G61" s="176"/>
      <c r="H61" s="176"/>
      <c r="I61" s="176"/>
      <c r="J61" s="177" t="s">
        <v>161</v>
      </c>
      <c r="K61" s="176"/>
      <c r="L61" s="149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9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8" t="s">
        <v>71</v>
      </c>
      <c r="D63" s="43"/>
      <c r="E63" s="43"/>
      <c r="F63" s="43"/>
      <c r="G63" s="43"/>
      <c r="H63" s="43"/>
      <c r="I63" s="43"/>
      <c r="J63" s="105">
        <f>J89</f>
        <v>0</v>
      </c>
      <c r="K63" s="43"/>
      <c r="L63" s="149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162</v>
      </c>
    </row>
    <row r="64" s="9" customFormat="1" ht="24.96" customHeight="1">
      <c r="A64" s="9"/>
      <c r="B64" s="179"/>
      <c r="C64" s="180"/>
      <c r="D64" s="181" t="s">
        <v>2599</v>
      </c>
      <c r="E64" s="182"/>
      <c r="F64" s="182"/>
      <c r="G64" s="182"/>
      <c r="H64" s="182"/>
      <c r="I64" s="182"/>
      <c r="J64" s="183">
        <f>J90</f>
        <v>0</v>
      </c>
      <c r="K64" s="180"/>
      <c r="L64" s="184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9" customFormat="1" ht="24.96" customHeight="1">
      <c r="A65" s="9"/>
      <c r="B65" s="179"/>
      <c r="C65" s="180"/>
      <c r="D65" s="181" t="s">
        <v>2600</v>
      </c>
      <c r="E65" s="182"/>
      <c r="F65" s="182"/>
      <c r="G65" s="182"/>
      <c r="H65" s="182"/>
      <c r="I65" s="182"/>
      <c r="J65" s="183">
        <f>J103</f>
        <v>0</v>
      </c>
      <c r="K65" s="180"/>
      <c r="L65" s="184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="9" customFormat="1" ht="24.96" customHeight="1">
      <c r="A66" s="9"/>
      <c r="B66" s="179"/>
      <c r="C66" s="180"/>
      <c r="D66" s="181" t="s">
        <v>2601</v>
      </c>
      <c r="E66" s="182"/>
      <c r="F66" s="182"/>
      <c r="G66" s="182"/>
      <c r="H66" s="182"/>
      <c r="I66" s="182"/>
      <c r="J66" s="183">
        <f>J121</f>
        <v>0</v>
      </c>
      <c r="K66" s="180"/>
      <c r="L66" s="184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="9" customFormat="1" ht="24.96" customHeight="1">
      <c r="A67" s="9"/>
      <c r="B67" s="179"/>
      <c r="C67" s="180"/>
      <c r="D67" s="181" t="s">
        <v>2602</v>
      </c>
      <c r="E67" s="182"/>
      <c r="F67" s="182"/>
      <c r="G67" s="182"/>
      <c r="H67" s="182"/>
      <c r="I67" s="182"/>
      <c r="J67" s="183">
        <f>J137</f>
        <v>0</v>
      </c>
      <c r="K67" s="180"/>
      <c r="L67" s="184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="2" customFormat="1" ht="21.84" customHeight="1">
      <c r="A68" s="41"/>
      <c r="B68" s="42"/>
      <c r="C68" s="43"/>
      <c r="D68" s="43"/>
      <c r="E68" s="43"/>
      <c r="F68" s="43"/>
      <c r="G68" s="43"/>
      <c r="H68" s="43"/>
      <c r="I68" s="43"/>
      <c r="J68" s="43"/>
      <c r="K68" s="43"/>
      <c r="L68" s="149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69" s="2" customFormat="1" ht="6.96" customHeight="1">
      <c r="A69" s="41"/>
      <c r="B69" s="62"/>
      <c r="C69" s="63"/>
      <c r="D69" s="63"/>
      <c r="E69" s="63"/>
      <c r="F69" s="63"/>
      <c r="G69" s="63"/>
      <c r="H69" s="63"/>
      <c r="I69" s="63"/>
      <c r="J69" s="63"/>
      <c r="K69" s="63"/>
      <c r="L69" s="149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3" s="2" customFormat="1" ht="6.96" customHeight="1">
      <c r="A73" s="41"/>
      <c r="B73" s="64"/>
      <c r="C73" s="65"/>
      <c r="D73" s="65"/>
      <c r="E73" s="65"/>
      <c r="F73" s="65"/>
      <c r="G73" s="65"/>
      <c r="H73" s="65"/>
      <c r="I73" s="65"/>
      <c r="J73" s="65"/>
      <c r="K73" s="65"/>
      <c r="L73" s="149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24.96" customHeight="1">
      <c r="A74" s="41"/>
      <c r="B74" s="42"/>
      <c r="C74" s="26" t="s">
        <v>178</v>
      </c>
      <c r="D74" s="43"/>
      <c r="E74" s="43"/>
      <c r="F74" s="43"/>
      <c r="G74" s="43"/>
      <c r="H74" s="43"/>
      <c r="I74" s="43"/>
      <c r="J74" s="43"/>
      <c r="K74" s="43"/>
      <c r="L74" s="149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6.96" customHeight="1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149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2" customHeight="1">
      <c r="A76" s="41"/>
      <c r="B76" s="42"/>
      <c r="C76" s="35" t="s">
        <v>16</v>
      </c>
      <c r="D76" s="43"/>
      <c r="E76" s="43"/>
      <c r="F76" s="43"/>
      <c r="G76" s="43"/>
      <c r="H76" s="43"/>
      <c r="I76" s="43"/>
      <c r="J76" s="43"/>
      <c r="K76" s="43"/>
      <c r="L76" s="149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6.5" customHeight="1">
      <c r="A77" s="41"/>
      <c r="B77" s="42"/>
      <c r="C77" s="43"/>
      <c r="D77" s="43"/>
      <c r="E77" s="174" t="str">
        <f>E7</f>
        <v>MODERNIZACE DOMOVA sv. VÁCLAVA, rekonstrukce domova pro seniory a modernizace zázemí služby</v>
      </c>
      <c r="F77" s="35"/>
      <c r="G77" s="35"/>
      <c r="H77" s="35"/>
      <c r="I77" s="43"/>
      <c r="J77" s="43"/>
      <c r="K77" s="43"/>
      <c r="L77" s="149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1" customFormat="1" ht="12" customHeight="1">
      <c r="B78" s="24"/>
      <c r="C78" s="35" t="s">
        <v>155</v>
      </c>
      <c r="D78" s="25"/>
      <c r="E78" s="25"/>
      <c r="F78" s="25"/>
      <c r="G78" s="25"/>
      <c r="H78" s="25"/>
      <c r="I78" s="25"/>
      <c r="J78" s="25"/>
      <c r="K78" s="25"/>
      <c r="L78" s="23"/>
    </row>
    <row r="79" s="2" customFormat="1" ht="16.5" customHeight="1">
      <c r="A79" s="41"/>
      <c r="B79" s="42"/>
      <c r="C79" s="43"/>
      <c r="D79" s="43"/>
      <c r="E79" s="174" t="s">
        <v>2482</v>
      </c>
      <c r="F79" s="43"/>
      <c r="G79" s="43"/>
      <c r="H79" s="43"/>
      <c r="I79" s="43"/>
      <c r="J79" s="43"/>
      <c r="K79" s="43"/>
      <c r="L79" s="149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2" customHeight="1">
      <c r="A80" s="41"/>
      <c r="B80" s="42"/>
      <c r="C80" s="35" t="s">
        <v>157</v>
      </c>
      <c r="D80" s="43"/>
      <c r="E80" s="43"/>
      <c r="F80" s="43"/>
      <c r="G80" s="43"/>
      <c r="H80" s="43"/>
      <c r="I80" s="43"/>
      <c r="J80" s="43"/>
      <c r="K80" s="43"/>
      <c r="L80" s="149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6.5" customHeight="1">
      <c r="A81" s="41"/>
      <c r="B81" s="42"/>
      <c r="C81" s="43"/>
      <c r="D81" s="43"/>
      <c r="E81" s="72" t="str">
        <f>E11</f>
        <v>SO02 - Vnitřní vodovod</v>
      </c>
      <c r="F81" s="43"/>
      <c r="G81" s="43"/>
      <c r="H81" s="43"/>
      <c r="I81" s="43"/>
      <c r="J81" s="43"/>
      <c r="K81" s="43"/>
      <c r="L81" s="149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6.96" customHeight="1">
      <c r="A82" s="41"/>
      <c r="B82" s="42"/>
      <c r="C82" s="43"/>
      <c r="D82" s="43"/>
      <c r="E82" s="43"/>
      <c r="F82" s="43"/>
      <c r="G82" s="43"/>
      <c r="H82" s="43"/>
      <c r="I82" s="43"/>
      <c r="J82" s="43"/>
      <c r="K82" s="43"/>
      <c r="L82" s="149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2" customHeight="1">
      <c r="A83" s="41"/>
      <c r="B83" s="42"/>
      <c r="C83" s="35" t="s">
        <v>22</v>
      </c>
      <c r="D83" s="43"/>
      <c r="E83" s="43"/>
      <c r="F83" s="30" t="str">
        <f>F14</f>
        <v>Brandýs nad Labem-Stará Boleslav</v>
      </c>
      <c r="G83" s="43"/>
      <c r="H83" s="43"/>
      <c r="I83" s="35" t="s">
        <v>24</v>
      </c>
      <c r="J83" s="75" t="str">
        <f>IF(J14="","",J14)</f>
        <v>11. 12. 2025</v>
      </c>
      <c r="K83" s="43"/>
      <c r="L83" s="149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6.96" customHeight="1">
      <c r="A84" s="41"/>
      <c r="B84" s="42"/>
      <c r="C84" s="43"/>
      <c r="D84" s="43"/>
      <c r="E84" s="43"/>
      <c r="F84" s="43"/>
      <c r="G84" s="43"/>
      <c r="H84" s="43"/>
      <c r="I84" s="43"/>
      <c r="J84" s="43"/>
      <c r="K84" s="43"/>
      <c r="L84" s="149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25.65" customHeight="1">
      <c r="A85" s="41"/>
      <c r="B85" s="42"/>
      <c r="C85" s="35" t="s">
        <v>26</v>
      </c>
      <c r="D85" s="43"/>
      <c r="E85" s="43"/>
      <c r="F85" s="30" t="str">
        <f>E17</f>
        <v>ARCIDIECÉZNÍ CHARITA PRAHA</v>
      </c>
      <c r="G85" s="43"/>
      <c r="H85" s="43"/>
      <c r="I85" s="35" t="s">
        <v>32</v>
      </c>
      <c r="J85" s="39" t="str">
        <f>E23</f>
        <v>JIRSA - ARCHITEKTI, s.r.o.</v>
      </c>
      <c r="K85" s="43"/>
      <c r="L85" s="149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5.15" customHeight="1">
      <c r="A86" s="41"/>
      <c r="B86" s="42"/>
      <c r="C86" s="35" t="s">
        <v>30</v>
      </c>
      <c r="D86" s="43"/>
      <c r="E86" s="43"/>
      <c r="F86" s="30" t="str">
        <f>IF(E20="","",E20)</f>
        <v>Vyplň údaj</v>
      </c>
      <c r="G86" s="43"/>
      <c r="H86" s="43"/>
      <c r="I86" s="35" t="s">
        <v>35</v>
      </c>
      <c r="J86" s="39" t="str">
        <f>E26</f>
        <v xml:space="preserve"> </v>
      </c>
      <c r="K86" s="43"/>
      <c r="L86" s="149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0.32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49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11" customFormat="1" ht="29.28" customHeight="1">
      <c r="A88" s="190"/>
      <c r="B88" s="191"/>
      <c r="C88" s="192" t="s">
        <v>179</v>
      </c>
      <c r="D88" s="193" t="s">
        <v>58</v>
      </c>
      <c r="E88" s="193" t="s">
        <v>54</v>
      </c>
      <c r="F88" s="193" t="s">
        <v>55</v>
      </c>
      <c r="G88" s="193" t="s">
        <v>180</v>
      </c>
      <c r="H88" s="193" t="s">
        <v>181</v>
      </c>
      <c r="I88" s="193" t="s">
        <v>182</v>
      </c>
      <c r="J88" s="193" t="s">
        <v>161</v>
      </c>
      <c r="K88" s="194" t="s">
        <v>183</v>
      </c>
      <c r="L88" s="195"/>
      <c r="M88" s="95" t="s">
        <v>21</v>
      </c>
      <c r="N88" s="96" t="s">
        <v>43</v>
      </c>
      <c r="O88" s="96" t="s">
        <v>184</v>
      </c>
      <c r="P88" s="96" t="s">
        <v>185</v>
      </c>
      <c r="Q88" s="96" t="s">
        <v>186</v>
      </c>
      <c r="R88" s="96" t="s">
        <v>187</v>
      </c>
      <c r="S88" s="96" t="s">
        <v>188</v>
      </c>
      <c r="T88" s="97" t="s">
        <v>189</v>
      </c>
      <c r="U88" s="190"/>
      <c r="V88" s="190"/>
      <c r="W88" s="190"/>
      <c r="X88" s="190"/>
      <c r="Y88" s="190"/>
      <c r="Z88" s="190"/>
      <c r="AA88" s="190"/>
      <c r="AB88" s="190"/>
      <c r="AC88" s="190"/>
      <c r="AD88" s="190"/>
      <c r="AE88" s="190"/>
    </row>
    <row r="89" s="2" customFormat="1" ht="22.8" customHeight="1">
      <c r="A89" s="41"/>
      <c r="B89" s="42"/>
      <c r="C89" s="102" t="s">
        <v>190</v>
      </c>
      <c r="D89" s="43"/>
      <c r="E89" s="43"/>
      <c r="F89" s="43"/>
      <c r="G89" s="43"/>
      <c r="H89" s="43"/>
      <c r="I89" s="43"/>
      <c r="J89" s="196">
        <f>BK89</f>
        <v>0</v>
      </c>
      <c r="K89" s="43"/>
      <c r="L89" s="47"/>
      <c r="M89" s="98"/>
      <c r="N89" s="197"/>
      <c r="O89" s="99"/>
      <c r="P89" s="198">
        <f>P90+P103+P121+P137</f>
        <v>0</v>
      </c>
      <c r="Q89" s="99"/>
      <c r="R89" s="198">
        <f>R90+R103+R121+R137</f>
        <v>0.18101999999999999</v>
      </c>
      <c r="S89" s="99"/>
      <c r="T89" s="199">
        <f>T90+T103+T121+T137</f>
        <v>0</v>
      </c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T89" s="20" t="s">
        <v>72</v>
      </c>
      <c r="AU89" s="20" t="s">
        <v>162</v>
      </c>
      <c r="BK89" s="200">
        <f>BK90+BK103+BK121+BK137</f>
        <v>0</v>
      </c>
    </row>
    <row r="90" s="12" customFormat="1" ht="25.92" customHeight="1">
      <c r="A90" s="12"/>
      <c r="B90" s="201"/>
      <c r="C90" s="202"/>
      <c r="D90" s="203" t="s">
        <v>72</v>
      </c>
      <c r="E90" s="204" t="s">
        <v>2603</v>
      </c>
      <c r="F90" s="204" t="s">
        <v>2604</v>
      </c>
      <c r="G90" s="202"/>
      <c r="H90" s="202"/>
      <c r="I90" s="205"/>
      <c r="J90" s="206">
        <f>BK90</f>
        <v>0</v>
      </c>
      <c r="K90" s="202"/>
      <c r="L90" s="207"/>
      <c r="M90" s="208"/>
      <c r="N90" s="209"/>
      <c r="O90" s="209"/>
      <c r="P90" s="210">
        <f>SUM(P91:P102)</f>
        <v>0</v>
      </c>
      <c r="Q90" s="209"/>
      <c r="R90" s="210">
        <f>SUM(R91:R102)</f>
        <v>0.012379999999999999</v>
      </c>
      <c r="S90" s="209"/>
      <c r="T90" s="211">
        <f>SUM(T91:T102)</f>
        <v>0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R90" s="212" t="s">
        <v>77</v>
      </c>
      <c r="AT90" s="213" t="s">
        <v>72</v>
      </c>
      <c r="AU90" s="213" t="s">
        <v>73</v>
      </c>
      <c r="AY90" s="212" t="s">
        <v>193</v>
      </c>
      <c r="BK90" s="214">
        <f>SUM(BK91:BK102)</f>
        <v>0</v>
      </c>
    </row>
    <row r="91" s="2" customFormat="1" ht="21.75" customHeight="1">
      <c r="A91" s="41"/>
      <c r="B91" s="42"/>
      <c r="C91" s="217" t="s">
        <v>77</v>
      </c>
      <c r="D91" s="217" t="s">
        <v>195</v>
      </c>
      <c r="E91" s="218" t="s">
        <v>2605</v>
      </c>
      <c r="F91" s="219" t="s">
        <v>2606</v>
      </c>
      <c r="G91" s="220" t="s">
        <v>588</v>
      </c>
      <c r="H91" s="221">
        <v>4</v>
      </c>
      <c r="I91" s="222"/>
      <c r="J91" s="223">
        <f>ROUND(I91*H91,2)</f>
        <v>0</v>
      </c>
      <c r="K91" s="219" t="s">
        <v>199</v>
      </c>
      <c r="L91" s="47"/>
      <c r="M91" s="224" t="s">
        <v>21</v>
      </c>
      <c r="N91" s="225" t="s">
        <v>44</v>
      </c>
      <c r="O91" s="87"/>
      <c r="P91" s="226">
        <f>O91*H91</f>
        <v>0</v>
      </c>
      <c r="Q91" s="226">
        <v>0.00182</v>
      </c>
      <c r="R91" s="226">
        <f>Q91*H91</f>
        <v>0.00728</v>
      </c>
      <c r="S91" s="226">
        <v>0</v>
      </c>
      <c r="T91" s="227">
        <f>S91*H91</f>
        <v>0</v>
      </c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R91" s="228" t="s">
        <v>200</v>
      </c>
      <c r="AT91" s="228" t="s">
        <v>195</v>
      </c>
      <c r="AU91" s="228" t="s">
        <v>77</v>
      </c>
      <c r="AY91" s="20" t="s">
        <v>193</v>
      </c>
      <c r="BE91" s="229">
        <f>IF(N91="základní",J91,0)</f>
        <v>0</v>
      </c>
      <c r="BF91" s="229">
        <f>IF(N91="snížená",J91,0)</f>
        <v>0</v>
      </c>
      <c r="BG91" s="229">
        <f>IF(N91="zákl. přenesená",J91,0)</f>
        <v>0</v>
      </c>
      <c r="BH91" s="229">
        <f>IF(N91="sníž. přenesená",J91,0)</f>
        <v>0</v>
      </c>
      <c r="BI91" s="229">
        <f>IF(N91="nulová",J91,0)</f>
        <v>0</v>
      </c>
      <c r="BJ91" s="20" t="s">
        <v>77</v>
      </c>
      <c r="BK91" s="229">
        <f>ROUND(I91*H91,2)</f>
        <v>0</v>
      </c>
      <c r="BL91" s="20" t="s">
        <v>200</v>
      </c>
      <c r="BM91" s="228" t="s">
        <v>81</v>
      </c>
    </row>
    <row r="92" s="2" customFormat="1">
      <c r="A92" s="41"/>
      <c r="B92" s="42"/>
      <c r="C92" s="43"/>
      <c r="D92" s="230" t="s">
        <v>202</v>
      </c>
      <c r="E92" s="43"/>
      <c r="F92" s="231" t="s">
        <v>2607</v>
      </c>
      <c r="G92" s="43"/>
      <c r="H92" s="43"/>
      <c r="I92" s="232"/>
      <c r="J92" s="43"/>
      <c r="K92" s="43"/>
      <c r="L92" s="47"/>
      <c r="M92" s="233"/>
      <c r="N92" s="234"/>
      <c r="O92" s="87"/>
      <c r="P92" s="87"/>
      <c r="Q92" s="87"/>
      <c r="R92" s="87"/>
      <c r="S92" s="87"/>
      <c r="T92" s="88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T92" s="20" t="s">
        <v>202</v>
      </c>
      <c r="AU92" s="20" t="s">
        <v>77</v>
      </c>
    </row>
    <row r="93" s="2" customFormat="1" ht="21.75" customHeight="1">
      <c r="A93" s="41"/>
      <c r="B93" s="42"/>
      <c r="C93" s="217" t="s">
        <v>81</v>
      </c>
      <c r="D93" s="217" t="s">
        <v>195</v>
      </c>
      <c r="E93" s="218" t="s">
        <v>2608</v>
      </c>
      <c r="F93" s="219" t="s">
        <v>2609</v>
      </c>
      <c r="G93" s="220" t="s">
        <v>588</v>
      </c>
      <c r="H93" s="221">
        <v>2</v>
      </c>
      <c r="I93" s="222"/>
      <c r="J93" s="223">
        <f>ROUND(I93*H93,2)</f>
        <v>0</v>
      </c>
      <c r="K93" s="219" t="s">
        <v>199</v>
      </c>
      <c r="L93" s="47"/>
      <c r="M93" s="224" t="s">
        <v>21</v>
      </c>
      <c r="N93" s="225" t="s">
        <v>44</v>
      </c>
      <c r="O93" s="87"/>
      <c r="P93" s="226">
        <f>O93*H93</f>
        <v>0</v>
      </c>
      <c r="Q93" s="226">
        <v>0.00027</v>
      </c>
      <c r="R93" s="226">
        <f>Q93*H93</f>
        <v>0.00054000000000000001</v>
      </c>
      <c r="S93" s="226">
        <v>0</v>
      </c>
      <c r="T93" s="227">
        <f>S93*H93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R93" s="228" t="s">
        <v>200</v>
      </c>
      <c r="AT93" s="228" t="s">
        <v>195</v>
      </c>
      <c r="AU93" s="228" t="s">
        <v>77</v>
      </c>
      <c r="AY93" s="20" t="s">
        <v>193</v>
      </c>
      <c r="BE93" s="229">
        <f>IF(N93="základní",J93,0)</f>
        <v>0</v>
      </c>
      <c r="BF93" s="229">
        <f>IF(N93="snížená",J93,0)</f>
        <v>0</v>
      </c>
      <c r="BG93" s="229">
        <f>IF(N93="zákl. přenesená",J93,0)</f>
        <v>0</v>
      </c>
      <c r="BH93" s="229">
        <f>IF(N93="sníž. přenesená",J93,0)</f>
        <v>0</v>
      </c>
      <c r="BI93" s="229">
        <f>IF(N93="nulová",J93,0)</f>
        <v>0</v>
      </c>
      <c r="BJ93" s="20" t="s">
        <v>77</v>
      </c>
      <c r="BK93" s="229">
        <f>ROUND(I93*H93,2)</f>
        <v>0</v>
      </c>
      <c r="BL93" s="20" t="s">
        <v>200</v>
      </c>
      <c r="BM93" s="228" t="s">
        <v>200</v>
      </c>
    </row>
    <row r="94" s="2" customFormat="1">
      <c r="A94" s="41"/>
      <c r="B94" s="42"/>
      <c r="C94" s="43"/>
      <c r="D94" s="230" t="s">
        <v>202</v>
      </c>
      <c r="E94" s="43"/>
      <c r="F94" s="231" t="s">
        <v>2610</v>
      </c>
      <c r="G94" s="43"/>
      <c r="H94" s="43"/>
      <c r="I94" s="232"/>
      <c r="J94" s="43"/>
      <c r="K94" s="43"/>
      <c r="L94" s="47"/>
      <c r="M94" s="233"/>
      <c r="N94" s="234"/>
      <c r="O94" s="87"/>
      <c r="P94" s="87"/>
      <c r="Q94" s="87"/>
      <c r="R94" s="87"/>
      <c r="S94" s="87"/>
      <c r="T94" s="88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T94" s="20" t="s">
        <v>202</v>
      </c>
      <c r="AU94" s="20" t="s">
        <v>77</v>
      </c>
    </row>
    <row r="95" s="2" customFormat="1" ht="16.5" customHeight="1">
      <c r="A95" s="41"/>
      <c r="B95" s="42"/>
      <c r="C95" s="217" t="s">
        <v>109</v>
      </c>
      <c r="D95" s="217" t="s">
        <v>195</v>
      </c>
      <c r="E95" s="218" t="s">
        <v>2611</v>
      </c>
      <c r="F95" s="219" t="s">
        <v>2612</v>
      </c>
      <c r="G95" s="220" t="s">
        <v>588</v>
      </c>
      <c r="H95" s="221">
        <v>5</v>
      </c>
      <c r="I95" s="222"/>
      <c r="J95" s="223">
        <f>ROUND(I95*H95,2)</f>
        <v>0</v>
      </c>
      <c r="K95" s="219" t="s">
        <v>199</v>
      </c>
      <c r="L95" s="47"/>
      <c r="M95" s="224" t="s">
        <v>21</v>
      </c>
      <c r="N95" s="225" t="s">
        <v>44</v>
      </c>
      <c r="O95" s="87"/>
      <c r="P95" s="226">
        <f>O95*H95</f>
        <v>0</v>
      </c>
      <c r="Q95" s="226">
        <v>0.00022000000000000001</v>
      </c>
      <c r="R95" s="226">
        <f>Q95*H95</f>
        <v>0.0011000000000000001</v>
      </c>
      <c r="S95" s="226">
        <v>0</v>
      </c>
      <c r="T95" s="227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28" t="s">
        <v>200</v>
      </c>
      <c r="AT95" s="228" t="s">
        <v>195</v>
      </c>
      <c r="AU95" s="228" t="s">
        <v>77</v>
      </c>
      <c r="AY95" s="20" t="s">
        <v>193</v>
      </c>
      <c r="BE95" s="229">
        <f>IF(N95="základní",J95,0)</f>
        <v>0</v>
      </c>
      <c r="BF95" s="229">
        <f>IF(N95="snížená",J95,0)</f>
        <v>0</v>
      </c>
      <c r="BG95" s="229">
        <f>IF(N95="zákl. přenesená",J95,0)</f>
        <v>0</v>
      </c>
      <c r="BH95" s="229">
        <f>IF(N95="sníž. přenesená",J95,0)</f>
        <v>0</v>
      </c>
      <c r="BI95" s="229">
        <f>IF(N95="nulová",J95,0)</f>
        <v>0</v>
      </c>
      <c r="BJ95" s="20" t="s">
        <v>77</v>
      </c>
      <c r="BK95" s="229">
        <f>ROUND(I95*H95,2)</f>
        <v>0</v>
      </c>
      <c r="BL95" s="20" t="s">
        <v>200</v>
      </c>
      <c r="BM95" s="228" t="s">
        <v>240</v>
      </c>
    </row>
    <row r="96" s="2" customFormat="1">
      <c r="A96" s="41"/>
      <c r="B96" s="42"/>
      <c r="C96" s="43"/>
      <c r="D96" s="230" t="s">
        <v>202</v>
      </c>
      <c r="E96" s="43"/>
      <c r="F96" s="231" t="s">
        <v>2613</v>
      </c>
      <c r="G96" s="43"/>
      <c r="H96" s="43"/>
      <c r="I96" s="232"/>
      <c r="J96" s="43"/>
      <c r="K96" s="43"/>
      <c r="L96" s="47"/>
      <c r="M96" s="233"/>
      <c r="N96" s="234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20" t="s">
        <v>202</v>
      </c>
      <c r="AU96" s="20" t="s">
        <v>77</v>
      </c>
    </row>
    <row r="97" s="2" customFormat="1" ht="21.75" customHeight="1">
      <c r="A97" s="41"/>
      <c r="B97" s="42"/>
      <c r="C97" s="217" t="s">
        <v>200</v>
      </c>
      <c r="D97" s="217" t="s">
        <v>195</v>
      </c>
      <c r="E97" s="218" t="s">
        <v>2614</v>
      </c>
      <c r="F97" s="219" t="s">
        <v>2615</v>
      </c>
      <c r="G97" s="220" t="s">
        <v>588</v>
      </c>
      <c r="H97" s="221">
        <v>2</v>
      </c>
      <c r="I97" s="222"/>
      <c r="J97" s="223">
        <f>ROUND(I97*H97,2)</f>
        <v>0</v>
      </c>
      <c r="K97" s="219" t="s">
        <v>199</v>
      </c>
      <c r="L97" s="47"/>
      <c r="M97" s="224" t="s">
        <v>21</v>
      </c>
      <c r="N97" s="225" t="s">
        <v>44</v>
      </c>
      <c r="O97" s="87"/>
      <c r="P97" s="226">
        <f>O97*H97</f>
        <v>0</v>
      </c>
      <c r="Q97" s="226">
        <v>0.0011999999999999999</v>
      </c>
      <c r="R97" s="226">
        <f>Q97*H97</f>
        <v>0.0023999999999999998</v>
      </c>
      <c r="S97" s="226">
        <v>0</v>
      </c>
      <c r="T97" s="227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28" t="s">
        <v>200</v>
      </c>
      <c r="AT97" s="228" t="s">
        <v>195</v>
      </c>
      <c r="AU97" s="228" t="s">
        <v>77</v>
      </c>
      <c r="AY97" s="20" t="s">
        <v>193</v>
      </c>
      <c r="BE97" s="229">
        <f>IF(N97="základní",J97,0)</f>
        <v>0</v>
      </c>
      <c r="BF97" s="229">
        <f>IF(N97="snížená",J97,0)</f>
        <v>0</v>
      </c>
      <c r="BG97" s="229">
        <f>IF(N97="zákl. přenesená",J97,0)</f>
        <v>0</v>
      </c>
      <c r="BH97" s="229">
        <f>IF(N97="sníž. přenesená",J97,0)</f>
        <v>0</v>
      </c>
      <c r="BI97" s="229">
        <f>IF(N97="nulová",J97,0)</f>
        <v>0</v>
      </c>
      <c r="BJ97" s="20" t="s">
        <v>77</v>
      </c>
      <c r="BK97" s="229">
        <f>ROUND(I97*H97,2)</f>
        <v>0</v>
      </c>
      <c r="BL97" s="20" t="s">
        <v>200</v>
      </c>
      <c r="BM97" s="228" t="s">
        <v>254</v>
      </c>
    </row>
    <row r="98" s="2" customFormat="1">
      <c r="A98" s="41"/>
      <c r="B98" s="42"/>
      <c r="C98" s="43"/>
      <c r="D98" s="230" t="s">
        <v>202</v>
      </c>
      <c r="E98" s="43"/>
      <c r="F98" s="231" t="s">
        <v>2616</v>
      </c>
      <c r="G98" s="43"/>
      <c r="H98" s="43"/>
      <c r="I98" s="232"/>
      <c r="J98" s="43"/>
      <c r="K98" s="43"/>
      <c r="L98" s="47"/>
      <c r="M98" s="233"/>
      <c r="N98" s="234"/>
      <c r="O98" s="87"/>
      <c r="P98" s="87"/>
      <c r="Q98" s="87"/>
      <c r="R98" s="87"/>
      <c r="S98" s="87"/>
      <c r="T98" s="88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T98" s="20" t="s">
        <v>202</v>
      </c>
      <c r="AU98" s="20" t="s">
        <v>77</v>
      </c>
    </row>
    <row r="99" s="2" customFormat="1" ht="21.75" customHeight="1">
      <c r="A99" s="41"/>
      <c r="B99" s="42"/>
      <c r="C99" s="217" t="s">
        <v>234</v>
      </c>
      <c r="D99" s="217" t="s">
        <v>195</v>
      </c>
      <c r="E99" s="218" t="s">
        <v>2617</v>
      </c>
      <c r="F99" s="219" t="s">
        <v>2618</v>
      </c>
      <c r="G99" s="220" t="s">
        <v>588</v>
      </c>
      <c r="H99" s="221">
        <v>1</v>
      </c>
      <c r="I99" s="222"/>
      <c r="J99" s="223">
        <f>ROUND(I99*H99,2)</f>
        <v>0</v>
      </c>
      <c r="K99" s="219" t="s">
        <v>199</v>
      </c>
      <c r="L99" s="47"/>
      <c r="M99" s="224" t="s">
        <v>21</v>
      </c>
      <c r="N99" s="225" t="s">
        <v>44</v>
      </c>
      <c r="O99" s="87"/>
      <c r="P99" s="226">
        <f>O99*H99</f>
        <v>0</v>
      </c>
      <c r="Q99" s="226">
        <v>0.00040000000000000002</v>
      </c>
      <c r="R99" s="226">
        <f>Q99*H99</f>
        <v>0.00040000000000000002</v>
      </c>
      <c r="S99" s="226">
        <v>0</v>
      </c>
      <c r="T99" s="227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8" t="s">
        <v>200</v>
      </c>
      <c r="AT99" s="228" t="s">
        <v>195</v>
      </c>
      <c r="AU99" s="228" t="s">
        <v>77</v>
      </c>
      <c r="AY99" s="20" t="s">
        <v>193</v>
      </c>
      <c r="BE99" s="229">
        <f>IF(N99="základní",J99,0)</f>
        <v>0</v>
      </c>
      <c r="BF99" s="229">
        <f>IF(N99="snížená",J99,0)</f>
        <v>0</v>
      </c>
      <c r="BG99" s="229">
        <f>IF(N99="zákl. přenesená",J99,0)</f>
        <v>0</v>
      </c>
      <c r="BH99" s="229">
        <f>IF(N99="sníž. přenesená",J99,0)</f>
        <v>0</v>
      </c>
      <c r="BI99" s="229">
        <f>IF(N99="nulová",J99,0)</f>
        <v>0</v>
      </c>
      <c r="BJ99" s="20" t="s">
        <v>77</v>
      </c>
      <c r="BK99" s="229">
        <f>ROUND(I99*H99,2)</f>
        <v>0</v>
      </c>
      <c r="BL99" s="20" t="s">
        <v>200</v>
      </c>
      <c r="BM99" s="228" t="s">
        <v>269</v>
      </c>
    </row>
    <row r="100" s="2" customFormat="1">
      <c r="A100" s="41"/>
      <c r="B100" s="42"/>
      <c r="C100" s="43"/>
      <c r="D100" s="230" t="s">
        <v>202</v>
      </c>
      <c r="E100" s="43"/>
      <c r="F100" s="231" t="s">
        <v>2619</v>
      </c>
      <c r="G100" s="43"/>
      <c r="H100" s="43"/>
      <c r="I100" s="232"/>
      <c r="J100" s="43"/>
      <c r="K100" s="43"/>
      <c r="L100" s="47"/>
      <c r="M100" s="233"/>
      <c r="N100" s="234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202</v>
      </c>
      <c r="AU100" s="20" t="s">
        <v>77</v>
      </c>
    </row>
    <row r="101" s="2" customFormat="1" ht="16.5" customHeight="1">
      <c r="A101" s="41"/>
      <c r="B101" s="42"/>
      <c r="C101" s="217" t="s">
        <v>240</v>
      </c>
      <c r="D101" s="217" t="s">
        <v>195</v>
      </c>
      <c r="E101" s="218" t="s">
        <v>2620</v>
      </c>
      <c r="F101" s="219" t="s">
        <v>2621</v>
      </c>
      <c r="G101" s="220" t="s">
        <v>588</v>
      </c>
      <c r="H101" s="221">
        <v>1</v>
      </c>
      <c r="I101" s="222"/>
      <c r="J101" s="223">
        <f>ROUND(I101*H101,2)</f>
        <v>0</v>
      </c>
      <c r="K101" s="219" t="s">
        <v>199</v>
      </c>
      <c r="L101" s="47"/>
      <c r="M101" s="224" t="s">
        <v>21</v>
      </c>
      <c r="N101" s="225" t="s">
        <v>44</v>
      </c>
      <c r="O101" s="87"/>
      <c r="P101" s="226">
        <f>O101*H101</f>
        <v>0</v>
      </c>
      <c r="Q101" s="226">
        <v>0.00066</v>
      </c>
      <c r="R101" s="226">
        <f>Q101*H101</f>
        <v>0.00066</v>
      </c>
      <c r="S101" s="226">
        <v>0</v>
      </c>
      <c r="T101" s="227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8" t="s">
        <v>200</v>
      </c>
      <c r="AT101" s="228" t="s">
        <v>195</v>
      </c>
      <c r="AU101" s="228" t="s">
        <v>77</v>
      </c>
      <c r="AY101" s="20" t="s">
        <v>193</v>
      </c>
      <c r="BE101" s="229">
        <f>IF(N101="základní",J101,0)</f>
        <v>0</v>
      </c>
      <c r="BF101" s="229">
        <f>IF(N101="snížená",J101,0)</f>
        <v>0</v>
      </c>
      <c r="BG101" s="229">
        <f>IF(N101="zákl. přenesená",J101,0)</f>
        <v>0</v>
      </c>
      <c r="BH101" s="229">
        <f>IF(N101="sníž. přenesená",J101,0)</f>
        <v>0</v>
      </c>
      <c r="BI101" s="229">
        <f>IF(N101="nulová",J101,0)</f>
        <v>0</v>
      </c>
      <c r="BJ101" s="20" t="s">
        <v>77</v>
      </c>
      <c r="BK101" s="229">
        <f>ROUND(I101*H101,2)</f>
        <v>0</v>
      </c>
      <c r="BL101" s="20" t="s">
        <v>200</v>
      </c>
      <c r="BM101" s="228" t="s">
        <v>8</v>
      </c>
    </row>
    <row r="102" s="2" customFormat="1">
      <c r="A102" s="41"/>
      <c r="B102" s="42"/>
      <c r="C102" s="43"/>
      <c r="D102" s="230" t="s">
        <v>202</v>
      </c>
      <c r="E102" s="43"/>
      <c r="F102" s="231" t="s">
        <v>2622</v>
      </c>
      <c r="G102" s="43"/>
      <c r="H102" s="43"/>
      <c r="I102" s="232"/>
      <c r="J102" s="43"/>
      <c r="K102" s="43"/>
      <c r="L102" s="47"/>
      <c r="M102" s="233"/>
      <c r="N102" s="234"/>
      <c r="O102" s="87"/>
      <c r="P102" s="87"/>
      <c r="Q102" s="87"/>
      <c r="R102" s="87"/>
      <c r="S102" s="87"/>
      <c r="T102" s="88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T102" s="20" t="s">
        <v>202</v>
      </c>
      <c r="AU102" s="20" t="s">
        <v>77</v>
      </c>
    </row>
    <row r="103" s="12" customFormat="1" ht="25.92" customHeight="1">
      <c r="A103" s="12"/>
      <c r="B103" s="201"/>
      <c r="C103" s="202"/>
      <c r="D103" s="203" t="s">
        <v>72</v>
      </c>
      <c r="E103" s="204" t="s">
        <v>2623</v>
      </c>
      <c r="F103" s="204" t="s">
        <v>2624</v>
      </c>
      <c r="G103" s="202"/>
      <c r="H103" s="202"/>
      <c r="I103" s="205"/>
      <c r="J103" s="206">
        <f>BK103</f>
        <v>0</v>
      </c>
      <c r="K103" s="202"/>
      <c r="L103" s="207"/>
      <c r="M103" s="208"/>
      <c r="N103" s="209"/>
      <c r="O103" s="209"/>
      <c r="P103" s="210">
        <f>SUM(P104:P120)</f>
        <v>0</v>
      </c>
      <c r="Q103" s="209"/>
      <c r="R103" s="210">
        <f>SUM(R104:R120)</f>
        <v>0.01158</v>
      </c>
      <c r="S103" s="209"/>
      <c r="T103" s="211">
        <f>SUM(T104:T120)</f>
        <v>0</v>
      </c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R103" s="212" t="s">
        <v>77</v>
      </c>
      <c r="AT103" s="213" t="s">
        <v>72</v>
      </c>
      <c r="AU103" s="213" t="s">
        <v>73</v>
      </c>
      <c r="AY103" s="212" t="s">
        <v>193</v>
      </c>
      <c r="BK103" s="214">
        <f>SUM(BK104:BK120)</f>
        <v>0</v>
      </c>
    </row>
    <row r="104" s="2" customFormat="1" ht="24.15" customHeight="1">
      <c r="A104" s="41"/>
      <c r="B104" s="42"/>
      <c r="C104" s="217" t="s">
        <v>247</v>
      </c>
      <c r="D104" s="217" t="s">
        <v>195</v>
      </c>
      <c r="E104" s="218" t="s">
        <v>2625</v>
      </c>
      <c r="F104" s="219" t="s">
        <v>2626</v>
      </c>
      <c r="G104" s="220" t="s">
        <v>1687</v>
      </c>
      <c r="H104" s="221">
        <v>21</v>
      </c>
      <c r="I104" s="222"/>
      <c r="J104" s="223">
        <f>ROUND(I104*H104,2)</f>
        <v>0</v>
      </c>
      <c r="K104" s="219" t="s">
        <v>21</v>
      </c>
      <c r="L104" s="47"/>
      <c r="M104" s="224" t="s">
        <v>21</v>
      </c>
      <c r="N104" s="225" t="s">
        <v>44</v>
      </c>
      <c r="O104" s="87"/>
      <c r="P104" s="226">
        <f>O104*H104</f>
        <v>0</v>
      </c>
      <c r="Q104" s="226">
        <v>0</v>
      </c>
      <c r="R104" s="226">
        <f>Q104*H104</f>
        <v>0</v>
      </c>
      <c r="S104" s="226">
        <v>0</v>
      </c>
      <c r="T104" s="227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8" t="s">
        <v>200</v>
      </c>
      <c r="AT104" s="228" t="s">
        <v>195</v>
      </c>
      <c r="AU104" s="228" t="s">
        <v>77</v>
      </c>
      <c r="AY104" s="20" t="s">
        <v>193</v>
      </c>
      <c r="BE104" s="229">
        <f>IF(N104="základní",J104,0)</f>
        <v>0</v>
      </c>
      <c r="BF104" s="229">
        <f>IF(N104="snížená",J104,0)</f>
        <v>0</v>
      </c>
      <c r="BG104" s="229">
        <f>IF(N104="zákl. přenesená",J104,0)</f>
        <v>0</v>
      </c>
      <c r="BH104" s="229">
        <f>IF(N104="sníž. přenesená",J104,0)</f>
        <v>0</v>
      </c>
      <c r="BI104" s="229">
        <f>IF(N104="nulová",J104,0)</f>
        <v>0</v>
      </c>
      <c r="BJ104" s="20" t="s">
        <v>77</v>
      </c>
      <c r="BK104" s="229">
        <f>ROUND(I104*H104,2)</f>
        <v>0</v>
      </c>
      <c r="BL104" s="20" t="s">
        <v>200</v>
      </c>
      <c r="BM104" s="228" t="s">
        <v>312</v>
      </c>
    </row>
    <row r="105" s="2" customFormat="1" ht="16.5" customHeight="1">
      <c r="A105" s="41"/>
      <c r="B105" s="42"/>
      <c r="C105" s="217" t="s">
        <v>254</v>
      </c>
      <c r="D105" s="217" t="s">
        <v>195</v>
      </c>
      <c r="E105" s="218" t="s">
        <v>2627</v>
      </c>
      <c r="F105" s="219" t="s">
        <v>2628</v>
      </c>
      <c r="G105" s="220" t="s">
        <v>588</v>
      </c>
      <c r="H105" s="221">
        <v>5</v>
      </c>
      <c r="I105" s="222"/>
      <c r="J105" s="223">
        <f>ROUND(I105*H105,2)</f>
        <v>0</v>
      </c>
      <c r="K105" s="219" t="s">
        <v>199</v>
      </c>
      <c r="L105" s="47"/>
      <c r="M105" s="224" t="s">
        <v>21</v>
      </c>
      <c r="N105" s="225" t="s">
        <v>44</v>
      </c>
      <c r="O105" s="87"/>
      <c r="P105" s="226">
        <f>O105*H105</f>
        <v>0</v>
      </c>
      <c r="Q105" s="226">
        <v>0.00027999999999999998</v>
      </c>
      <c r="R105" s="226">
        <f>Q105*H105</f>
        <v>0.0013999999999999998</v>
      </c>
      <c r="S105" s="226">
        <v>0</v>
      </c>
      <c r="T105" s="227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8" t="s">
        <v>200</v>
      </c>
      <c r="AT105" s="228" t="s">
        <v>195</v>
      </c>
      <c r="AU105" s="228" t="s">
        <v>77</v>
      </c>
      <c r="AY105" s="20" t="s">
        <v>193</v>
      </c>
      <c r="BE105" s="229">
        <f>IF(N105="základní",J105,0)</f>
        <v>0</v>
      </c>
      <c r="BF105" s="229">
        <f>IF(N105="snížená",J105,0)</f>
        <v>0</v>
      </c>
      <c r="BG105" s="229">
        <f>IF(N105="zákl. přenesená",J105,0)</f>
        <v>0</v>
      </c>
      <c r="BH105" s="229">
        <f>IF(N105="sníž. přenesená",J105,0)</f>
        <v>0</v>
      </c>
      <c r="BI105" s="229">
        <f>IF(N105="nulová",J105,0)</f>
        <v>0</v>
      </c>
      <c r="BJ105" s="20" t="s">
        <v>77</v>
      </c>
      <c r="BK105" s="229">
        <f>ROUND(I105*H105,2)</f>
        <v>0</v>
      </c>
      <c r="BL105" s="20" t="s">
        <v>200</v>
      </c>
      <c r="BM105" s="228" t="s">
        <v>352</v>
      </c>
    </row>
    <row r="106" s="2" customFormat="1">
      <c r="A106" s="41"/>
      <c r="B106" s="42"/>
      <c r="C106" s="43"/>
      <c r="D106" s="230" t="s">
        <v>202</v>
      </c>
      <c r="E106" s="43"/>
      <c r="F106" s="231" t="s">
        <v>2629</v>
      </c>
      <c r="G106" s="43"/>
      <c r="H106" s="43"/>
      <c r="I106" s="232"/>
      <c r="J106" s="43"/>
      <c r="K106" s="43"/>
      <c r="L106" s="47"/>
      <c r="M106" s="233"/>
      <c r="N106" s="234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20" t="s">
        <v>202</v>
      </c>
      <c r="AU106" s="20" t="s">
        <v>77</v>
      </c>
    </row>
    <row r="107" s="2" customFormat="1" ht="16.5" customHeight="1">
      <c r="A107" s="41"/>
      <c r="B107" s="42"/>
      <c r="C107" s="217" t="s">
        <v>259</v>
      </c>
      <c r="D107" s="217" t="s">
        <v>195</v>
      </c>
      <c r="E107" s="218" t="s">
        <v>2630</v>
      </c>
      <c r="F107" s="219" t="s">
        <v>2631</v>
      </c>
      <c r="G107" s="220" t="s">
        <v>588</v>
      </c>
      <c r="H107" s="221">
        <v>26</v>
      </c>
      <c r="I107" s="222"/>
      <c r="J107" s="223">
        <f>ROUND(I107*H107,2)</f>
        <v>0</v>
      </c>
      <c r="K107" s="219" t="s">
        <v>199</v>
      </c>
      <c r="L107" s="47"/>
      <c r="M107" s="224" t="s">
        <v>21</v>
      </c>
      <c r="N107" s="225" t="s">
        <v>44</v>
      </c>
      <c r="O107" s="87"/>
      <c r="P107" s="226">
        <f>O107*H107</f>
        <v>0</v>
      </c>
      <c r="Q107" s="226">
        <v>0.00012999999999999999</v>
      </c>
      <c r="R107" s="226">
        <f>Q107*H107</f>
        <v>0.0033799999999999998</v>
      </c>
      <c r="S107" s="226">
        <v>0</v>
      </c>
      <c r="T107" s="227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8" t="s">
        <v>200</v>
      </c>
      <c r="AT107" s="228" t="s">
        <v>195</v>
      </c>
      <c r="AU107" s="228" t="s">
        <v>77</v>
      </c>
      <c r="AY107" s="20" t="s">
        <v>193</v>
      </c>
      <c r="BE107" s="229">
        <f>IF(N107="základní",J107,0)</f>
        <v>0</v>
      </c>
      <c r="BF107" s="229">
        <f>IF(N107="snížená",J107,0)</f>
        <v>0</v>
      </c>
      <c r="BG107" s="229">
        <f>IF(N107="zákl. přenesená",J107,0)</f>
        <v>0</v>
      </c>
      <c r="BH107" s="229">
        <f>IF(N107="sníž. přenesená",J107,0)</f>
        <v>0</v>
      </c>
      <c r="BI107" s="229">
        <f>IF(N107="nulová",J107,0)</f>
        <v>0</v>
      </c>
      <c r="BJ107" s="20" t="s">
        <v>77</v>
      </c>
      <c r="BK107" s="229">
        <f>ROUND(I107*H107,2)</f>
        <v>0</v>
      </c>
      <c r="BL107" s="20" t="s">
        <v>200</v>
      </c>
      <c r="BM107" s="228" t="s">
        <v>368</v>
      </c>
    </row>
    <row r="108" s="2" customFormat="1">
      <c r="A108" s="41"/>
      <c r="B108" s="42"/>
      <c r="C108" s="43"/>
      <c r="D108" s="230" t="s">
        <v>202</v>
      </c>
      <c r="E108" s="43"/>
      <c r="F108" s="231" t="s">
        <v>2632</v>
      </c>
      <c r="G108" s="43"/>
      <c r="H108" s="43"/>
      <c r="I108" s="232"/>
      <c r="J108" s="43"/>
      <c r="K108" s="43"/>
      <c r="L108" s="47"/>
      <c r="M108" s="233"/>
      <c r="N108" s="234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20" t="s">
        <v>202</v>
      </c>
      <c r="AU108" s="20" t="s">
        <v>77</v>
      </c>
    </row>
    <row r="109" s="2" customFormat="1" ht="16.5" customHeight="1">
      <c r="A109" s="41"/>
      <c r="B109" s="42"/>
      <c r="C109" s="217" t="s">
        <v>269</v>
      </c>
      <c r="D109" s="217" t="s">
        <v>195</v>
      </c>
      <c r="E109" s="218" t="s">
        <v>2633</v>
      </c>
      <c r="F109" s="219" t="s">
        <v>2634</v>
      </c>
      <c r="G109" s="220" t="s">
        <v>588</v>
      </c>
      <c r="H109" s="221">
        <v>1</v>
      </c>
      <c r="I109" s="222"/>
      <c r="J109" s="223">
        <f>ROUND(I109*H109,2)</f>
        <v>0</v>
      </c>
      <c r="K109" s="219" t="s">
        <v>199</v>
      </c>
      <c r="L109" s="47"/>
      <c r="M109" s="224" t="s">
        <v>21</v>
      </c>
      <c r="N109" s="225" t="s">
        <v>44</v>
      </c>
      <c r="O109" s="87"/>
      <c r="P109" s="226">
        <f>O109*H109</f>
        <v>0</v>
      </c>
      <c r="Q109" s="226">
        <v>0.00013999999999999999</v>
      </c>
      <c r="R109" s="226">
        <f>Q109*H109</f>
        <v>0.00013999999999999999</v>
      </c>
      <c r="S109" s="226">
        <v>0</v>
      </c>
      <c r="T109" s="227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8" t="s">
        <v>200</v>
      </c>
      <c r="AT109" s="228" t="s">
        <v>195</v>
      </c>
      <c r="AU109" s="228" t="s">
        <v>77</v>
      </c>
      <c r="AY109" s="20" t="s">
        <v>193</v>
      </c>
      <c r="BE109" s="229">
        <f>IF(N109="základní",J109,0)</f>
        <v>0</v>
      </c>
      <c r="BF109" s="229">
        <f>IF(N109="snížená",J109,0)</f>
        <v>0</v>
      </c>
      <c r="BG109" s="229">
        <f>IF(N109="zákl. přenesená",J109,0)</f>
        <v>0</v>
      </c>
      <c r="BH109" s="229">
        <f>IF(N109="sníž. přenesená",J109,0)</f>
        <v>0</v>
      </c>
      <c r="BI109" s="229">
        <f>IF(N109="nulová",J109,0)</f>
        <v>0</v>
      </c>
      <c r="BJ109" s="20" t="s">
        <v>77</v>
      </c>
      <c r="BK109" s="229">
        <f>ROUND(I109*H109,2)</f>
        <v>0</v>
      </c>
      <c r="BL109" s="20" t="s">
        <v>200</v>
      </c>
      <c r="BM109" s="228" t="s">
        <v>386</v>
      </c>
    </row>
    <row r="110" s="2" customFormat="1">
      <c r="A110" s="41"/>
      <c r="B110" s="42"/>
      <c r="C110" s="43"/>
      <c r="D110" s="230" t="s">
        <v>202</v>
      </c>
      <c r="E110" s="43"/>
      <c r="F110" s="231" t="s">
        <v>2635</v>
      </c>
      <c r="G110" s="43"/>
      <c r="H110" s="43"/>
      <c r="I110" s="232"/>
      <c r="J110" s="43"/>
      <c r="K110" s="43"/>
      <c r="L110" s="47"/>
      <c r="M110" s="233"/>
      <c r="N110" s="234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20" t="s">
        <v>202</v>
      </c>
      <c r="AU110" s="20" t="s">
        <v>77</v>
      </c>
    </row>
    <row r="111" s="2" customFormat="1" ht="16.5" customHeight="1">
      <c r="A111" s="41"/>
      <c r="B111" s="42"/>
      <c r="C111" s="282" t="s">
        <v>276</v>
      </c>
      <c r="D111" s="282" t="s">
        <v>811</v>
      </c>
      <c r="E111" s="283" t="s">
        <v>2636</v>
      </c>
      <c r="F111" s="284" t="s">
        <v>2637</v>
      </c>
      <c r="G111" s="285" t="s">
        <v>588</v>
      </c>
      <c r="H111" s="286">
        <v>1</v>
      </c>
      <c r="I111" s="287"/>
      <c r="J111" s="288">
        <f>ROUND(I111*H111,2)</f>
        <v>0</v>
      </c>
      <c r="K111" s="284" t="s">
        <v>199</v>
      </c>
      <c r="L111" s="289"/>
      <c r="M111" s="290" t="s">
        <v>21</v>
      </c>
      <c r="N111" s="291" t="s">
        <v>44</v>
      </c>
      <c r="O111" s="87"/>
      <c r="P111" s="226">
        <f>O111*H111</f>
        <v>0</v>
      </c>
      <c r="Q111" s="226">
        <v>0.0020699999999999998</v>
      </c>
      <c r="R111" s="226">
        <f>Q111*H111</f>
        <v>0.0020699999999999998</v>
      </c>
      <c r="S111" s="226">
        <v>0</v>
      </c>
      <c r="T111" s="227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28" t="s">
        <v>254</v>
      </c>
      <c r="AT111" s="228" t="s">
        <v>811</v>
      </c>
      <c r="AU111" s="228" t="s">
        <v>77</v>
      </c>
      <c r="AY111" s="20" t="s">
        <v>193</v>
      </c>
      <c r="BE111" s="229">
        <f>IF(N111="základní",J111,0)</f>
        <v>0</v>
      </c>
      <c r="BF111" s="229">
        <f>IF(N111="snížená",J111,0)</f>
        <v>0</v>
      </c>
      <c r="BG111" s="229">
        <f>IF(N111="zákl. přenesená",J111,0)</f>
        <v>0</v>
      </c>
      <c r="BH111" s="229">
        <f>IF(N111="sníž. přenesená",J111,0)</f>
        <v>0</v>
      </c>
      <c r="BI111" s="229">
        <f>IF(N111="nulová",J111,0)</f>
        <v>0</v>
      </c>
      <c r="BJ111" s="20" t="s">
        <v>77</v>
      </c>
      <c r="BK111" s="229">
        <f>ROUND(I111*H111,2)</f>
        <v>0</v>
      </c>
      <c r="BL111" s="20" t="s">
        <v>200</v>
      </c>
      <c r="BM111" s="228" t="s">
        <v>400</v>
      </c>
    </row>
    <row r="112" s="2" customFormat="1">
      <c r="A112" s="41"/>
      <c r="B112" s="42"/>
      <c r="C112" s="43"/>
      <c r="D112" s="237" t="s">
        <v>836</v>
      </c>
      <c r="E112" s="43"/>
      <c r="F112" s="292" t="s">
        <v>2638</v>
      </c>
      <c r="G112" s="43"/>
      <c r="H112" s="43"/>
      <c r="I112" s="232"/>
      <c r="J112" s="43"/>
      <c r="K112" s="43"/>
      <c r="L112" s="47"/>
      <c r="M112" s="233"/>
      <c r="N112" s="234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20" t="s">
        <v>836</v>
      </c>
      <c r="AU112" s="20" t="s">
        <v>77</v>
      </c>
    </row>
    <row r="113" s="2" customFormat="1" ht="16.5" customHeight="1">
      <c r="A113" s="41"/>
      <c r="B113" s="42"/>
      <c r="C113" s="217" t="s">
        <v>8</v>
      </c>
      <c r="D113" s="217" t="s">
        <v>195</v>
      </c>
      <c r="E113" s="218" t="s">
        <v>2639</v>
      </c>
      <c r="F113" s="219" t="s">
        <v>2640</v>
      </c>
      <c r="G113" s="220" t="s">
        <v>597</v>
      </c>
      <c r="H113" s="221">
        <v>1</v>
      </c>
      <c r="I113" s="222"/>
      <c r="J113" s="223">
        <f>ROUND(I113*H113,2)</f>
        <v>0</v>
      </c>
      <c r="K113" s="219" t="s">
        <v>199</v>
      </c>
      <c r="L113" s="47"/>
      <c r="M113" s="224" t="s">
        <v>21</v>
      </c>
      <c r="N113" s="225" t="s">
        <v>44</v>
      </c>
      <c r="O113" s="87"/>
      <c r="P113" s="226">
        <f>O113*H113</f>
        <v>0</v>
      </c>
      <c r="Q113" s="226">
        <v>0.0015399999999999999</v>
      </c>
      <c r="R113" s="226">
        <f>Q113*H113</f>
        <v>0.0015399999999999999</v>
      </c>
      <c r="S113" s="226">
        <v>0</v>
      </c>
      <c r="T113" s="227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8" t="s">
        <v>200</v>
      </c>
      <c r="AT113" s="228" t="s">
        <v>195</v>
      </c>
      <c r="AU113" s="228" t="s">
        <v>77</v>
      </c>
      <c r="AY113" s="20" t="s">
        <v>193</v>
      </c>
      <c r="BE113" s="229">
        <f>IF(N113="základní",J113,0)</f>
        <v>0</v>
      </c>
      <c r="BF113" s="229">
        <f>IF(N113="snížená",J113,0)</f>
        <v>0</v>
      </c>
      <c r="BG113" s="229">
        <f>IF(N113="zákl. přenesená",J113,0)</f>
        <v>0</v>
      </c>
      <c r="BH113" s="229">
        <f>IF(N113="sníž. přenesená",J113,0)</f>
        <v>0</v>
      </c>
      <c r="BI113" s="229">
        <f>IF(N113="nulová",J113,0)</f>
        <v>0</v>
      </c>
      <c r="BJ113" s="20" t="s">
        <v>77</v>
      </c>
      <c r="BK113" s="229">
        <f>ROUND(I113*H113,2)</f>
        <v>0</v>
      </c>
      <c r="BL113" s="20" t="s">
        <v>200</v>
      </c>
      <c r="BM113" s="228" t="s">
        <v>417</v>
      </c>
    </row>
    <row r="114" s="2" customFormat="1">
      <c r="A114" s="41"/>
      <c r="B114" s="42"/>
      <c r="C114" s="43"/>
      <c r="D114" s="230" t="s">
        <v>202</v>
      </c>
      <c r="E114" s="43"/>
      <c r="F114" s="231" t="s">
        <v>2641</v>
      </c>
      <c r="G114" s="43"/>
      <c r="H114" s="43"/>
      <c r="I114" s="232"/>
      <c r="J114" s="43"/>
      <c r="K114" s="43"/>
      <c r="L114" s="47"/>
      <c r="M114" s="233"/>
      <c r="N114" s="234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20" t="s">
        <v>202</v>
      </c>
      <c r="AU114" s="20" t="s">
        <v>77</v>
      </c>
    </row>
    <row r="115" s="2" customFormat="1" ht="16.5" customHeight="1">
      <c r="A115" s="41"/>
      <c r="B115" s="42"/>
      <c r="C115" s="217" t="s">
        <v>299</v>
      </c>
      <c r="D115" s="217" t="s">
        <v>195</v>
      </c>
      <c r="E115" s="218" t="s">
        <v>2642</v>
      </c>
      <c r="F115" s="219" t="s">
        <v>2643</v>
      </c>
      <c r="G115" s="220" t="s">
        <v>597</v>
      </c>
      <c r="H115" s="221">
        <v>1</v>
      </c>
      <c r="I115" s="222"/>
      <c r="J115" s="223">
        <f>ROUND(I115*H115,2)</f>
        <v>0</v>
      </c>
      <c r="K115" s="219" t="s">
        <v>199</v>
      </c>
      <c r="L115" s="47"/>
      <c r="M115" s="224" t="s">
        <v>21</v>
      </c>
      <c r="N115" s="225" t="s">
        <v>44</v>
      </c>
      <c r="O115" s="87"/>
      <c r="P115" s="226">
        <f>O115*H115</f>
        <v>0</v>
      </c>
      <c r="Q115" s="226">
        <v>0.0018</v>
      </c>
      <c r="R115" s="226">
        <f>Q115*H115</f>
        <v>0.0018</v>
      </c>
      <c r="S115" s="226">
        <v>0</v>
      </c>
      <c r="T115" s="227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8" t="s">
        <v>200</v>
      </c>
      <c r="AT115" s="228" t="s">
        <v>195</v>
      </c>
      <c r="AU115" s="228" t="s">
        <v>77</v>
      </c>
      <c r="AY115" s="20" t="s">
        <v>193</v>
      </c>
      <c r="BE115" s="229">
        <f>IF(N115="základní",J115,0)</f>
        <v>0</v>
      </c>
      <c r="BF115" s="229">
        <f>IF(N115="snížená",J115,0)</f>
        <v>0</v>
      </c>
      <c r="BG115" s="229">
        <f>IF(N115="zákl. přenesená",J115,0)</f>
        <v>0</v>
      </c>
      <c r="BH115" s="229">
        <f>IF(N115="sníž. přenesená",J115,0)</f>
        <v>0</v>
      </c>
      <c r="BI115" s="229">
        <f>IF(N115="nulová",J115,0)</f>
        <v>0</v>
      </c>
      <c r="BJ115" s="20" t="s">
        <v>77</v>
      </c>
      <c r="BK115" s="229">
        <f>ROUND(I115*H115,2)</f>
        <v>0</v>
      </c>
      <c r="BL115" s="20" t="s">
        <v>200</v>
      </c>
      <c r="BM115" s="228" t="s">
        <v>434</v>
      </c>
    </row>
    <row r="116" s="2" customFormat="1">
      <c r="A116" s="41"/>
      <c r="B116" s="42"/>
      <c r="C116" s="43"/>
      <c r="D116" s="230" t="s">
        <v>202</v>
      </c>
      <c r="E116" s="43"/>
      <c r="F116" s="231" t="s">
        <v>2644</v>
      </c>
      <c r="G116" s="43"/>
      <c r="H116" s="43"/>
      <c r="I116" s="232"/>
      <c r="J116" s="43"/>
      <c r="K116" s="43"/>
      <c r="L116" s="47"/>
      <c r="M116" s="233"/>
      <c r="N116" s="234"/>
      <c r="O116" s="87"/>
      <c r="P116" s="87"/>
      <c r="Q116" s="87"/>
      <c r="R116" s="87"/>
      <c r="S116" s="87"/>
      <c r="T116" s="88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T116" s="20" t="s">
        <v>202</v>
      </c>
      <c r="AU116" s="20" t="s">
        <v>77</v>
      </c>
    </row>
    <row r="117" s="2" customFormat="1" ht="16.5" customHeight="1">
      <c r="A117" s="41"/>
      <c r="B117" s="42"/>
      <c r="C117" s="217" t="s">
        <v>312</v>
      </c>
      <c r="D117" s="217" t="s">
        <v>195</v>
      </c>
      <c r="E117" s="218" t="s">
        <v>2645</v>
      </c>
      <c r="F117" s="219" t="s">
        <v>2646</v>
      </c>
      <c r="G117" s="220" t="s">
        <v>2647</v>
      </c>
      <c r="H117" s="221">
        <v>3</v>
      </c>
      <c r="I117" s="222"/>
      <c r="J117" s="223">
        <f>ROUND(I117*H117,2)</f>
        <v>0</v>
      </c>
      <c r="K117" s="219" t="s">
        <v>199</v>
      </c>
      <c r="L117" s="47"/>
      <c r="M117" s="224" t="s">
        <v>21</v>
      </c>
      <c r="N117" s="225" t="s">
        <v>44</v>
      </c>
      <c r="O117" s="87"/>
      <c r="P117" s="226">
        <f>O117*H117</f>
        <v>0</v>
      </c>
      <c r="Q117" s="226">
        <v>0.00025000000000000001</v>
      </c>
      <c r="R117" s="226">
        <f>Q117*H117</f>
        <v>0.00075000000000000002</v>
      </c>
      <c r="S117" s="226">
        <v>0</v>
      </c>
      <c r="T117" s="227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8" t="s">
        <v>200</v>
      </c>
      <c r="AT117" s="228" t="s">
        <v>195</v>
      </c>
      <c r="AU117" s="228" t="s">
        <v>77</v>
      </c>
      <c r="AY117" s="20" t="s">
        <v>193</v>
      </c>
      <c r="BE117" s="229">
        <f>IF(N117="základní",J117,0)</f>
        <v>0</v>
      </c>
      <c r="BF117" s="229">
        <f>IF(N117="snížená",J117,0)</f>
        <v>0</v>
      </c>
      <c r="BG117" s="229">
        <f>IF(N117="zákl. přenesená",J117,0)</f>
        <v>0</v>
      </c>
      <c r="BH117" s="229">
        <f>IF(N117="sníž. přenesená",J117,0)</f>
        <v>0</v>
      </c>
      <c r="BI117" s="229">
        <f>IF(N117="nulová",J117,0)</f>
        <v>0</v>
      </c>
      <c r="BJ117" s="20" t="s">
        <v>77</v>
      </c>
      <c r="BK117" s="229">
        <f>ROUND(I117*H117,2)</f>
        <v>0</v>
      </c>
      <c r="BL117" s="20" t="s">
        <v>200</v>
      </c>
      <c r="BM117" s="228" t="s">
        <v>449</v>
      </c>
    </row>
    <row r="118" s="2" customFormat="1">
      <c r="A118" s="41"/>
      <c r="B118" s="42"/>
      <c r="C118" s="43"/>
      <c r="D118" s="230" t="s">
        <v>202</v>
      </c>
      <c r="E118" s="43"/>
      <c r="F118" s="231" t="s">
        <v>2648</v>
      </c>
      <c r="G118" s="43"/>
      <c r="H118" s="43"/>
      <c r="I118" s="232"/>
      <c r="J118" s="43"/>
      <c r="K118" s="43"/>
      <c r="L118" s="47"/>
      <c r="M118" s="233"/>
      <c r="N118" s="234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20" t="s">
        <v>202</v>
      </c>
      <c r="AU118" s="20" t="s">
        <v>77</v>
      </c>
    </row>
    <row r="119" s="2" customFormat="1" ht="16.5" customHeight="1">
      <c r="A119" s="41"/>
      <c r="B119" s="42"/>
      <c r="C119" s="217" t="s">
        <v>333</v>
      </c>
      <c r="D119" s="217" t="s">
        <v>195</v>
      </c>
      <c r="E119" s="218" t="s">
        <v>2649</v>
      </c>
      <c r="F119" s="219" t="s">
        <v>2650</v>
      </c>
      <c r="G119" s="220" t="s">
        <v>597</v>
      </c>
      <c r="H119" s="221">
        <v>1</v>
      </c>
      <c r="I119" s="222"/>
      <c r="J119" s="223">
        <f>ROUND(I119*H119,2)</f>
        <v>0</v>
      </c>
      <c r="K119" s="219" t="s">
        <v>199</v>
      </c>
      <c r="L119" s="47"/>
      <c r="M119" s="224" t="s">
        <v>21</v>
      </c>
      <c r="N119" s="225" t="s">
        <v>44</v>
      </c>
      <c r="O119" s="87"/>
      <c r="P119" s="226">
        <f>O119*H119</f>
        <v>0</v>
      </c>
      <c r="Q119" s="226">
        <v>0.00050000000000000001</v>
      </c>
      <c r="R119" s="226">
        <f>Q119*H119</f>
        <v>0.00050000000000000001</v>
      </c>
      <c r="S119" s="226">
        <v>0</v>
      </c>
      <c r="T119" s="227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28" t="s">
        <v>200</v>
      </c>
      <c r="AT119" s="228" t="s">
        <v>195</v>
      </c>
      <c r="AU119" s="228" t="s">
        <v>77</v>
      </c>
      <c r="AY119" s="20" t="s">
        <v>193</v>
      </c>
      <c r="BE119" s="229">
        <f>IF(N119="základní",J119,0)</f>
        <v>0</v>
      </c>
      <c r="BF119" s="229">
        <f>IF(N119="snížená",J119,0)</f>
        <v>0</v>
      </c>
      <c r="BG119" s="229">
        <f>IF(N119="zákl. přenesená",J119,0)</f>
        <v>0</v>
      </c>
      <c r="BH119" s="229">
        <f>IF(N119="sníž. přenesená",J119,0)</f>
        <v>0</v>
      </c>
      <c r="BI119" s="229">
        <f>IF(N119="nulová",J119,0)</f>
        <v>0</v>
      </c>
      <c r="BJ119" s="20" t="s">
        <v>77</v>
      </c>
      <c r="BK119" s="229">
        <f>ROUND(I119*H119,2)</f>
        <v>0</v>
      </c>
      <c r="BL119" s="20" t="s">
        <v>200</v>
      </c>
      <c r="BM119" s="228" t="s">
        <v>460</v>
      </c>
    </row>
    <row r="120" s="2" customFormat="1">
      <c r="A120" s="41"/>
      <c r="B120" s="42"/>
      <c r="C120" s="43"/>
      <c r="D120" s="230" t="s">
        <v>202</v>
      </c>
      <c r="E120" s="43"/>
      <c r="F120" s="231" t="s">
        <v>2651</v>
      </c>
      <c r="G120" s="43"/>
      <c r="H120" s="43"/>
      <c r="I120" s="232"/>
      <c r="J120" s="43"/>
      <c r="K120" s="43"/>
      <c r="L120" s="47"/>
      <c r="M120" s="233"/>
      <c r="N120" s="234"/>
      <c r="O120" s="87"/>
      <c r="P120" s="87"/>
      <c r="Q120" s="87"/>
      <c r="R120" s="87"/>
      <c r="S120" s="87"/>
      <c r="T120" s="88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T120" s="20" t="s">
        <v>202</v>
      </c>
      <c r="AU120" s="20" t="s">
        <v>77</v>
      </c>
    </row>
    <row r="121" s="12" customFormat="1" ht="25.92" customHeight="1">
      <c r="A121" s="12"/>
      <c r="B121" s="201"/>
      <c r="C121" s="202"/>
      <c r="D121" s="203" t="s">
        <v>72</v>
      </c>
      <c r="E121" s="204" t="s">
        <v>2652</v>
      </c>
      <c r="F121" s="204" t="s">
        <v>2653</v>
      </c>
      <c r="G121" s="202"/>
      <c r="H121" s="202"/>
      <c r="I121" s="205"/>
      <c r="J121" s="206">
        <f>BK121</f>
        <v>0</v>
      </c>
      <c r="K121" s="202"/>
      <c r="L121" s="207"/>
      <c r="M121" s="208"/>
      <c r="N121" s="209"/>
      <c r="O121" s="209"/>
      <c r="P121" s="210">
        <f>SUM(P122:P136)</f>
        <v>0</v>
      </c>
      <c r="Q121" s="209"/>
      <c r="R121" s="210">
        <f>SUM(R122:R136)</f>
        <v>0.15705999999999998</v>
      </c>
      <c r="S121" s="209"/>
      <c r="T121" s="211">
        <f>SUM(T122:T136)</f>
        <v>0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12" t="s">
        <v>77</v>
      </c>
      <c r="AT121" s="213" t="s">
        <v>72</v>
      </c>
      <c r="AU121" s="213" t="s">
        <v>73</v>
      </c>
      <c r="AY121" s="212" t="s">
        <v>193</v>
      </c>
      <c r="BK121" s="214">
        <f>SUM(BK122:BK136)</f>
        <v>0</v>
      </c>
    </row>
    <row r="122" s="2" customFormat="1" ht="21.75" customHeight="1">
      <c r="A122" s="41"/>
      <c r="B122" s="42"/>
      <c r="C122" s="217" t="s">
        <v>352</v>
      </c>
      <c r="D122" s="217" t="s">
        <v>195</v>
      </c>
      <c r="E122" s="218" t="s">
        <v>2654</v>
      </c>
      <c r="F122" s="219" t="s">
        <v>2655</v>
      </c>
      <c r="G122" s="220" t="s">
        <v>211</v>
      </c>
      <c r="H122" s="221">
        <v>90</v>
      </c>
      <c r="I122" s="222"/>
      <c r="J122" s="223">
        <f>ROUND(I122*H122,2)</f>
        <v>0</v>
      </c>
      <c r="K122" s="219" t="s">
        <v>199</v>
      </c>
      <c r="L122" s="47"/>
      <c r="M122" s="224" t="s">
        <v>21</v>
      </c>
      <c r="N122" s="225" t="s">
        <v>44</v>
      </c>
      <c r="O122" s="87"/>
      <c r="P122" s="226">
        <f>O122*H122</f>
        <v>0</v>
      </c>
      <c r="Q122" s="226">
        <v>0.00085999999999999998</v>
      </c>
      <c r="R122" s="226">
        <f>Q122*H122</f>
        <v>0.077399999999999997</v>
      </c>
      <c r="S122" s="226">
        <v>0</v>
      </c>
      <c r="T122" s="227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28" t="s">
        <v>200</v>
      </c>
      <c r="AT122" s="228" t="s">
        <v>195</v>
      </c>
      <c r="AU122" s="228" t="s">
        <v>77</v>
      </c>
      <c r="AY122" s="20" t="s">
        <v>193</v>
      </c>
      <c r="BE122" s="229">
        <f>IF(N122="základní",J122,0)</f>
        <v>0</v>
      </c>
      <c r="BF122" s="229">
        <f>IF(N122="snížená",J122,0)</f>
        <v>0</v>
      </c>
      <c r="BG122" s="229">
        <f>IF(N122="zákl. přenesená",J122,0)</f>
        <v>0</v>
      </c>
      <c r="BH122" s="229">
        <f>IF(N122="sníž. přenesená",J122,0)</f>
        <v>0</v>
      </c>
      <c r="BI122" s="229">
        <f>IF(N122="nulová",J122,0)</f>
        <v>0</v>
      </c>
      <c r="BJ122" s="20" t="s">
        <v>77</v>
      </c>
      <c r="BK122" s="229">
        <f>ROUND(I122*H122,2)</f>
        <v>0</v>
      </c>
      <c r="BL122" s="20" t="s">
        <v>200</v>
      </c>
      <c r="BM122" s="228" t="s">
        <v>472</v>
      </c>
    </row>
    <row r="123" s="2" customFormat="1">
      <c r="A123" s="41"/>
      <c r="B123" s="42"/>
      <c r="C123" s="43"/>
      <c r="D123" s="230" t="s">
        <v>202</v>
      </c>
      <c r="E123" s="43"/>
      <c r="F123" s="231" t="s">
        <v>2656</v>
      </c>
      <c r="G123" s="43"/>
      <c r="H123" s="43"/>
      <c r="I123" s="232"/>
      <c r="J123" s="43"/>
      <c r="K123" s="43"/>
      <c r="L123" s="47"/>
      <c r="M123" s="233"/>
      <c r="N123" s="234"/>
      <c r="O123" s="87"/>
      <c r="P123" s="87"/>
      <c r="Q123" s="87"/>
      <c r="R123" s="87"/>
      <c r="S123" s="87"/>
      <c r="T123" s="88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T123" s="20" t="s">
        <v>202</v>
      </c>
      <c r="AU123" s="20" t="s">
        <v>77</v>
      </c>
    </row>
    <row r="124" s="2" customFormat="1" ht="21.75" customHeight="1">
      <c r="A124" s="41"/>
      <c r="B124" s="42"/>
      <c r="C124" s="217" t="s">
        <v>360</v>
      </c>
      <c r="D124" s="217" t="s">
        <v>195</v>
      </c>
      <c r="E124" s="218" t="s">
        <v>2657</v>
      </c>
      <c r="F124" s="219" t="s">
        <v>2658</v>
      </c>
      <c r="G124" s="220" t="s">
        <v>211</v>
      </c>
      <c r="H124" s="221">
        <v>34</v>
      </c>
      <c r="I124" s="222"/>
      <c r="J124" s="223">
        <f>ROUND(I124*H124,2)</f>
        <v>0</v>
      </c>
      <c r="K124" s="219" t="s">
        <v>199</v>
      </c>
      <c r="L124" s="47"/>
      <c r="M124" s="224" t="s">
        <v>21</v>
      </c>
      <c r="N124" s="225" t="s">
        <v>44</v>
      </c>
      <c r="O124" s="87"/>
      <c r="P124" s="226">
        <f>O124*H124</f>
        <v>0</v>
      </c>
      <c r="Q124" s="226">
        <v>0.0012999999999999999</v>
      </c>
      <c r="R124" s="226">
        <f>Q124*H124</f>
        <v>0.044199999999999996</v>
      </c>
      <c r="S124" s="226">
        <v>0</v>
      </c>
      <c r="T124" s="227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28" t="s">
        <v>200</v>
      </c>
      <c r="AT124" s="228" t="s">
        <v>195</v>
      </c>
      <c r="AU124" s="228" t="s">
        <v>77</v>
      </c>
      <c r="AY124" s="20" t="s">
        <v>193</v>
      </c>
      <c r="BE124" s="229">
        <f>IF(N124="základní",J124,0)</f>
        <v>0</v>
      </c>
      <c r="BF124" s="229">
        <f>IF(N124="snížená",J124,0)</f>
        <v>0</v>
      </c>
      <c r="BG124" s="229">
        <f>IF(N124="zákl. přenesená",J124,0)</f>
        <v>0</v>
      </c>
      <c r="BH124" s="229">
        <f>IF(N124="sníž. přenesená",J124,0)</f>
        <v>0</v>
      </c>
      <c r="BI124" s="229">
        <f>IF(N124="nulová",J124,0)</f>
        <v>0</v>
      </c>
      <c r="BJ124" s="20" t="s">
        <v>77</v>
      </c>
      <c r="BK124" s="229">
        <f>ROUND(I124*H124,2)</f>
        <v>0</v>
      </c>
      <c r="BL124" s="20" t="s">
        <v>200</v>
      </c>
      <c r="BM124" s="228" t="s">
        <v>484</v>
      </c>
    </row>
    <row r="125" s="2" customFormat="1">
      <c r="A125" s="41"/>
      <c r="B125" s="42"/>
      <c r="C125" s="43"/>
      <c r="D125" s="230" t="s">
        <v>202</v>
      </c>
      <c r="E125" s="43"/>
      <c r="F125" s="231" t="s">
        <v>2659</v>
      </c>
      <c r="G125" s="43"/>
      <c r="H125" s="43"/>
      <c r="I125" s="232"/>
      <c r="J125" s="43"/>
      <c r="K125" s="43"/>
      <c r="L125" s="47"/>
      <c r="M125" s="233"/>
      <c r="N125" s="234"/>
      <c r="O125" s="87"/>
      <c r="P125" s="87"/>
      <c r="Q125" s="87"/>
      <c r="R125" s="87"/>
      <c r="S125" s="87"/>
      <c r="T125" s="88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T125" s="20" t="s">
        <v>202</v>
      </c>
      <c r="AU125" s="20" t="s">
        <v>77</v>
      </c>
    </row>
    <row r="126" s="2" customFormat="1" ht="21.75" customHeight="1">
      <c r="A126" s="41"/>
      <c r="B126" s="42"/>
      <c r="C126" s="217" t="s">
        <v>368</v>
      </c>
      <c r="D126" s="217" t="s">
        <v>195</v>
      </c>
      <c r="E126" s="218" t="s">
        <v>2660</v>
      </c>
      <c r="F126" s="219" t="s">
        <v>2661</v>
      </c>
      <c r="G126" s="220" t="s">
        <v>211</v>
      </c>
      <c r="H126" s="221">
        <v>12</v>
      </c>
      <c r="I126" s="222"/>
      <c r="J126" s="223">
        <f>ROUND(I126*H126,2)</f>
        <v>0</v>
      </c>
      <c r="K126" s="219" t="s">
        <v>199</v>
      </c>
      <c r="L126" s="47"/>
      <c r="M126" s="224" t="s">
        <v>21</v>
      </c>
      <c r="N126" s="225" t="s">
        <v>44</v>
      </c>
      <c r="O126" s="87"/>
      <c r="P126" s="226">
        <f>O126*H126</f>
        <v>0</v>
      </c>
      <c r="Q126" s="226">
        <v>0.0014499999999999999</v>
      </c>
      <c r="R126" s="226">
        <f>Q126*H126</f>
        <v>0.017399999999999999</v>
      </c>
      <c r="S126" s="226">
        <v>0</v>
      </c>
      <c r="T126" s="227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28" t="s">
        <v>200</v>
      </c>
      <c r="AT126" s="228" t="s">
        <v>195</v>
      </c>
      <c r="AU126" s="228" t="s">
        <v>77</v>
      </c>
      <c r="AY126" s="20" t="s">
        <v>193</v>
      </c>
      <c r="BE126" s="229">
        <f>IF(N126="základní",J126,0)</f>
        <v>0</v>
      </c>
      <c r="BF126" s="229">
        <f>IF(N126="snížená",J126,0)</f>
        <v>0</v>
      </c>
      <c r="BG126" s="229">
        <f>IF(N126="zákl. přenesená",J126,0)</f>
        <v>0</v>
      </c>
      <c r="BH126" s="229">
        <f>IF(N126="sníž. přenesená",J126,0)</f>
        <v>0</v>
      </c>
      <c r="BI126" s="229">
        <f>IF(N126="nulová",J126,0)</f>
        <v>0</v>
      </c>
      <c r="BJ126" s="20" t="s">
        <v>77</v>
      </c>
      <c r="BK126" s="229">
        <f>ROUND(I126*H126,2)</f>
        <v>0</v>
      </c>
      <c r="BL126" s="20" t="s">
        <v>200</v>
      </c>
      <c r="BM126" s="228" t="s">
        <v>498</v>
      </c>
    </row>
    <row r="127" s="2" customFormat="1">
      <c r="A127" s="41"/>
      <c r="B127" s="42"/>
      <c r="C127" s="43"/>
      <c r="D127" s="230" t="s">
        <v>202</v>
      </c>
      <c r="E127" s="43"/>
      <c r="F127" s="231" t="s">
        <v>2662</v>
      </c>
      <c r="G127" s="43"/>
      <c r="H127" s="43"/>
      <c r="I127" s="232"/>
      <c r="J127" s="43"/>
      <c r="K127" s="43"/>
      <c r="L127" s="47"/>
      <c r="M127" s="233"/>
      <c r="N127" s="234"/>
      <c r="O127" s="87"/>
      <c r="P127" s="87"/>
      <c r="Q127" s="87"/>
      <c r="R127" s="87"/>
      <c r="S127" s="87"/>
      <c r="T127" s="88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T127" s="20" t="s">
        <v>202</v>
      </c>
      <c r="AU127" s="20" t="s">
        <v>77</v>
      </c>
    </row>
    <row r="128" s="2" customFormat="1" ht="24.15" customHeight="1">
      <c r="A128" s="41"/>
      <c r="B128" s="42"/>
      <c r="C128" s="217" t="s">
        <v>376</v>
      </c>
      <c r="D128" s="217" t="s">
        <v>195</v>
      </c>
      <c r="E128" s="218" t="s">
        <v>2663</v>
      </c>
      <c r="F128" s="219" t="s">
        <v>2664</v>
      </c>
      <c r="G128" s="220" t="s">
        <v>211</v>
      </c>
      <c r="H128" s="221">
        <v>64</v>
      </c>
      <c r="I128" s="222"/>
      <c r="J128" s="223">
        <f>ROUND(I128*H128,2)</f>
        <v>0</v>
      </c>
      <c r="K128" s="219" t="s">
        <v>21</v>
      </c>
      <c r="L128" s="47"/>
      <c r="M128" s="224" t="s">
        <v>21</v>
      </c>
      <c r="N128" s="225" t="s">
        <v>44</v>
      </c>
      <c r="O128" s="87"/>
      <c r="P128" s="226">
        <f>O128*H128</f>
        <v>0</v>
      </c>
      <c r="Q128" s="226">
        <v>0</v>
      </c>
      <c r="R128" s="226">
        <f>Q128*H128</f>
        <v>0</v>
      </c>
      <c r="S128" s="226">
        <v>0</v>
      </c>
      <c r="T128" s="227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28" t="s">
        <v>200</v>
      </c>
      <c r="AT128" s="228" t="s">
        <v>195</v>
      </c>
      <c r="AU128" s="228" t="s">
        <v>77</v>
      </c>
      <c r="AY128" s="20" t="s">
        <v>193</v>
      </c>
      <c r="BE128" s="229">
        <f>IF(N128="základní",J128,0)</f>
        <v>0</v>
      </c>
      <c r="BF128" s="229">
        <f>IF(N128="snížená",J128,0)</f>
        <v>0</v>
      </c>
      <c r="BG128" s="229">
        <f>IF(N128="zákl. přenesená",J128,0)</f>
        <v>0</v>
      </c>
      <c r="BH128" s="229">
        <f>IF(N128="sníž. přenesená",J128,0)</f>
        <v>0</v>
      </c>
      <c r="BI128" s="229">
        <f>IF(N128="nulová",J128,0)</f>
        <v>0</v>
      </c>
      <c r="BJ128" s="20" t="s">
        <v>77</v>
      </c>
      <c r="BK128" s="229">
        <f>ROUND(I128*H128,2)</f>
        <v>0</v>
      </c>
      <c r="BL128" s="20" t="s">
        <v>200</v>
      </c>
      <c r="BM128" s="228" t="s">
        <v>515</v>
      </c>
    </row>
    <row r="129" s="2" customFormat="1" ht="24.15" customHeight="1">
      <c r="A129" s="41"/>
      <c r="B129" s="42"/>
      <c r="C129" s="217" t="s">
        <v>386</v>
      </c>
      <c r="D129" s="217" t="s">
        <v>195</v>
      </c>
      <c r="E129" s="218" t="s">
        <v>2665</v>
      </c>
      <c r="F129" s="219" t="s">
        <v>2666</v>
      </c>
      <c r="G129" s="220" t="s">
        <v>211</v>
      </c>
      <c r="H129" s="221">
        <v>30</v>
      </c>
      <c r="I129" s="222"/>
      <c r="J129" s="223">
        <f>ROUND(I129*H129,2)</f>
        <v>0</v>
      </c>
      <c r="K129" s="219" t="s">
        <v>21</v>
      </c>
      <c r="L129" s="47"/>
      <c r="M129" s="224" t="s">
        <v>21</v>
      </c>
      <c r="N129" s="225" t="s">
        <v>44</v>
      </c>
      <c r="O129" s="87"/>
      <c r="P129" s="226">
        <f>O129*H129</f>
        <v>0</v>
      </c>
      <c r="Q129" s="226">
        <v>0</v>
      </c>
      <c r="R129" s="226">
        <f>Q129*H129</f>
        <v>0</v>
      </c>
      <c r="S129" s="226">
        <v>0</v>
      </c>
      <c r="T129" s="227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28" t="s">
        <v>200</v>
      </c>
      <c r="AT129" s="228" t="s">
        <v>195</v>
      </c>
      <c r="AU129" s="228" t="s">
        <v>77</v>
      </c>
      <c r="AY129" s="20" t="s">
        <v>193</v>
      </c>
      <c r="BE129" s="229">
        <f>IF(N129="základní",J129,0)</f>
        <v>0</v>
      </c>
      <c r="BF129" s="229">
        <f>IF(N129="snížená",J129,0)</f>
        <v>0</v>
      </c>
      <c r="BG129" s="229">
        <f>IF(N129="zákl. přenesená",J129,0)</f>
        <v>0</v>
      </c>
      <c r="BH129" s="229">
        <f>IF(N129="sníž. přenesená",J129,0)</f>
        <v>0</v>
      </c>
      <c r="BI129" s="229">
        <f>IF(N129="nulová",J129,0)</f>
        <v>0</v>
      </c>
      <c r="BJ129" s="20" t="s">
        <v>77</v>
      </c>
      <c r="BK129" s="229">
        <f>ROUND(I129*H129,2)</f>
        <v>0</v>
      </c>
      <c r="BL129" s="20" t="s">
        <v>200</v>
      </c>
      <c r="BM129" s="228" t="s">
        <v>532</v>
      </c>
    </row>
    <row r="130" s="2" customFormat="1" ht="33" customHeight="1">
      <c r="A130" s="41"/>
      <c r="B130" s="42"/>
      <c r="C130" s="217" t="s">
        <v>7</v>
      </c>
      <c r="D130" s="217" t="s">
        <v>195</v>
      </c>
      <c r="E130" s="218" t="s">
        <v>2667</v>
      </c>
      <c r="F130" s="219" t="s">
        <v>2668</v>
      </c>
      <c r="G130" s="220" t="s">
        <v>211</v>
      </c>
      <c r="H130" s="221">
        <v>90</v>
      </c>
      <c r="I130" s="222"/>
      <c r="J130" s="223">
        <f>ROUND(I130*H130,2)</f>
        <v>0</v>
      </c>
      <c r="K130" s="219" t="s">
        <v>199</v>
      </c>
      <c r="L130" s="47"/>
      <c r="M130" s="224" t="s">
        <v>21</v>
      </c>
      <c r="N130" s="225" t="s">
        <v>44</v>
      </c>
      <c r="O130" s="87"/>
      <c r="P130" s="226">
        <f>O130*H130</f>
        <v>0</v>
      </c>
      <c r="Q130" s="226">
        <v>0.00011</v>
      </c>
      <c r="R130" s="226">
        <f>Q130*H130</f>
        <v>0.0099000000000000008</v>
      </c>
      <c r="S130" s="226">
        <v>0</v>
      </c>
      <c r="T130" s="227">
        <f>S130*H130</f>
        <v>0</v>
      </c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R130" s="228" t="s">
        <v>200</v>
      </c>
      <c r="AT130" s="228" t="s">
        <v>195</v>
      </c>
      <c r="AU130" s="228" t="s">
        <v>77</v>
      </c>
      <c r="AY130" s="20" t="s">
        <v>193</v>
      </c>
      <c r="BE130" s="229">
        <f>IF(N130="základní",J130,0)</f>
        <v>0</v>
      </c>
      <c r="BF130" s="229">
        <f>IF(N130="snížená",J130,0)</f>
        <v>0</v>
      </c>
      <c r="BG130" s="229">
        <f>IF(N130="zákl. přenesená",J130,0)</f>
        <v>0</v>
      </c>
      <c r="BH130" s="229">
        <f>IF(N130="sníž. přenesená",J130,0)</f>
        <v>0</v>
      </c>
      <c r="BI130" s="229">
        <f>IF(N130="nulová",J130,0)</f>
        <v>0</v>
      </c>
      <c r="BJ130" s="20" t="s">
        <v>77</v>
      </c>
      <c r="BK130" s="229">
        <f>ROUND(I130*H130,2)</f>
        <v>0</v>
      </c>
      <c r="BL130" s="20" t="s">
        <v>200</v>
      </c>
      <c r="BM130" s="228" t="s">
        <v>548</v>
      </c>
    </row>
    <row r="131" s="2" customFormat="1">
      <c r="A131" s="41"/>
      <c r="B131" s="42"/>
      <c r="C131" s="43"/>
      <c r="D131" s="230" t="s">
        <v>202</v>
      </c>
      <c r="E131" s="43"/>
      <c r="F131" s="231" t="s">
        <v>2669</v>
      </c>
      <c r="G131" s="43"/>
      <c r="H131" s="43"/>
      <c r="I131" s="232"/>
      <c r="J131" s="43"/>
      <c r="K131" s="43"/>
      <c r="L131" s="47"/>
      <c r="M131" s="233"/>
      <c r="N131" s="234"/>
      <c r="O131" s="87"/>
      <c r="P131" s="87"/>
      <c r="Q131" s="87"/>
      <c r="R131" s="87"/>
      <c r="S131" s="87"/>
      <c r="T131" s="88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T131" s="20" t="s">
        <v>202</v>
      </c>
      <c r="AU131" s="20" t="s">
        <v>77</v>
      </c>
    </row>
    <row r="132" s="2" customFormat="1" ht="33" customHeight="1">
      <c r="A132" s="41"/>
      <c r="B132" s="42"/>
      <c r="C132" s="217" t="s">
        <v>400</v>
      </c>
      <c r="D132" s="217" t="s">
        <v>195</v>
      </c>
      <c r="E132" s="218" t="s">
        <v>2670</v>
      </c>
      <c r="F132" s="219" t="s">
        <v>2671</v>
      </c>
      <c r="G132" s="220" t="s">
        <v>211</v>
      </c>
      <c r="H132" s="221">
        <v>34</v>
      </c>
      <c r="I132" s="222"/>
      <c r="J132" s="223">
        <f>ROUND(I132*H132,2)</f>
        <v>0</v>
      </c>
      <c r="K132" s="219" t="s">
        <v>199</v>
      </c>
      <c r="L132" s="47"/>
      <c r="M132" s="224" t="s">
        <v>21</v>
      </c>
      <c r="N132" s="225" t="s">
        <v>44</v>
      </c>
      <c r="O132" s="87"/>
      <c r="P132" s="226">
        <f>O132*H132</f>
        <v>0</v>
      </c>
      <c r="Q132" s="226">
        <v>0.00024000000000000001</v>
      </c>
      <c r="R132" s="226">
        <f>Q132*H132</f>
        <v>0.0081600000000000006</v>
      </c>
      <c r="S132" s="226">
        <v>0</v>
      </c>
      <c r="T132" s="227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28" t="s">
        <v>200</v>
      </c>
      <c r="AT132" s="228" t="s">
        <v>195</v>
      </c>
      <c r="AU132" s="228" t="s">
        <v>77</v>
      </c>
      <c r="AY132" s="20" t="s">
        <v>193</v>
      </c>
      <c r="BE132" s="229">
        <f>IF(N132="základní",J132,0)</f>
        <v>0</v>
      </c>
      <c r="BF132" s="229">
        <f>IF(N132="snížená",J132,0)</f>
        <v>0</v>
      </c>
      <c r="BG132" s="229">
        <f>IF(N132="zákl. přenesená",J132,0)</f>
        <v>0</v>
      </c>
      <c r="BH132" s="229">
        <f>IF(N132="sníž. přenesená",J132,0)</f>
        <v>0</v>
      </c>
      <c r="BI132" s="229">
        <f>IF(N132="nulová",J132,0)</f>
        <v>0</v>
      </c>
      <c r="BJ132" s="20" t="s">
        <v>77</v>
      </c>
      <c r="BK132" s="229">
        <f>ROUND(I132*H132,2)</f>
        <v>0</v>
      </c>
      <c r="BL132" s="20" t="s">
        <v>200</v>
      </c>
      <c r="BM132" s="228" t="s">
        <v>562</v>
      </c>
    </row>
    <row r="133" s="2" customFormat="1">
      <c r="A133" s="41"/>
      <c r="B133" s="42"/>
      <c r="C133" s="43"/>
      <c r="D133" s="230" t="s">
        <v>202</v>
      </c>
      <c r="E133" s="43"/>
      <c r="F133" s="231" t="s">
        <v>2672</v>
      </c>
      <c r="G133" s="43"/>
      <c r="H133" s="43"/>
      <c r="I133" s="232"/>
      <c r="J133" s="43"/>
      <c r="K133" s="43"/>
      <c r="L133" s="47"/>
      <c r="M133" s="233"/>
      <c r="N133" s="234"/>
      <c r="O133" s="87"/>
      <c r="P133" s="87"/>
      <c r="Q133" s="87"/>
      <c r="R133" s="87"/>
      <c r="S133" s="87"/>
      <c r="T133" s="88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T133" s="20" t="s">
        <v>202</v>
      </c>
      <c r="AU133" s="20" t="s">
        <v>77</v>
      </c>
    </row>
    <row r="134" s="2" customFormat="1" ht="24.15" customHeight="1">
      <c r="A134" s="41"/>
      <c r="B134" s="42"/>
      <c r="C134" s="217" t="s">
        <v>407</v>
      </c>
      <c r="D134" s="217" t="s">
        <v>195</v>
      </c>
      <c r="E134" s="218" t="s">
        <v>2673</v>
      </c>
      <c r="F134" s="219" t="s">
        <v>2674</v>
      </c>
      <c r="G134" s="220" t="s">
        <v>211</v>
      </c>
      <c r="H134" s="221">
        <v>12</v>
      </c>
      <c r="I134" s="222"/>
      <c r="J134" s="223">
        <f>ROUND(I134*H134,2)</f>
        <v>0</v>
      </c>
      <c r="K134" s="219" t="s">
        <v>21</v>
      </c>
      <c r="L134" s="47"/>
      <c r="M134" s="224" t="s">
        <v>21</v>
      </c>
      <c r="N134" s="225" t="s">
        <v>44</v>
      </c>
      <c r="O134" s="87"/>
      <c r="P134" s="226">
        <f>O134*H134</f>
        <v>0</v>
      </c>
      <c r="Q134" s="226">
        <v>0</v>
      </c>
      <c r="R134" s="226">
        <f>Q134*H134</f>
        <v>0</v>
      </c>
      <c r="S134" s="226">
        <v>0</v>
      </c>
      <c r="T134" s="227">
        <f>S134*H134</f>
        <v>0</v>
      </c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R134" s="228" t="s">
        <v>200</v>
      </c>
      <c r="AT134" s="228" t="s">
        <v>195</v>
      </c>
      <c r="AU134" s="228" t="s">
        <v>77</v>
      </c>
      <c r="AY134" s="20" t="s">
        <v>193</v>
      </c>
      <c r="BE134" s="229">
        <f>IF(N134="základní",J134,0)</f>
        <v>0</v>
      </c>
      <c r="BF134" s="229">
        <f>IF(N134="snížená",J134,0)</f>
        <v>0</v>
      </c>
      <c r="BG134" s="229">
        <f>IF(N134="zákl. přenesená",J134,0)</f>
        <v>0</v>
      </c>
      <c r="BH134" s="229">
        <f>IF(N134="sníž. přenesená",J134,0)</f>
        <v>0</v>
      </c>
      <c r="BI134" s="229">
        <f>IF(N134="nulová",J134,0)</f>
        <v>0</v>
      </c>
      <c r="BJ134" s="20" t="s">
        <v>77</v>
      </c>
      <c r="BK134" s="229">
        <f>ROUND(I134*H134,2)</f>
        <v>0</v>
      </c>
      <c r="BL134" s="20" t="s">
        <v>200</v>
      </c>
      <c r="BM134" s="228" t="s">
        <v>577</v>
      </c>
    </row>
    <row r="135" s="2" customFormat="1" ht="24.15" customHeight="1">
      <c r="A135" s="41"/>
      <c r="B135" s="42"/>
      <c r="C135" s="217" t="s">
        <v>417</v>
      </c>
      <c r="D135" s="217" t="s">
        <v>195</v>
      </c>
      <c r="E135" s="218" t="s">
        <v>2675</v>
      </c>
      <c r="F135" s="219" t="s">
        <v>2676</v>
      </c>
      <c r="G135" s="220" t="s">
        <v>211</v>
      </c>
      <c r="H135" s="221">
        <v>64</v>
      </c>
      <c r="I135" s="222"/>
      <c r="J135" s="223">
        <f>ROUND(I135*H135,2)</f>
        <v>0</v>
      </c>
      <c r="K135" s="219" t="s">
        <v>21</v>
      </c>
      <c r="L135" s="47"/>
      <c r="M135" s="224" t="s">
        <v>21</v>
      </c>
      <c r="N135" s="225" t="s">
        <v>44</v>
      </c>
      <c r="O135" s="87"/>
      <c r="P135" s="226">
        <f>O135*H135</f>
        <v>0</v>
      </c>
      <c r="Q135" s="226">
        <v>0</v>
      </c>
      <c r="R135" s="226">
        <f>Q135*H135</f>
        <v>0</v>
      </c>
      <c r="S135" s="226">
        <v>0</v>
      </c>
      <c r="T135" s="227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8" t="s">
        <v>200</v>
      </c>
      <c r="AT135" s="228" t="s">
        <v>195</v>
      </c>
      <c r="AU135" s="228" t="s">
        <v>77</v>
      </c>
      <c r="AY135" s="20" t="s">
        <v>193</v>
      </c>
      <c r="BE135" s="229">
        <f>IF(N135="základní",J135,0)</f>
        <v>0</v>
      </c>
      <c r="BF135" s="229">
        <f>IF(N135="snížená",J135,0)</f>
        <v>0</v>
      </c>
      <c r="BG135" s="229">
        <f>IF(N135="zákl. přenesená",J135,0)</f>
        <v>0</v>
      </c>
      <c r="BH135" s="229">
        <f>IF(N135="sníž. přenesená",J135,0)</f>
        <v>0</v>
      </c>
      <c r="BI135" s="229">
        <f>IF(N135="nulová",J135,0)</f>
        <v>0</v>
      </c>
      <c r="BJ135" s="20" t="s">
        <v>77</v>
      </c>
      <c r="BK135" s="229">
        <f>ROUND(I135*H135,2)</f>
        <v>0</v>
      </c>
      <c r="BL135" s="20" t="s">
        <v>200</v>
      </c>
      <c r="BM135" s="228" t="s">
        <v>594</v>
      </c>
    </row>
    <row r="136" s="2" customFormat="1" ht="24.15" customHeight="1">
      <c r="A136" s="41"/>
      <c r="B136" s="42"/>
      <c r="C136" s="217" t="s">
        <v>424</v>
      </c>
      <c r="D136" s="217" t="s">
        <v>195</v>
      </c>
      <c r="E136" s="218" t="s">
        <v>2677</v>
      </c>
      <c r="F136" s="219" t="s">
        <v>2678</v>
      </c>
      <c r="G136" s="220" t="s">
        <v>211</v>
      </c>
      <c r="H136" s="221">
        <v>30</v>
      </c>
      <c r="I136" s="222"/>
      <c r="J136" s="223">
        <f>ROUND(I136*H136,2)</f>
        <v>0</v>
      </c>
      <c r="K136" s="219" t="s">
        <v>21</v>
      </c>
      <c r="L136" s="47"/>
      <c r="M136" s="224" t="s">
        <v>21</v>
      </c>
      <c r="N136" s="225" t="s">
        <v>44</v>
      </c>
      <c r="O136" s="87"/>
      <c r="P136" s="226">
        <f>O136*H136</f>
        <v>0</v>
      </c>
      <c r="Q136" s="226">
        <v>0</v>
      </c>
      <c r="R136" s="226">
        <f>Q136*H136</f>
        <v>0</v>
      </c>
      <c r="S136" s="226">
        <v>0</v>
      </c>
      <c r="T136" s="227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28" t="s">
        <v>200</v>
      </c>
      <c r="AT136" s="228" t="s">
        <v>195</v>
      </c>
      <c r="AU136" s="228" t="s">
        <v>77</v>
      </c>
      <c r="AY136" s="20" t="s">
        <v>193</v>
      </c>
      <c r="BE136" s="229">
        <f>IF(N136="základní",J136,0)</f>
        <v>0</v>
      </c>
      <c r="BF136" s="229">
        <f>IF(N136="snížená",J136,0)</f>
        <v>0</v>
      </c>
      <c r="BG136" s="229">
        <f>IF(N136="zákl. přenesená",J136,0)</f>
        <v>0</v>
      </c>
      <c r="BH136" s="229">
        <f>IF(N136="sníž. přenesená",J136,0)</f>
        <v>0</v>
      </c>
      <c r="BI136" s="229">
        <f>IF(N136="nulová",J136,0)</f>
        <v>0</v>
      </c>
      <c r="BJ136" s="20" t="s">
        <v>77</v>
      </c>
      <c r="BK136" s="229">
        <f>ROUND(I136*H136,2)</f>
        <v>0</v>
      </c>
      <c r="BL136" s="20" t="s">
        <v>200</v>
      </c>
      <c r="BM136" s="228" t="s">
        <v>606</v>
      </c>
    </row>
    <row r="137" s="12" customFormat="1" ht="25.92" customHeight="1">
      <c r="A137" s="12"/>
      <c r="B137" s="201"/>
      <c r="C137" s="202"/>
      <c r="D137" s="203" t="s">
        <v>72</v>
      </c>
      <c r="E137" s="204" t="s">
        <v>2679</v>
      </c>
      <c r="F137" s="204" t="s">
        <v>2680</v>
      </c>
      <c r="G137" s="202"/>
      <c r="H137" s="202"/>
      <c r="I137" s="205"/>
      <c r="J137" s="206">
        <f>BK137</f>
        <v>0</v>
      </c>
      <c r="K137" s="202"/>
      <c r="L137" s="207"/>
      <c r="M137" s="208"/>
      <c r="N137" s="209"/>
      <c r="O137" s="209"/>
      <c r="P137" s="210">
        <f>SUM(P138:P150)</f>
        <v>0</v>
      </c>
      <c r="Q137" s="209"/>
      <c r="R137" s="210">
        <f>SUM(R138:R150)</f>
        <v>0</v>
      </c>
      <c r="S137" s="209"/>
      <c r="T137" s="211">
        <f>SUM(T138:T150)</f>
        <v>0</v>
      </c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R137" s="212" t="s">
        <v>77</v>
      </c>
      <c r="AT137" s="213" t="s">
        <v>72</v>
      </c>
      <c r="AU137" s="213" t="s">
        <v>73</v>
      </c>
      <c r="AY137" s="212" t="s">
        <v>193</v>
      </c>
      <c r="BK137" s="214">
        <f>SUM(BK138:BK150)</f>
        <v>0</v>
      </c>
    </row>
    <row r="138" s="2" customFormat="1" ht="24.15" customHeight="1">
      <c r="A138" s="41"/>
      <c r="B138" s="42"/>
      <c r="C138" s="217" t="s">
        <v>434</v>
      </c>
      <c r="D138" s="217" t="s">
        <v>195</v>
      </c>
      <c r="E138" s="218" t="s">
        <v>2681</v>
      </c>
      <c r="F138" s="219" t="s">
        <v>2682</v>
      </c>
      <c r="G138" s="220" t="s">
        <v>250</v>
      </c>
      <c r="H138" s="221">
        <v>0.17999999999999999</v>
      </c>
      <c r="I138" s="222"/>
      <c r="J138" s="223">
        <f>ROUND(I138*H138,2)</f>
        <v>0</v>
      </c>
      <c r="K138" s="219" t="s">
        <v>199</v>
      </c>
      <c r="L138" s="47"/>
      <c r="M138" s="224" t="s">
        <v>21</v>
      </c>
      <c r="N138" s="225" t="s">
        <v>44</v>
      </c>
      <c r="O138" s="87"/>
      <c r="P138" s="226">
        <f>O138*H138</f>
        <v>0</v>
      </c>
      <c r="Q138" s="226">
        <v>0</v>
      </c>
      <c r="R138" s="226">
        <f>Q138*H138</f>
        <v>0</v>
      </c>
      <c r="S138" s="226">
        <v>0</v>
      </c>
      <c r="T138" s="227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28" t="s">
        <v>200</v>
      </c>
      <c r="AT138" s="228" t="s">
        <v>195</v>
      </c>
      <c r="AU138" s="228" t="s">
        <v>77</v>
      </c>
      <c r="AY138" s="20" t="s">
        <v>193</v>
      </c>
      <c r="BE138" s="229">
        <f>IF(N138="základní",J138,0)</f>
        <v>0</v>
      </c>
      <c r="BF138" s="229">
        <f>IF(N138="snížená",J138,0)</f>
        <v>0</v>
      </c>
      <c r="BG138" s="229">
        <f>IF(N138="zákl. přenesená",J138,0)</f>
        <v>0</v>
      </c>
      <c r="BH138" s="229">
        <f>IF(N138="sníž. přenesená",J138,0)</f>
        <v>0</v>
      </c>
      <c r="BI138" s="229">
        <f>IF(N138="nulová",J138,0)</f>
        <v>0</v>
      </c>
      <c r="BJ138" s="20" t="s">
        <v>77</v>
      </c>
      <c r="BK138" s="229">
        <f>ROUND(I138*H138,2)</f>
        <v>0</v>
      </c>
      <c r="BL138" s="20" t="s">
        <v>200</v>
      </c>
      <c r="BM138" s="228" t="s">
        <v>623</v>
      </c>
    </row>
    <row r="139" s="2" customFormat="1">
      <c r="A139" s="41"/>
      <c r="B139" s="42"/>
      <c r="C139" s="43"/>
      <c r="D139" s="230" t="s">
        <v>202</v>
      </c>
      <c r="E139" s="43"/>
      <c r="F139" s="231" t="s">
        <v>2683</v>
      </c>
      <c r="G139" s="43"/>
      <c r="H139" s="43"/>
      <c r="I139" s="232"/>
      <c r="J139" s="43"/>
      <c r="K139" s="43"/>
      <c r="L139" s="47"/>
      <c r="M139" s="233"/>
      <c r="N139" s="234"/>
      <c r="O139" s="87"/>
      <c r="P139" s="87"/>
      <c r="Q139" s="87"/>
      <c r="R139" s="87"/>
      <c r="S139" s="87"/>
      <c r="T139" s="88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T139" s="20" t="s">
        <v>202</v>
      </c>
      <c r="AU139" s="20" t="s">
        <v>77</v>
      </c>
    </row>
    <row r="140" s="2" customFormat="1" ht="24.15" customHeight="1">
      <c r="A140" s="41"/>
      <c r="B140" s="42"/>
      <c r="C140" s="217" t="s">
        <v>444</v>
      </c>
      <c r="D140" s="217" t="s">
        <v>195</v>
      </c>
      <c r="E140" s="218" t="s">
        <v>2684</v>
      </c>
      <c r="F140" s="219" t="s">
        <v>2685</v>
      </c>
      <c r="G140" s="220" t="s">
        <v>250</v>
      </c>
      <c r="H140" s="221">
        <v>0.0060000000000000001</v>
      </c>
      <c r="I140" s="222"/>
      <c r="J140" s="223">
        <f>ROUND(I140*H140,2)</f>
        <v>0</v>
      </c>
      <c r="K140" s="219" t="s">
        <v>199</v>
      </c>
      <c r="L140" s="47"/>
      <c r="M140" s="224" t="s">
        <v>21</v>
      </c>
      <c r="N140" s="225" t="s">
        <v>44</v>
      </c>
      <c r="O140" s="87"/>
      <c r="P140" s="226">
        <f>O140*H140</f>
        <v>0</v>
      </c>
      <c r="Q140" s="226">
        <v>0</v>
      </c>
      <c r="R140" s="226">
        <f>Q140*H140</f>
        <v>0</v>
      </c>
      <c r="S140" s="226">
        <v>0</v>
      </c>
      <c r="T140" s="227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28" t="s">
        <v>200</v>
      </c>
      <c r="AT140" s="228" t="s">
        <v>195</v>
      </c>
      <c r="AU140" s="228" t="s">
        <v>77</v>
      </c>
      <c r="AY140" s="20" t="s">
        <v>193</v>
      </c>
      <c r="BE140" s="229">
        <f>IF(N140="základní",J140,0)</f>
        <v>0</v>
      </c>
      <c r="BF140" s="229">
        <f>IF(N140="snížená",J140,0)</f>
        <v>0</v>
      </c>
      <c r="BG140" s="229">
        <f>IF(N140="zákl. přenesená",J140,0)</f>
        <v>0</v>
      </c>
      <c r="BH140" s="229">
        <f>IF(N140="sníž. přenesená",J140,0)</f>
        <v>0</v>
      </c>
      <c r="BI140" s="229">
        <f>IF(N140="nulová",J140,0)</f>
        <v>0</v>
      </c>
      <c r="BJ140" s="20" t="s">
        <v>77</v>
      </c>
      <c r="BK140" s="229">
        <f>ROUND(I140*H140,2)</f>
        <v>0</v>
      </c>
      <c r="BL140" s="20" t="s">
        <v>200</v>
      </c>
      <c r="BM140" s="228" t="s">
        <v>639</v>
      </c>
    </row>
    <row r="141" s="2" customFormat="1">
      <c r="A141" s="41"/>
      <c r="B141" s="42"/>
      <c r="C141" s="43"/>
      <c r="D141" s="230" t="s">
        <v>202</v>
      </c>
      <c r="E141" s="43"/>
      <c r="F141" s="231" t="s">
        <v>2686</v>
      </c>
      <c r="G141" s="43"/>
      <c r="H141" s="43"/>
      <c r="I141" s="232"/>
      <c r="J141" s="43"/>
      <c r="K141" s="43"/>
      <c r="L141" s="47"/>
      <c r="M141" s="233"/>
      <c r="N141" s="234"/>
      <c r="O141" s="87"/>
      <c r="P141" s="87"/>
      <c r="Q141" s="87"/>
      <c r="R141" s="87"/>
      <c r="S141" s="87"/>
      <c r="T141" s="88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T141" s="20" t="s">
        <v>202</v>
      </c>
      <c r="AU141" s="20" t="s">
        <v>77</v>
      </c>
    </row>
    <row r="142" s="2" customFormat="1" ht="24.15" customHeight="1">
      <c r="A142" s="41"/>
      <c r="B142" s="42"/>
      <c r="C142" s="217" t="s">
        <v>449</v>
      </c>
      <c r="D142" s="217" t="s">
        <v>195</v>
      </c>
      <c r="E142" s="218" t="s">
        <v>2687</v>
      </c>
      <c r="F142" s="219" t="s">
        <v>2688</v>
      </c>
      <c r="G142" s="220" t="s">
        <v>250</v>
      </c>
      <c r="H142" s="221">
        <v>0.001</v>
      </c>
      <c r="I142" s="222"/>
      <c r="J142" s="223">
        <f>ROUND(I142*H142,2)</f>
        <v>0</v>
      </c>
      <c r="K142" s="219" t="s">
        <v>199</v>
      </c>
      <c r="L142" s="47"/>
      <c r="M142" s="224" t="s">
        <v>21</v>
      </c>
      <c r="N142" s="225" t="s">
        <v>44</v>
      </c>
      <c r="O142" s="87"/>
      <c r="P142" s="226">
        <f>O142*H142</f>
        <v>0</v>
      </c>
      <c r="Q142" s="226">
        <v>0</v>
      </c>
      <c r="R142" s="226">
        <f>Q142*H142</f>
        <v>0</v>
      </c>
      <c r="S142" s="226">
        <v>0</v>
      </c>
      <c r="T142" s="227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28" t="s">
        <v>200</v>
      </c>
      <c r="AT142" s="228" t="s">
        <v>195</v>
      </c>
      <c r="AU142" s="228" t="s">
        <v>77</v>
      </c>
      <c r="AY142" s="20" t="s">
        <v>193</v>
      </c>
      <c r="BE142" s="229">
        <f>IF(N142="základní",J142,0)</f>
        <v>0</v>
      </c>
      <c r="BF142" s="229">
        <f>IF(N142="snížená",J142,0)</f>
        <v>0</v>
      </c>
      <c r="BG142" s="229">
        <f>IF(N142="zákl. přenesená",J142,0)</f>
        <v>0</v>
      </c>
      <c r="BH142" s="229">
        <f>IF(N142="sníž. přenesená",J142,0)</f>
        <v>0</v>
      </c>
      <c r="BI142" s="229">
        <f>IF(N142="nulová",J142,0)</f>
        <v>0</v>
      </c>
      <c r="BJ142" s="20" t="s">
        <v>77</v>
      </c>
      <c r="BK142" s="229">
        <f>ROUND(I142*H142,2)</f>
        <v>0</v>
      </c>
      <c r="BL142" s="20" t="s">
        <v>200</v>
      </c>
      <c r="BM142" s="228" t="s">
        <v>652</v>
      </c>
    </row>
    <row r="143" s="2" customFormat="1">
      <c r="A143" s="41"/>
      <c r="B143" s="42"/>
      <c r="C143" s="43"/>
      <c r="D143" s="230" t="s">
        <v>202</v>
      </c>
      <c r="E143" s="43"/>
      <c r="F143" s="231" t="s">
        <v>2689</v>
      </c>
      <c r="G143" s="43"/>
      <c r="H143" s="43"/>
      <c r="I143" s="232"/>
      <c r="J143" s="43"/>
      <c r="K143" s="43"/>
      <c r="L143" s="47"/>
      <c r="M143" s="233"/>
      <c r="N143" s="234"/>
      <c r="O143" s="87"/>
      <c r="P143" s="87"/>
      <c r="Q143" s="87"/>
      <c r="R143" s="87"/>
      <c r="S143" s="87"/>
      <c r="T143" s="88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T143" s="20" t="s">
        <v>202</v>
      </c>
      <c r="AU143" s="20" t="s">
        <v>77</v>
      </c>
    </row>
    <row r="144" s="2" customFormat="1" ht="24.15" customHeight="1">
      <c r="A144" s="41"/>
      <c r="B144" s="42"/>
      <c r="C144" s="217" t="s">
        <v>455</v>
      </c>
      <c r="D144" s="217" t="s">
        <v>195</v>
      </c>
      <c r="E144" s="218" t="s">
        <v>2690</v>
      </c>
      <c r="F144" s="219" t="s">
        <v>2691</v>
      </c>
      <c r="G144" s="220" t="s">
        <v>1531</v>
      </c>
      <c r="H144" s="221">
        <v>1</v>
      </c>
      <c r="I144" s="222"/>
      <c r="J144" s="223">
        <f>ROUND(I144*H144,2)</f>
        <v>0</v>
      </c>
      <c r="K144" s="219" t="s">
        <v>21</v>
      </c>
      <c r="L144" s="47"/>
      <c r="M144" s="224" t="s">
        <v>21</v>
      </c>
      <c r="N144" s="225" t="s">
        <v>44</v>
      </c>
      <c r="O144" s="87"/>
      <c r="P144" s="226">
        <f>O144*H144</f>
        <v>0</v>
      </c>
      <c r="Q144" s="226">
        <v>0</v>
      </c>
      <c r="R144" s="226">
        <f>Q144*H144</f>
        <v>0</v>
      </c>
      <c r="S144" s="226">
        <v>0</v>
      </c>
      <c r="T144" s="227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28" t="s">
        <v>200</v>
      </c>
      <c r="AT144" s="228" t="s">
        <v>195</v>
      </c>
      <c r="AU144" s="228" t="s">
        <v>77</v>
      </c>
      <c r="AY144" s="20" t="s">
        <v>193</v>
      </c>
      <c r="BE144" s="229">
        <f>IF(N144="základní",J144,0)</f>
        <v>0</v>
      </c>
      <c r="BF144" s="229">
        <f>IF(N144="snížená",J144,0)</f>
        <v>0</v>
      </c>
      <c r="BG144" s="229">
        <f>IF(N144="zákl. přenesená",J144,0)</f>
        <v>0</v>
      </c>
      <c r="BH144" s="229">
        <f>IF(N144="sníž. přenesená",J144,0)</f>
        <v>0</v>
      </c>
      <c r="BI144" s="229">
        <f>IF(N144="nulová",J144,0)</f>
        <v>0</v>
      </c>
      <c r="BJ144" s="20" t="s">
        <v>77</v>
      </c>
      <c r="BK144" s="229">
        <f>ROUND(I144*H144,2)</f>
        <v>0</v>
      </c>
      <c r="BL144" s="20" t="s">
        <v>200</v>
      </c>
      <c r="BM144" s="228" t="s">
        <v>668</v>
      </c>
    </row>
    <row r="145" s="2" customFormat="1" ht="24.15" customHeight="1">
      <c r="A145" s="41"/>
      <c r="B145" s="42"/>
      <c r="C145" s="217" t="s">
        <v>460</v>
      </c>
      <c r="D145" s="217" t="s">
        <v>195</v>
      </c>
      <c r="E145" s="218" t="s">
        <v>2692</v>
      </c>
      <c r="F145" s="219" t="s">
        <v>2693</v>
      </c>
      <c r="G145" s="220" t="s">
        <v>1531</v>
      </c>
      <c r="H145" s="221">
        <v>1</v>
      </c>
      <c r="I145" s="222"/>
      <c r="J145" s="223">
        <f>ROUND(I145*H145,2)</f>
        <v>0</v>
      </c>
      <c r="K145" s="219" t="s">
        <v>21</v>
      </c>
      <c r="L145" s="47"/>
      <c r="M145" s="224" t="s">
        <v>21</v>
      </c>
      <c r="N145" s="225" t="s">
        <v>44</v>
      </c>
      <c r="O145" s="87"/>
      <c r="P145" s="226">
        <f>O145*H145</f>
        <v>0</v>
      </c>
      <c r="Q145" s="226">
        <v>0</v>
      </c>
      <c r="R145" s="226">
        <f>Q145*H145</f>
        <v>0</v>
      </c>
      <c r="S145" s="226">
        <v>0</v>
      </c>
      <c r="T145" s="227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28" t="s">
        <v>200</v>
      </c>
      <c r="AT145" s="228" t="s">
        <v>195</v>
      </c>
      <c r="AU145" s="228" t="s">
        <v>77</v>
      </c>
      <c r="AY145" s="20" t="s">
        <v>193</v>
      </c>
      <c r="BE145" s="229">
        <f>IF(N145="základní",J145,0)</f>
        <v>0</v>
      </c>
      <c r="BF145" s="229">
        <f>IF(N145="snížená",J145,0)</f>
        <v>0</v>
      </c>
      <c r="BG145" s="229">
        <f>IF(N145="zákl. přenesená",J145,0)</f>
        <v>0</v>
      </c>
      <c r="BH145" s="229">
        <f>IF(N145="sníž. přenesená",J145,0)</f>
        <v>0</v>
      </c>
      <c r="BI145" s="229">
        <f>IF(N145="nulová",J145,0)</f>
        <v>0</v>
      </c>
      <c r="BJ145" s="20" t="s">
        <v>77</v>
      </c>
      <c r="BK145" s="229">
        <f>ROUND(I145*H145,2)</f>
        <v>0</v>
      </c>
      <c r="BL145" s="20" t="s">
        <v>200</v>
      </c>
      <c r="BM145" s="228" t="s">
        <v>685</v>
      </c>
    </row>
    <row r="146" s="2" customFormat="1" ht="24.15" customHeight="1">
      <c r="A146" s="41"/>
      <c r="B146" s="42"/>
      <c r="C146" s="217" t="s">
        <v>467</v>
      </c>
      <c r="D146" s="217" t="s">
        <v>195</v>
      </c>
      <c r="E146" s="218" t="s">
        <v>2694</v>
      </c>
      <c r="F146" s="219" t="s">
        <v>2695</v>
      </c>
      <c r="G146" s="220" t="s">
        <v>1531</v>
      </c>
      <c r="H146" s="221">
        <v>1</v>
      </c>
      <c r="I146" s="222"/>
      <c r="J146" s="223">
        <f>ROUND(I146*H146,2)</f>
        <v>0</v>
      </c>
      <c r="K146" s="219" t="s">
        <v>21</v>
      </c>
      <c r="L146" s="47"/>
      <c r="M146" s="224" t="s">
        <v>21</v>
      </c>
      <c r="N146" s="225" t="s">
        <v>44</v>
      </c>
      <c r="O146" s="87"/>
      <c r="P146" s="226">
        <f>O146*H146</f>
        <v>0</v>
      </c>
      <c r="Q146" s="226">
        <v>0</v>
      </c>
      <c r="R146" s="226">
        <f>Q146*H146</f>
        <v>0</v>
      </c>
      <c r="S146" s="226">
        <v>0</v>
      </c>
      <c r="T146" s="227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8" t="s">
        <v>200</v>
      </c>
      <c r="AT146" s="228" t="s">
        <v>195</v>
      </c>
      <c r="AU146" s="228" t="s">
        <v>77</v>
      </c>
      <c r="AY146" s="20" t="s">
        <v>193</v>
      </c>
      <c r="BE146" s="229">
        <f>IF(N146="základní",J146,0)</f>
        <v>0</v>
      </c>
      <c r="BF146" s="229">
        <f>IF(N146="snížená",J146,0)</f>
        <v>0</v>
      </c>
      <c r="BG146" s="229">
        <f>IF(N146="zákl. přenesená",J146,0)</f>
        <v>0</v>
      </c>
      <c r="BH146" s="229">
        <f>IF(N146="sníž. přenesená",J146,0)</f>
        <v>0</v>
      </c>
      <c r="BI146" s="229">
        <f>IF(N146="nulová",J146,0)</f>
        <v>0</v>
      </c>
      <c r="BJ146" s="20" t="s">
        <v>77</v>
      </c>
      <c r="BK146" s="229">
        <f>ROUND(I146*H146,2)</f>
        <v>0</v>
      </c>
      <c r="BL146" s="20" t="s">
        <v>200</v>
      </c>
      <c r="BM146" s="228" t="s">
        <v>1136</v>
      </c>
    </row>
    <row r="147" s="2" customFormat="1" ht="24.15" customHeight="1">
      <c r="A147" s="41"/>
      <c r="B147" s="42"/>
      <c r="C147" s="217" t="s">
        <v>472</v>
      </c>
      <c r="D147" s="217" t="s">
        <v>195</v>
      </c>
      <c r="E147" s="218" t="s">
        <v>2696</v>
      </c>
      <c r="F147" s="219" t="s">
        <v>2697</v>
      </c>
      <c r="G147" s="220" t="s">
        <v>1531</v>
      </c>
      <c r="H147" s="221">
        <v>1</v>
      </c>
      <c r="I147" s="222"/>
      <c r="J147" s="223">
        <f>ROUND(I147*H147,2)</f>
        <v>0</v>
      </c>
      <c r="K147" s="219" t="s">
        <v>21</v>
      </c>
      <c r="L147" s="47"/>
      <c r="M147" s="224" t="s">
        <v>21</v>
      </c>
      <c r="N147" s="225" t="s">
        <v>44</v>
      </c>
      <c r="O147" s="87"/>
      <c r="P147" s="226">
        <f>O147*H147</f>
        <v>0</v>
      </c>
      <c r="Q147" s="226">
        <v>0</v>
      </c>
      <c r="R147" s="226">
        <f>Q147*H147</f>
        <v>0</v>
      </c>
      <c r="S147" s="226">
        <v>0</v>
      </c>
      <c r="T147" s="227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28" t="s">
        <v>200</v>
      </c>
      <c r="AT147" s="228" t="s">
        <v>195</v>
      </c>
      <c r="AU147" s="228" t="s">
        <v>77</v>
      </c>
      <c r="AY147" s="20" t="s">
        <v>193</v>
      </c>
      <c r="BE147" s="229">
        <f>IF(N147="základní",J147,0)</f>
        <v>0</v>
      </c>
      <c r="BF147" s="229">
        <f>IF(N147="snížená",J147,0)</f>
        <v>0</v>
      </c>
      <c r="BG147" s="229">
        <f>IF(N147="zákl. přenesená",J147,0)</f>
        <v>0</v>
      </c>
      <c r="BH147" s="229">
        <f>IF(N147="sníž. přenesená",J147,0)</f>
        <v>0</v>
      </c>
      <c r="BI147" s="229">
        <f>IF(N147="nulová",J147,0)</f>
        <v>0</v>
      </c>
      <c r="BJ147" s="20" t="s">
        <v>77</v>
      </c>
      <c r="BK147" s="229">
        <f>ROUND(I147*H147,2)</f>
        <v>0</v>
      </c>
      <c r="BL147" s="20" t="s">
        <v>200</v>
      </c>
      <c r="BM147" s="228" t="s">
        <v>1151</v>
      </c>
    </row>
    <row r="148" s="2" customFormat="1" ht="24.15" customHeight="1">
      <c r="A148" s="41"/>
      <c r="B148" s="42"/>
      <c r="C148" s="217" t="s">
        <v>477</v>
      </c>
      <c r="D148" s="217" t="s">
        <v>195</v>
      </c>
      <c r="E148" s="218" t="s">
        <v>2698</v>
      </c>
      <c r="F148" s="219" t="s">
        <v>2699</v>
      </c>
      <c r="G148" s="220" t="s">
        <v>1531</v>
      </c>
      <c r="H148" s="221">
        <v>1</v>
      </c>
      <c r="I148" s="222"/>
      <c r="J148" s="223">
        <f>ROUND(I148*H148,2)</f>
        <v>0</v>
      </c>
      <c r="K148" s="219" t="s">
        <v>21</v>
      </c>
      <c r="L148" s="47"/>
      <c r="M148" s="224" t="s">
        <v>21</v>
      </c>
      <c r="N148" s="225" t="s">
        <v>44</v>
      </c>
      <c r="O148" s="87"/>
      <c r="P148" s="226">
        <f>O148*H148</f>
        <v>0</v>
      </c>
      <c r="Q148" s="226">
        <v>0</v>
      </c>
      <c r="R148" s="226">
        <f>Q148*H148</f>
        <v>0</v>
      </c>
      <c r="S148" s="226">
        <v>0</v>
      </c>
      <c r="T148" s="227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28" t="s">
        <v>200</v>
      </c>
      <c r="AT148" s="228" t="s">
        <v>195</v>
      </c>
      <c r="AU148" s="228" t="s">
        <v>77</v>
      </c>
      <c r="AY148" s="20" t="s">
        <v>193</v>
      </c>
      <c r="BE148" s="229">
        <f>IF(N148="základní",J148,0)</f>
        <v>0</v>
      </c>
      <c r="BF148" s="229">
        <f>IF(N148="snížená",J148,0)</f>
        <v>0</v>
      </c>
      <c r="BG148" s="229">
        <f>IF(N148="zákl. přenesená",J148,0)</f>
        <v>0</v>
      </c>
      <c r="BH148" s="229">
        <f>IF(N148="sníž. přenesená",J148,0)</f>
        <v>0</v>
      </c>
      <c r="BI148" s="229">
        <f>IF(N148="nulová",J148,0)</f>
        <v>0</v>
      </c>
      <c r="BJ148" s="20" t="s">
        <v>77</v>
      </c>
      <c r="BK148" s="229">
        <f>ROUND(I148*H148,2)</f>
        <v>0</v>
      </c>
      <c r="BL148" s="20" t="s">
        <v>200</v>
      </c>
      <c r="BM148" s="228" t="s">
        <v>1170</v>
      </c>
    </row>
    <row r="149" s="2" customFormat="1">
      <c r="A149" s="41"/>
      <c r="B149" s="42"/>
      <c r="C149" s="43"/>
      <c r="D149" s="237" t="s">
        <v>836</v>
      </c>
      <c r="E149" s="43"/>
      <c r="F149" s="292" t="s">
        <v>2700</v>
      </c>
      <c r="G149" s="43"/>
      <c r="H149" s="43"/>
      <c r="I149" s="232"/>
      <c r="J149" s="43"/>
      <c r="K149" s="43"/>
      <c r="L149" s="47"/>
      <c r="M149" s="233"/>
      <c r="N149" s="234"/>
      <c r="O149" s="87"/>
      <c r="P149" s="87"/>
      <c r="Q149" s="87"/>
      <c r="R149" s="87"/>
      <c r="S149" s="87"/>
      <c r="T149" s="88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T149" s="20" t="s">
        <v>836</v>
      </c>
      <c r="AU149" s="20" t="s">
        <v>77</v>
      </c>
    </row>
    <row r="150" s="2" customFormat="1" ht="24.15" customHeight="1">
      <c r="A150" s="41"/>
      <c r="B150" s="42"/>
      <c r="C150" s="217" t="s">
        <v>484</v>
      </c>
      <c r="D150" s="217" t="s">
        <v>195</v>
      </c>
      <c r="E150" s="218" t="s">
        <v>2701</v>
      </c>
      <c r="F150" s="219" t="s">
        <v>2702</v>
      </c>
      <c r="G150" s="220" t="s">
        <v>1531</v>
      </c>
      <c r="H150" s="221">
        <v>1</v>
      </c>
      <c r="I150" s="222"/>
      <c r="J150" s="223">
        <f>ROUND(I150*H150,2)</f>
        <v>0</v>
      </c>
      <c r="K150" s="219" t="s">
        <v>21</v>
      </c>
      <c r="L150" s="47"/>
      <c r="M150" s="297" t="s">
        <v>21</v>
      </c>
      <c r="N150" s="298" t="s">
        <v>44</v>
      </c>
      <c r="O150" s="295"/>
      <c r="P150" s="299">
        <f>O150*H150</f>
        <v>0</v>
      </c>
      <c r="Q150" s="299">
        <v>0</v>
      </c>
      <c r="R150" s="299">
        <f>Q150*H150</f>
        <v>0</v>
      </c>
      <c r="S150" s="299">
        <v>0</v>
      </c>
      <c r="T150" s="300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8" t="s">
        <v>200</v>
      </c>
      <c r="AT150" s="228" t="s">
        <v>195</v>
      </c>
      <c r="AU150" s="228" t="s">
        <v>77</v>
      </c>
      <c r="AY150" s="20" t="s">
        <v>193</v>
      </c>
      <c r="BE150" s="229">
        <f>IF(N150="základní",J150,0)</f>
        <v>0</v>
      </c>
      <c r="BF150" s="229">
        <f>IF(N150="snížená",J150,0)</f>
        <v>0</v>
      </c>
      <c r="BG150" s="229">
        <f>IF(N150="zákl. přenesená",J150,0)</f>
        <v>0</v>
      </c>
      <c r="BH150" s="229">
        <f>IF(N150="sníž. přenesená",J150,0)</f>
        <v>0</v>
      </c>
      <c r="BI150" s="229">
        <f>IF(N150="nulová",J150,0)</f>
        <v>0</v>
      </c>
      <c r="BJ150" s="20" t="s">
        <v>77</v>
      </c>
      <c r="BK150" s="229">
        <f>ROUND(I150*H150,2)</f>
        <v>0</v>
      </c>
      <c r="BL150" s="20" t="s">
        <v>200</v>
      </c>
      <c r="BM150" s="228" t="s">
        <v>1186</v>
      </c>
    </row>
    <row r="151" s="2" customFormat="1" ht="6.96" customHeight="1">
      <c r="A151" s="41"/>
      <c r="B151" s="62"/>
      <c r="C151" s="63"/>
      <c r="D151" s="63"/>
      <c r="E151" s="63"/>
      <c r="F151" s="63"/>
      <c r="G151" s="63"/>
      <c r="H151" s="63"/>
      <c r="I151" s="63"/>
      <c r="J151" s="63"/>
      <c r="K151" s="63"/>
      <c r="L151" s="47"/>
      <c r="M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</row>
  </sheetData>
  <sheetProtection sheet="1" autoFilter="0" formatColumns="0" formatRows="0" objects="1" scenarios="1" spinCount="100000" saltValue="b3bBlKoY3PVX+CpPyrUZPoSeI2nngWejOg1ufOa2D3q/lrty0Zia1g9wdXzvID77zqqzwPjTdvnyRJPHOhlKhw==" hashValue="GOItyr+qZMuuYN1xOUOQnzISphuvn0Qnv5E07fiU9Z9tSSuK6He+3XpApXKqAPe/dXtwnqOZx0R1T4vrDK0xnA==" algorithmName="SHA-512" password="CC35"/>
  <autoFilter ref="C88:K150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7:H77"/>
    <mergeCell ref="E79:H79"/>
    <mergeCell ref="E81:H81"/>
    <mergeCell ref="L2:V2"/>
  </mergeCells>
  <hyperlinks>
    <hyperlink ref="F92" r:id="rId1" display="https://podminky.urs.cz/item/CS_URS_2025_02/722232066"/>
    <hyperlink ref="F94" r:id="rId2" display="https://podminky.urs.cz/item/CS_URS_2025_02/722232061"/>
    <hyperlink ref="F96" r:id="rId3" display="https://podminky.urs.cz/item/CS_URS_2025_02/722224115"/>
    <hyperlink ref="F98" r:id="rId4" display="https://podminky.urs.cz/item/CS_URS_2025_02/722232065"/>
    <hyperlink ref="F100" r:id="rId5" display="https://podminky.urs.cz/item/CS_URS_2025_02/722232062"/>
    <hyperlink ref="F102" r:id="rId6" display="https://podminky.urs.cz/item/CS_URS_2025_02/734220112"/>
    <hyperlink ref="F106" r:id="rId7" display="https://podminky.urs.cz/item/CS_URS_2025_02/725813113"/>
    <hyperlink ref="F108" r:id="rId8" display="https://podminky.urs.cz/item/CS_URS_2025_02/722220111"/>
    <hyperlink ref="F110" r:id="rId9" display="https://podminky.urs.cz/item/CS_URS_2025_02/725849411"/>
    <hyperlink ref="F114" r:id="rId10" display="https://podminky.urs.cz/item/CS_URS_2025_02/725822631"/>
    <hyperlink ref="F116" r:id="rId11" display="https://podminky.urs.cz/item/CS_URS_2025_02/725821329"/>
    <hyperlink ref="F118" r:id="rId12" display="https://podminky.urs.cz/item/CS_URS_2025_02/722220121"/>
    <hyperlink ref="F120" r:id="rId13" display="https://podminky.urs.cz/item/CS_URS_2025_02/726191002"/>
    <hyperlink ref="F123" r:id="rId14" display="https://podminky.urs.cz/item/CS_URS_2025_02/722174022"/>
    <hyperlink ref="F125" r:id="rId15" display="https://podminky.urs.cz/item/CS_URS_2025_02/722174023"/>
    <hyperlink ref="F127" r:id="rId16" display="https://podminky.urs.cz/item/CS_URS_2025_02/722174024"/>
    <hyperlink ref="F131" r:id="rId17" display="https://podminky.urs.cz/item/CS_URS_2025_02/722181241"/>
    <hyperlink ref="F133" r:id="rId18" display="https://podminky.urs.cz/item/CS_URS_2025_02/722181252"/>
    <hyperlink ref="F139" r:id="rId19" display="https://podminky.urs.cz/item/CS_URS_2025_02/998722101"/>
    <hyperlink ref="F141" r:id="rId20" display="https://podminky.urs.cz/item/CS_URS_2025_02/998725101"/>
    <hyperlink ref="F143" r:id="rId21" display="https://podminky.urs.cz/item/CS_URS_2025_02/99872611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22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100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23"/>
      <c r="AT3" s="20" t="s">
        <v>81</v>
      </c>
    </row>
    <row r="4" s="1" customFormat="1" ht="24.96" customHeight="1">
      <c r="B4" s="23"/>
      <c r="D4" s="145" t="s">
        <v>148</v>
      </c>
      <c r="L4" s="23"/>
      <c r="M4" s="146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7" t="s">
        <v>16</v>
      </c>
      <c r="L6" s="23"/>
    </row>
    <row r="7" s="1" customFormat="1" ht="16.5" customHeight="1">
      <c r="B7" s="23"/>
      <c r="E7" s="148" t="str">
        <f>'Rekapitulace stavby'!K6</f>
        <v>MODERNIZACE DOMOVA sv. VÁCLAVA, rekonstrukce domova pro seniory a modernizace zázemí služby</v>
      </c>
      <c r="F7" s="147"/>
      <c r="G7" s="147"/>
      <c r="H7" s="147"/>
      <c r="L7" s="23"/>
    </row>
    <row r="8" s="1" customFormat="1" ht="12" customHeight="1">
      <c r="B8" s="23"/>
      <c r="D8" s="147" t="s">
        <v>155</v>
      </c>
      <c r="L8" s="23"/>
    </row>
    <row r="9" s="2" customFormat="1" ht="16.5" customHeight="1">
      <c r="A9" s="41"/>
      <c r="B9" s="47"/>
      <c r="C9" s="41"/>
      <c r="D9" s="41"/>
      <c r="E9" s="148" t="s">
        <v>2482</v>
      </c>
      <c r="F9" s="41"/>
      <c r="G9" s="41"/>
      <c r="H9" s="41"/>
      <c r="I9" s="41"/>
      <c r="J9" s="41"/>
      <c r="K9" s="41"/>
      <c r="L9" s="149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7" t="s">
        <v>157</v>
      </c>
      <c r="E10" s="41"/>
      <c r="F10" s="41"/>
      <c r="G10" s="41"/>
      <c r="H10" s="41"/>
      <c r="I10" s="41"/>
      <c r="J10" s="41"/>
      <c r="K10" s="41"/>
      <c r="L10" s="149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50" t="s">
        <v>2703</v>
      </c>
      <c r="F11" s="41"/>
      <c r="G11" s="41"/>
      <c r="H11" s="41"/>
      <c r="I11" s="41"/>
      <c r="J11" s="41"/>
      <c r="K11" s="41"/>
      <c r="L11" s="149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9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7" t="s">
        <v>18</v>
      </c>
      <c r="E13" s="41"/>
      <c r="F13" s="136" t="s">
        <v>21</v>
      </c>
      <c r="G13" s="41"/>
      <c r="H13" s="41"/>
      <c r="I13" s="147" t="s">
        <v>20</v>
      </c>
      <c r="J13" s="136" t="s">
        <v>21</v>
      </c>
      <c r="K13" s="41"/>
      <c r="L13" s="149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7" t="s">
        <v>22</v>
      </c>
      <c r="E14" s="41"/>
      <c r="F14" s="136" t="s">
        <v>23</v>
      </c>
      <c r="G14" s="41"/>
      <c r="H14" s="41"/>
      <c r="I14" s="147" t="s">
        <v>24</v>
      </c>
      <c r="J14" s="151" t="str">
        <f>'Rekapitulace stavby'!AN8</f>
        <v>11. 12. 2025</v>
      </c>
      <c r="K14" s="41"/>
      <c r="L14" s="149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9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7" t="s">
        <v>26</v>
      </c>
      <c r="E16" s="41"/>
      <c r="F16" s="41"/>
      <c r="G16" s="41"/>
      <c r="H16" s="41"/>
      <c r="I16" s="147" t="s">
        <v>27</v>
      </c>
      <c r="J16" s="136" t="s">
        <v>21</v>
      </c>
      <c r="K16" s="41"/>
      <c r="L16" s="149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28</v>
      </c>
      <c r="F17" s="41"/>
      <c r="G17" s="41"/>
      <c r="H17" s="41"/>
      <c r="I17" s="147" t="s">
        <v>29</v>
      </c>
      <c r="J17" s="136" t="s">
        <v>21</v>
      </c>
      <c r="K17" s="41"/>
      <c r="L17" s="149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9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7" t="s">
        <v>30</v>
      </c>
      <c r="E19" s="41"/>
      <c r="F19" s="41"/>
      <c r="G19" s="41"/>
      <c r="H19" s="41"/>
      <c r="I19" s="147" t="s">
        <v>27</v>
      </c>
      <c r="J19" s="36" t="str">
        <f>'Rekapitulace stavby'!AN13</f>
        <v>Vyplň údaj</v>
      </c>
      <c r="K19" s="41"/>
      <c r="L19" s="149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7" t="s">
        <v>29</v>
      </c>
      <c r="J20" s="36" t="str">
        <f>'Rekapitulace stavby'!AN14</f>
        <v>Vyplň údaj</v>
      </c>
      <c r="K20" s="41"/>
      <c r="L20" s="149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9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7" t="s">
        <v>32</v>
      </c>
      <c r="E22" s="41"/>
      <c r="F22" s="41"/>
      <c r="G22" s="41"/>
      <c r="H22" s="41"/>
      <c r="I22" s="147" t="s">
        <v>27</v>
      </c>
      <c r="J22" s="136" t="s">
        <v>21</v>
      </c>
      <c r="K22" s="41"/>
      <c r="L22" s="149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33</v>
      </c>
      <c r="F23" s="41"/>
      <c r="G23" s="41"/>
      <c r="H23" s="41"/>
      <c r="I23" s="147" t="s">
        <v>29</v>
      </c>
      <c r="J23" s="136" t="s">
        <v>21</v>
      </c>
      <c r="K23" s="41"/>
      <c r="L23" s="149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9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7" t="s">
        <v>35</v>
      </c>
      <c r="E25" s="41"/>
      <c r="F25" s="41"/>
      <c r="G25" s="41"/>
      <c r="H25" s="41"/>
      <c r="I25" s="147" t="s">
        <v>27</v>
      </c>
      <c r="J25" s="136" t="str">
        <f>IF('Rekapitulace stavby'!AN19="","",'Rekapitulace stavby'!AN19)</f>
        <v/>
      </c>
      <c r="K25" s="41"/>
      <c r="L25" s="149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tr">
        <f>IF('Rekapitulace stavby'!E20="","",'Rekapitulace stavby'!E20)</f>
        <v xml:space="preserve"> </v>
      </c>
      <c r="F26" s="41"/>
      <c r="G26" s="41"/>
      <c r="H26" s="41"/>
      <c r="I26" s="147" t="s">
        <v>29</v>
      </c>
      <c r="J26" s="136" t="str">
        <f>IF('Rekapitulace stavby'!AN20="","",'Rekapitulace stavby'!AN20)</f>
        <v/>
      </c>
      <c r="K26" s="41"/>
      <c r="L26" s="149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9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7" t="s">
        <v>37</v>
      </c>
      <c r="E28" s="41"/>
      <c r="F28" s="41"/>
      <c r="G28" s="41"/>
      <c r="H28" s="41"/>
      <c r="I28" s="41"/>
      <c r="J28" s="41"/>
      <c r="K28" s="41"/>
      <c r="L28" s="149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2"/>
      <c r="B29" s="153"/>
      <c r="C29" s="152"/>
      <c r="D29" s="152"/>
      <c r="E29" s="154" t="s">
        <v>21</v>
      </c>
      <c r="F29" s="154"/>
      <c r="G29" s="154"/>
      <c r="H29" s="154"/>
      <c r="I29" s="152"/>
      <c r="J29" s="152"/>
      <c r="K29" s="152"/>
      <c r="L29" s="155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9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6"/>
      <c r="E31" s="156"/>
      <c r="F31" s="156"/>
      <c r="G31" s="156"/>
      <c r="H31" s="156"/>
      <c r="I31" s="156"/>
      <c r="J31" s="156"/>
      <c r="K31" s="156"/>
      <c r="L31" s="149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7" t="s">
        <v>39</v>
      </c>
      <c r="E32" s="41"/>
      <c r="F32" s="41"/>
      <c r="G32" s="41"/>
      <c r="H32" s="41"/>
      <c r="I32" s="41"/>
      <c r="J32" s="158">
        <f>ROUND(J88, 2)</f>
        <v>0</v>
      </c>
      <c r="K32" s="41"/>
      <c r="L32" s="149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6"/>
      <c r="E33" s="156"/>
      <c r="F33" s="156"/>
      <c r="G33" s="156"/>
      <c r="H33" s="156"/>
      <c r="I33" s="156"/>
      <c r="J33" s="156"/>
      <c r="K33" s="156"/>
      <c r="L33" s="149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9" t="s">
        <v>41</v>
      </c>
      <c r="G34" s="41"/>
      <c r="H34" s="41"/>
      <c r="I34" s="159" t="s">
        <v>40</v>
      </c>
      <c r="J34" s="159" t="s">
        <v>42</v>
      </c>
      <c r="K34" s="41"/>
      <c r="L34" s="149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60" t="s">
        <v>43</v>
      </c>
      <c r="E35" s="147" t="s">
        <v>44</v>
      </c>
      <c r="F35" s="161">
        <f>ROUND((SUM(BE88:BE114)),  2)</f>
        <v>0</v>
      </c>
      <c r="G35" s="41"/>
      <c r="H35" s="41"/>
      <c r="I35" s="162">
        <v>0.20999999999999999</v>
      </c>
      <c r="J35" s="161">
        <f>ROUND(((SUM(BE88:BE114))*I35),  2)</f>
        <v>0</v>
      </c>
      <c r="K35" s="41"/>
      <c r="L35" s="149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7" t="s">
        <v>45</v>
      </c>
      <c r="F36" s="161">
        <f>ROUND((SUM(BF88:BF114)),  2)</f>
        <v>0</v>
      </c>
      <c r="G36" s="41"/>
      <c r="H36" s="41"/>
      <c r="I36" s="162">
        <v>0.12</v>
      </c>
      <c r="J36" s="161">
        <f>ROUND(((SUM(BF88:BF114))*I36),  2)</f>
        <v>0</v>
      </c>
      <c r="K36" s="41"/>
      <c r="L36" s="149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7" t="s">
        <v>46</v>
      </c>
      <c r="F37" s="161">
        <f>ROUND((SUM(BG88:BG114)),  2)</f>
        <v>0</v>
      </c>
      <c r="G37" s="41"/>
      <c r="H37" s="41"/>
      <c r="I37" s="162">
        <v>0.20999999999999999</v>
      </c>
      <c r="J37" s="161">
        <f>0</f>
        <v>0</v>
      </c>
      <c r="K37" s="41"/>
      <c r="L37" s="149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7" t="s">
        <v>47</v>
      </c>
      <c r="F38" s="161">
        <f>ROUND((SUM(BH88:BH114)),  2)</f>
        <v>0</v>
      </c>
      <c r="G38" s="41"/>
      <c r="H38" s="41"/>
      <c r="I38" s="162">
        <v>0.12</v>
      </c>
      <c r="J38" s="161">
        <f>0</f>
        <v>0</v>
      </c>
      <c r="K38" s="41"/>
      <c r="L38" s="149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7" t="s">
        <v>48</v>
      </c>
      <c r="F39" s="161">
        <f>ROUND((SUM(BI88:BI114)),  2)</f>
        <v>0</v>
      </c>
      <c r="G39" s="41"/>
      <c r="H39" s="41"/>
      <c r="I39" s="162">
        <v>0</v>
      </c>
      <c r="J39" s="161">
        <f>0</f>
        <v>0</v>
      </c>
      <c r="K39" s="41"/>
      <c r="L39" s="149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9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3"/>
      <c r="D41" s="164" t="s">
        <v>49</v>
      </c>
      <c r="E41" s="165"/>
      <c r="F41" s="165"/>
      <c r="G41" s="166" t="s">
        <v>50</v>
      </c>
      <c r="H41" s="167" t="s">
        <v>51</v>
      </c>
      <c r="I41" s="165"/>
      <c r="J41" s="168">
        <f>SUM(J32:J39)</f>
        <v>0</v>
      </c>
      <c r="K41" s="169"/>
      <c r="L41" s="149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70"/>
      <c r="C42" s="171"/>
      <c r="D42" s="171"/>
      <c r="E42" s="171"/>
      <c r="F42" s="171"/>
      <c r="G42" s="171"/>
      <c r="H42" s="171"/>
      <c r="I42" s="171"/>
      <c r="J42" s="171"/>
      <c r="K42" s="171"/>
      <c r="L42" s="149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2"/>
      <c r="C46" s="173"/>
      <c r="D46" s="173"/>
      <c r="E46" s="173"/>
      <c r="F46" s="173"/>
      <c r="G46" s="173"/>
      <c r="H46" s="173"/>
      <c r="I46" s="173"/>
      <c r="J46" s="173"/>
      <c r="K46" s="173"/>
      <c r="L46" s="149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159</v>
      </c>
      <c r="D47" s="43"/>
      <c r="E47" s="43"/>
      <c r="F47" s="43"/>
      <c r="G47" s="43"/>
      <c r="H47" s="43"/>
      <c r="I47" s="43"/>
      <c r="J47" s="43"/>
      <c r="K47" s="43"/>
      <c r="L47" s="149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9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9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4" t="str">
        <f>E7</f>
        <v>MODERNIZACE DOMOVA sv. VÁCLAVA, rekonstrukce domova pro seniory a modernizace zázemí služby</v>
      </c>
      <c r="F50" s="35"/>
      <c r="G50" s="35"/>
      <c r="H50" s="35"/>
      <c r="I50" s="43"/>
      <c r="J50" s="43"/>
      <c r="K50" s="43"/>
      <c r="L50" s="149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155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4" t="s">
        <v>2482</v>
      </c>
      <c r="F52" s="43"/>
      <c r="G52" s="43"/>
      <c r="H52" s="43"/>
      <c r="I52" s="43"/>
      <c r="J52" s="43"/>
      <c r="K52" s="43"/>
      <c r="L52" s="149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157</v>
      </c>
      <c r="D53" s="43"/>
      <c r="E53" s="43"/>
      <c r="F53" s="43"/>
      <c r="G53" s="43"/>
      <c r="H53" s="43"/>
      <c r="I53" s="43"/>
      <c r="J53" s="43"/>
      <c r="K53" s="43"/>
      <c r="L53" s="149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SO03 - Plynovodní přípojka</v>
      </c>
      <c r="F54" s="43"/>
      <c r="G54" s="43"/>
      <c r="H54" s="43"/>
      <c r="I54" s="43"/>
      <c r="J54" s="43"/>
      <c r="K54" s="43"/>
      <c r="L54" s="149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9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22</v>
      </c>
      <c r="D56" s="43"/>
      <c r="E56" s="43"/>
      <c r="F56" s="30" t="str">
        <f>F14</f>
        <v>Brandýs nad Labem-Stará Boleslav</v>
      </c>
      <c r="G56" s="43"/>
      <c r="H56" s="43"/>
      <c r="I56" s="35" t="s">
        <v>24</v>
      </c>
      <c r="J56" s="75" t="str">
        <f>IF(J14="","",J14)</f>
        <v>11. 12. 2025</v>
      </c>
      <c r="K56" s="43"/>
      <c r="L56" s="149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9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25.65" customHeight="1">
      <c r="A58" s="41"/>
      <c r="B58" s="42"/>
      <c r="C58" s="35" t="s">
        <v>26</v>
      </c>
      <c r="D58" s="43"/>
      <c r="E58" s="43"/>
      <c r="F58" s="30" t="str">
        <f>E17</f>
        <v>ARCIDIECÉZNÍ CHARITA PRAHA</v>
      </c>
      <c r="G58" s="43"/>
      <c r="H58" s="43"/>
      <c r="I58" s="35" t="s">
        <v>32</v>
      </c>
      <c r="J58" s="39" t="str">
        <f>E23</f>
        <v>JIRSA - ARCHITEKTI, s.r.o.</v>
      </c>
      <c r="K58" s="43"/>
      <c r="L58" s="149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30</v>
      </c>
      <c r="D59" s="43"/>
      <c r="E59" s="43"/>
      <c r="F59" s="30" t="str">
        <f>IF(E20="","",E20)</f>
        <v>Vyplň údaj</v>
      </c>
      <c r="G59" s="43"/>
      <c r="H59" s="43"/>
      <c r="I59" s="35" t="s">
        <v>35</v>
      </c>
      <c r="J59" s="39" t="str">
        <f>E26</f>
        <v xml:space="preserve"> </v>
      </c>
      <c r="K59" s="43"/>
      <c r="L59" s="149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9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5" t="s">
        <v>160</v>
      </c>
      <c r="D61" s="176"/>
      <c r="E61" s="176"/>
      <c r="F61" s="176"/>
      <c r="G61" s="176"/>
      <c r="H61" s="176"/>
      <c r="I61" s="176"/>
      <c r="J61" s="177" t="s">
        <v>161</v>
      </c>
      <c r="K61" s="176"/>
      <c r="L61" s="149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9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8" t="s">
        <v>71</v>
      </c>
      <c r="D63" s="43"/>
      <c r="E63" s="43"/>
      <c r="F63" s="43"/>
      <c r="G63" s="43"/>
      <c r="H63" s="43"/>
      <c r="I63" s="43"/>
      <c r="J63" s="105">
        <f>J88</f>
        <v>0</v>
      </c>
      <c r="K63" s="43"/>
      <c r="L63" s="149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162</v>
      </c>
    </row>
    <row r="64" s="9" customFormat="1" ht="24.96" customHeight="1">
      <c r="A64" s="9"/>
      <c r="B64" s="179"/>
      <c r="C64" s="180"/>
      <c r="D64" s="181" t="s">
        <v>2704</v>
      </c>
      <c r="E64" s="182"/>
      <c r="F64" s="182"/>
      <c r="G64" s="182"/>
      <c r="H64" s="182"/>
      <c r="I64" s="182"/>
      <c r="J64" s="183">
        <f>J89</f>
        <v>0</v>
      </c>
      <c r="K64" s="180"/>
      <c r="L64" s="184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9" customFormat="1" ht="24.96" customHeight="1">
      <c r="A65" s="9"/>
      <c r="B65" s="179"/>
      <c r="C65" s="180"/>
      <c r="D65" s="181" t="s">
        <v>2705</v>
      </c>
      <c r="E65" s="182"/>
      <c r="F65" s="182"/>
      <c r="G65" s="182"/>
      <c r="H65" s="182"/>
      <c r="I65" s="182"/>
      <c r="J65" s="183">
        <f>J94</f>
        <v>0</v>
      </c>
      <c r="K65" s="180"/>
      <c r="L65" s="184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="9" customFormat="1" ht="24.96" customHeight="1">
      <c r="A66" s="9"/>
      <c r="B66" s="179"/>
      <c r="C66" s="180"/>
      <c r="D66" s="181" t="s">
        <v>2706</v>
      </c>
      <c r="E66" s="182"/>
      <c r="F66" s="182"/>
      <c r="G66" s="182"/>
      <c r="H66" s="182"/>
      <c r="I66" s="182"/>
      <c r="J66" s="183">
        <f>J103</f>
        <v>0</v>
      </c>
      <c r="K66" s="180"/>
      <c r="L66" s="184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="2" customFormat="1" ht="21.84" customHeight="1">
      <c r="A67" s="41"/>
      <c r="B67" s="42"/>
      <c r="C67" s="43"/>
      <c r="D67" s="43"/>
      <c r="E67" s="43"/>
      <c r="F67" s="43"/>
      <c r="G67" s="43"/>
      <c r="H67" s="43"/>
      <c r="I67" s="43"/>
      <c r="J67" s="43"/>
      <c r="K67" s="43"/>
      <c r="L67" s="149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="2" customFormat="1" ht="6.96" customHeight="1">
      <c r="A68" s="41"/>
      <c r="B68" s="62"/>
      <c r="C68" s="63"/>
      <c r="D68" s="63"/>
      <c r="E68" s="63"/>
      <c r="F68" s="63"/>
      <c r="G68" s="63"/>
      <c r="H68" s="63"/>
      <c r="I68" s="63"/>
      <c r="J68" s="63"/>
      <c r="K68" s="63"/>
      <c r="L68" s="149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72" s="2" customFormat="1" ht="6.96" customHeight="1">
      <c r="A72" s="41"/>
      <c r="B72" s="64"/>
      <c r="C72" s="65"/>
      <c r="D72" s="65"/>
      <c r="E72" s="65"/>
      <c r="F72" s="65"/>
      <c r="G72" s="65"/>
      <c r="H72" s="65"/>
      <c r="I72" s="65"/>
      <c r="J72" s="65"/>
      <c r="K72" s="65"/>
      <c r="L72" s="149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24.96" customHeight="1">
      <c r="A73" s="41"/>
      <c r="B73" s="42"/>
      <c r="C73" s="26" t="s">
        <v>178</v>
      </c>
      <c r="D73" s="43"/>
      <c r="E73" s="43"/>
      <c r="F73" s="43"/>
      <c r="G73" s="43"/>
      <c r="H73" s="43"/>
      <c r="I73" s="43"/>
      <c r="J73" s="43"/>
      <c r="K73" s="43"/>
      <c r="L73" s="149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6.96" customHeight="1">
      <c r="A74" s="41"/>
      <c r="B74" s="42"/>
      <c r="C74" s="43"/>
      <c r="D74" s="43"/>
      <c r="E74" s="43"/>
      <c r="F74" s="43"/>
      <c r="G74" s="43"/>
      <c r="H74" s="43"/>
      <c r="I74" s="43"/>
      <c r="J74" s="43"/>
      <c r="K74" s="43"/>
      <c r="L74" s="149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12" customHeight="1">
      <c r="A75" s="41"/>
      <c r="B75" s="42"/>
      <c r="C75" s="35" t="s">
        <v>16</v>
      </c>
      <c r="D75" s="43"/>
      <c r="E75" s="43"/>
      <c r="F75" s="43"/>
      <c r="G75" s="43"/>
      <c r="H75" s="43"/>
      <c r="I75" s="43"/>
      <c r="J75" s="43"/>
      <c r="K75" s="43"/>
      <c r="L75" s="149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6.5" customHeight="1">
      <c r="A76" s="41"/>
      <c r="B76" s="42"/>
      <c r="C76" s="43"/>
      <c r="D76" s="43"/>
      <c r="E76" s="174" t="str">
        <f>E7</f>
        <v>MODERNIZACE DOMOVA sv. VÁCLAVA, rekonstrukce domova pro seniory a modernizace zázemí služby</v>
      </c>
      <c r="F76" s="35"/>
      <c r="G76" s="35"/>
      <c r="H76" s="35"/>
      <c r="I76" s="43"/>
      <c r="J76" s="43"/>
      <c r="K76" s="43"/>
      <c r="L76" s="149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1" customFormat="1" ht="12" customHeight="1">
      <c r="B77" s="24"/>
      <c r="C77" s="35" t="s">
        <v>155</v>
      </c>
      <c r="D77" s="25"/>
      <c r="E77" s="25"/>
      <c r="F77" s="25"/>
      <c r="G77" s="25"/>
      <c r="H77" s="25"/>
      <c r="I77" s="25"/>
      <c r="J77" s="25"/>
      <c r="K77" s="25"/>
      <c r="L77" s="23"/>
    </row>
    <row r="78" s="2" customFormat="1" ht="16.5" customHeight="1">
      <c r="A78" s="41"/>
      <c r="B78" s="42"/>
      <c r="C78" s="43"/>
      <c r="D78" s="43"/>
      <c r="E78" s="174" t="s">
        <v>2482</v>
      </c>
      <c r="F78" s="43"/>
      <c r="G78" s="43"/>
      <c r="H78" s="43"/>
      <c r="I78" s="43"/>
      <c r="J78" s="43"/>
      <c r="K78" s="43"/>
      <c r="L78" s="149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2" customHeight="1">
      <c r="A79" s="41"/>
      <c r="B79" s="42"/>
      <c r="C79" s="35" t="s">
        <v>157</v>
      </c>
      <c r="D79" s="43"/>
      <c r="E79" s="43"/>
      <c r="F79" s="43"/>
      <c r="G79" s="43"/>
      <c r="H79" s="43"/>
      <c r="I79" s="43"/>
      <c r="J79" s="43"/>
      <c r="K79" s="43"/>
      <c r="L79" s="149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6.5" customHeight="1">
      <c r="A80" s="41"/>
      <c r="B80" s="42"/>
      <c r="C80" s="43"/>
      <c r="D80" s="43"/>
      <c r="E80" s="72" t="str">
        <f>E11</f>
        <v>SO03 - Plynovodní přípojka</v>
      </c>
      <c r="F80" s="43"/>
      <c r="G80" s="43"/>
      <c r="H80" s="43"/>
      <c r="I80" s="43"/>
      <c r="J80" s="43"/>
      <c r="K80" s="43"/>
      <c r="L80" s="149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6.96" customHeight="1">
      <c r="A81" s="41"/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149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2" customHeight="1">
      <c r="A82" s="41"/>
      <c r="B82" s="42"/>
      <c r="C82" s="35" t="s">
        <v>22</v>
      </c>
      <c r="D82" s="43"/>
      <c r="E82" s="43"/>
      <c r="F82" s="30" t="str">
        <f>F14</f>
        <v>Brandýs nad Labem-Stará Boleslav</v>
      </c>
      <c r="G82" s="43"/>
      <c r="H82" s="43"/>
      <c r="I82" s="35" t="s">
        <v>24</v>
      </c>
      <c r="J82" s="75" t="str">
        <f>IF(J14="","",J14)</f>
        <v>11. 12. 2025</v>
      </c>
      <c r="K82" s="43"/>
      <c r="L82" s="149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149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25.65" customHeight="1">
      <c r="A84" s="41"/>
      <c r="B84" s="42"/>
      <c r="C84" s="35" t="s">
        <v>26</v>
      </c>
      <c r="D84" s="43"/>
      <c r="E84" s="43"/>
      <c r="F84" s="30" t="str">
        <f>E17</f>
        <v>ARCIDIECÉZNÍ CHARITA PRAHA</v>
      </c>
      <c r="G84" s="43"/>
      <c r="H84" s="43"/>
      <c r="I84" s="35" t="s">
        <v>32</v>
      </c>
      <c r="J84" s="39" t="str">
        <f>E23</f>
        <v>JIRSA - ARCHITEKTI, s.r.o.</v>
      </c>
      <c r="K84" s="43"/>
      <c r="L84" s="149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5.15" customHeight="1">
      <c r="A85" s="41"/>
      <c r="B85" s="42"/>
      <c r="C85" s="35" t="s">
        <v>30</v>
      </c>
      <c r="D85" s="43"/>
      <c r="E85" s="43"/>
      <c r="F85" s="30" t="str">
        <f>IF(E20="","",E20)</f>
        <v>Vyplň údaj</v>
      </c>
      <c r="G85" s="43"/>
      <c r="H85" s="43"/>
      <c r="I85" s="35" t="s">
        <v>35</v>
      </c>
      <c r="J85" s="39" t="str">
        <f>E26</f>
        <v xml:space="preserve"> </v>
      </c>
      <c r="K85" s="43"/>
      <c r="L85" s="149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0.32" customHeight="1">
      <c r="A86" s="41"/>
      <c r="B86" s="42"/>
      <c r="C86" s="43"/>
      <c r="D86" s="43"/>
      <c r="E86" s="43"/>
      <c r="F86" s="43"/>
      <c r="G86" s="43"/>
      <c r="H86" s="43"/>
      <c r="I86" s="43"/>
      <c r="J86" s="43"/>
      <c r="K86" s="43"/>
      <c r="L86" s="149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11" customFormat="1" ht="29.28" customHeight="1">
      <c r="A87" s="190"/>
      <c r="B87" s="191"/>
      <c r="C87" s="192" t="s">
        <v>179</v>
      </c>
      <c r="D87" s="193" t="s">
        <v>58</v>
      </c>
      <c r="E87" s="193" t="s">
        <v>54</v>
      </c>
      <c r="F87" s="193" t="s">
        <v>55</v>
      </c>
      <c r="G87" s="193" t="s">
        <v>180</v>
      </c>
      <c r="H87" s="193" t="s">
        <v>181</v>
      </c>
      <c r="I87" s="193" t="s">
        <v>182</v>
      </c>
      <c r="J87" s="193" t="s">
        <v>161</v>
      </c>
      <c r="K87" s="194" t="s">
        <v>183</v>
      </c>
      <c r="L87" s="195"/>
      <c r="M87" s="95" t="s">
        <v>21</v>
      </c>
      <c r="N87" s="96" t="s">
        <v>43</v>
      </c>
      <c r="O87" s="96" t="s">
        <v>184</v>
      </c>
      <c r="P87" s="96" t="s">
        <v>185</v>
      </c>
      <c r="Q87" s="96" t="s">
        <v>186</v>
      </c>
      <c r="R87" s="96" t="s">
        <v>187</v>
      </c>
      <c r="S87" s="96" t="s">
        <v>188</v>
      </c>
      <c r="T87" s="97" t="s">
        <v>189</v>
      </c>
      <c r="U87" s="190"/>
      <c r="V87" s="190"/>
      <c r="W87" s="190"/>
      <c r="X87" s="190"/>
      <c r="Y87" s="190"/>
      <c r="Z87" s="190"/>
      <c r="AA87" s="190"/>
      <c r="AB87" s="190"/>
      <c r="AC87" s="190"/>
      <c r="AD87" s="190"/>
      <c r="AE87" s="190"/>
    </row>
    <row r="88" s="2" customFormat="1" ht="22.8" customHeight="1">
      <c r="A88" s="41"/>
      <c r="B88" s="42"/>
      <c r="C88" s="102" t="s">
        <v>190</v>
      </c>
      <c r="D88" s="43"/>
      <c r="E88" s="43"/>
      <c r="F88" s="43"/>
      <c r="G88" s="43"/>
      <c r="H88" s="43"/>
      <c r="I88" s="43"/>
      <c r="J88" s="196">
        <f>BK88</f>
        <v>0</v>
      </c>
      <c r="K88" s="43"/>
      <c r="L88" s="47"/>
      <c r="M88" s="98"/>
      <c r="N88" s="197"/>
      <c r="O88" s="99"/>
      <c r="P88" s="198">
        <f>P89+P94+P103</f>
        <v>0</v>
      </c>
      <c r="Q88" s="99"/>
      <c r="R88" s="198">
        <f>R89+R94+R103</f>
        <v>0.13339000000000001</v>
      </c>
      <c r="S88" s="99"/>
      <c r="T88" s="199">
        <f>T89+T94+T103</f>
        <v>0</v>
      </c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T88" s="20" t="s">
        <v>72</v>
      </c>
      <c r="AU88" s="20" t="s">
        <v>162</v>
      </c>
      <c r="BK88" s="200">
        <f>BK89+BK94+BK103</f>
        <v>0</v>
      </c>
    </row>
    <row r="89" s="12" customFormat="1" ht="25.92" customHeight="1">
      <c r="A89" s="12"/>
      <c r="B89" s="201"/>
      <c r="C89" s="202"/>
      <c r="D89" s="203" t="s">
        <v>72</v>
      </c>
      <c r="E89" s="204" t="s">
        <v>2707</v>
      </c>
      <c r="F89" s="204" t="s">
        <v>2708</v>
      </c>
      <c r="G89" s="202"/>
      <c r="H89" s="202"/>
      <c r="I89" s="205"/>
      <c r="J89" s="206">
        <f>BK89</f>
        <v>0</v>
      </c>
      <c r="K89" s="202"/>
      <c r="L89" s="207"/>
      <c r="M89" s="208"/>
      <c r="N89" s="209"/>
      <c r="O89" s="209"/>
      <c r="P89" s="210">
        <f>SUM(P90:P93)</f>
        <v>0</v>
      </c>
      <c r="Q89" s="209"/>
      <c r="R89" s="210">
        <f>SUM(R90:R93)</f>
        <v>0.13140000000000002</v>
      </c>
      <c r="S89" s="209"/>
      <c r="T89" s="211">
        <f>SUM(T90:T93)</f>
        <v>0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R89" s="212" t="s">
        <v>77</v>
      </c>
      <c r="AT89" s="213" t="s">
        <v>72</v>
      </c>
      <c r="AU89" s="213" t="s">
        <v>73</v>
      </c>
      <c r="AY89" s="212" t="s">
        <v>193</v>
      </c>
      <c r="BK89" s="214">
        <f>SUM(BK90:BK93)</f>
        <v>0</v>
      </c>
    </row>
    <row r="90" s="2" customFormat="1" ht="16.5" customHeight="1">
      <c r="A90" s="41"/>
      <c r="B90" s="42"/>
      <c r="C90" s="217" t="s">
        <v>77</v>
      </c>
      <c r="D90" s="217" t="s">
        <v>195</v>
      </c>
      <c r="E90" s="218" t="s">
        <v>2709</v>
      </c>
      <c r="F90" s="219" t="s">
        <v>2710</v>
      </c>
      <c r="G90" s="220" t="s">
        <v>211</v>
      </c>
      <c r="H90" s="221">
        <v>10</v>
      </c>
      <c r="I90" s="222"/>
      <c r="J90" s="223">
        <f>ROUND(I90*H90,2)</f>
        <v>0</v>
      </c>
      <c r="K90" s="219" t="s">
        <v>199</v>
      </c>
      <c r="L90" s="47"/>
      <c r="M90" s="224" t="s">
        <v>21</v>
      </c>
      <c r="N90" s="225" t="s">
        <v>44</v>
      </c>
      <c r="O90" s="87"/>
      <c r="P90" s="226">
        <f>O90*H90</f>
        <v>0</v>
      </c>
      <c r="Q90" s="226">
        <v>0.0027000000000000001</v>
      </c>
      <c r="R90" s="226">
        <f>Q90*H90</f>
        <v>0.027000000000000003</v>
      </c>
      <c r="S90" s="226">
        <v>0</v>
      </c>
      <c r="T90" s="227">
        <f>S90*H90</f>
        <v>0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R90" s="228" t="s">
        <v>200</v>
      </c>
      <c r="AT90" s="228" t="s">
        <v>195</v>
      </c>
      <c r="AU90" s="228" t="s">
        <v>77</v>
      </c>
      <c r="AY90" s="20" t="s">
        <v>193</v>
      </c>
      <c r="BE90" s="229">
        <f>IF(N90="základní",J90,0)</f>
        <v>0</v>
      </c>
      <c r="BF90" s="229">
        <f>IF(N90="snížená",J90,0)</f>
        <v>0</v>
      </c>
      <c r="BG90" s="229">
        <f>IF(N90="zákl. přenesená",J90,0)</f>
        <v>0</v>
      </c>
      <c r="BH90" s="229">
        <f>IF(N90="sníž. přenesená",J90,0)</f>
        <v>0</v>
      </c>
      <c r="BI90" s="229">
        <f>IF(N90="nulová",J90,0)</f>
        <v>0</v>
      </c>
      <c r="BJ90" s="20" t="s">
        <v>77</v>
      </c>
      <c r="BK90" s="229">
        <f>ROUND(I90*H90,2)</f>
        <v>0</v>
      </c>
      <c r="BL90" s="20" t="s">
        <v>200</v>
      </c>
      <c r="BM90" s="228" t="s">
        <v>81</v>
      </c>
    </row>
    <row r="91" s="2" customFormat="1">
      <c r="A91" s="41"/>
      <c r="B91" s="42"/>
      <c r="C91" s="43"/>
      <c r="D91" s="230" t="s">
        <v>202</v>
      </c>
      <c r="E91" s="43"/>
      <c r="F91" s="231" t="s">
        <v>2711</v>
      </c>
      <c r="G91" s="43"/>
      <c r="H91" s="43"/>
      <c r="I91" s="232"/>
      <c r="J91" s="43"/>
      <c r="K91" s="43"/>
      <c r="L91" s="47"/>
      <c r="M91" s="233"/>
      <c r="N91" s="234"/>
      <c r="O91" s="87"/>
      <c r="P91" s="87"/>
      <c r="Q91" s="87"/>
      <c r="R91" s="87"/>
      <c r="S91" s="87"/>
      <c r="T91" s="88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T91" s="20" t="s">
        <v>202</v>
      </c>
      <c r="AU91" s="20" t="s">
        <v>77</v>
      </c>
    </row>
    <row r="92" s="2" customFormat="1" ht="16.5" customHeight="1">
      <c r="A92" s="41"/>
      <c r="B92" s="42"/>
      <c r="C92" s="217" t="s">
        <v>81</v>
      </c>
      <c r="D92" s="217" t="s">
        <v>195</v>
      </c>
      <c r="E92" s="218" t="s">
        <v>2712</v>
      </c>
      <c r="F92" s="219" t="s">
        <v>2713</v>
      </c>
      <c r="G92" s="220" t="s">
        <v>211</v>
      </c>
      <c r="H92" s="221">
        <v>30</v>
      </c>
      <c r="I92" s="222"/>
      <c r="J92" s="223">
        <f>ROUND(I92*H92,2)</f>
        <v>0</v>
      </c>
      <c r="K92" s="219" t="s">
        <v>199</v>
      </c>
      <c r="L92" s="47"/>
      <c r="M92" s="224" t="s">
        <v>21</v>
      </c>
      <c r="N92" s="225" t="s">
        <v>44</v>
      </c>
      <c r="O92" s="87"/>
      <c r="P92" s="226">
        <f>O92*H92</f>
        <v>0</v>
      </c>
      <c r="Q92" s="226">
        <v>0.00348</v>
      </c>
      <c r="R92" s="226">
        <f>Q92*H92</f>
        <v>0.10440000000000001</v>
      </c>
      <c r="S92" s="226">
        <v>0</v>
      </c>
      <c r="T92" s="227">
        <f>S92*H92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R92" s="228" t="s">
        <v>200</v>
      </c>
      <c r="AT92" s="228" t="s">
        <v>195</v>
      </c>
      <c r="AU92" s="228" t="s">
        <v>77</v>
      </c>
      <c r="AY92" s="20" t="s">
        <v>193</v>
      </c>
      <c r="BE92" s="229">
        <f>IF(N92="základní",J92,0)</f>
        <v>0</v>
      </c>
      <c r="BF92" s="229">
        <f>IF(N92="snížená",J92,0)</f>
        <v>0</v>
      </c>
      <c r="BG92" s="229">
        <f>IF(N92="zákl. přenesená",J92,0)</f>
        <v>0</v>
      </c>
      <c r="BH92" s="229">
        <f>IF(N92="sníž. přenesená",J92,0)</f>
        <v>0</v>
      </c>
      <c r="BI92" s="229">
        <f>IF(N92="nulová",J92,0)</f>
        <v>0</v>
      </c>
      <c r="BJ92" s="20" t="s">
        <v>77</v>
      </c>
      <c r="BK92" s="229">
        <f>ROUND(I92*H92,2)</f>
        <v>0</v>
      </c>
      <c r="BL92" s="20" t="s">
        <v>200</v>
      </c>
      <c r="BM92" s="228" t="s">
        <v>200</v>
      </c>
    </row>
    <row r="93" s="2" customFormat="1">
      <c r="A93" s="41"/>
      <c r="B93" s="42"/>
      <c r="C93" s="43"/>
      <c r="D93" s="230" t="s">
        <v>202</v>
      </c>
      <c r="E93" s="43"/>
      <c r="F93" s="231" t="s">
        <v>2714</v>
      </c>
      <c r="G93" s="43"/>
      <c r="H93" s="43"/>
      <c r="I93" s="232"/>
      <c r="J93" s="43"/>
      <c r="K93" s="43"/>
      <c r="L93" s="47"/>
      <c r="M93" s="233"/>
      <c r="N93" s="234"/>
      <c r="O93" s="87"/>
      <c r="P93" s="87"/>
      <c r="Q93" s="87"/>
      <c r="R93" s="87"/>
      <c r="S93" s="87"/>
      <c r="T93" s="88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T93" s="20" t="s">
        <v>202</v>
      </c>
      <c r="AU93" s="20" t="s">
        <v>77</v>
      </c>
    </row>
    <row r="94" s="12" customFormat="1" ht="25.92" customHeight="1">
      <c r="A94" s="12"/>
      <c r="B94" s="201"/>
      <c r="C94" s="202"/>
      <c r="D94" s="203" t="s">
        <v>72</v>
      </c>
      <c r="E94" s="204" t="s">
        <v>2715</v>
      </c>
      <c r="F94" s="204" t="s">
        <v>2716</v>
      </c>
      <c r="G94" s="202"/>
      <c r="H94" s="202"/>
      <c r="I94" s="205"/>
      <c r="J94" s="206">
        <f>BK94</f>
        <v>0</v>
      </c>
      <c r="K94" s="202"/>
      <c r="L94" s="207"/>
      <c r="M94" s="208"/>
      <c r="N94" s="209"/>
      <c r="O94" s="209"/>
      <c r="P94" s="210">
        <f>SUM(P95:P102)</f>
        <v>0</v>
      </c>
      <c r="Q94" s="209"/>
      <c r="R94" s="210">
        <f>SUM(R95:R102)</f>
        <v>0.00199</v>
      </c>
      <c r="S94" s="209"/>
      <c r="T94" s="211">
        <f>SUM(T95:T102)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2" t="s">
        <v>77</v>
      </c>
      <c r="AT94" s="213" t="s">
        <v>72</v>
      </c>
      <c r="AU94" s="213" t="s">
        <v>73</v>
      </c>
      <c r="AY94" s="212" t="s">
        <v>193</v>
      </c>
      <c r="BK94" s="214">
        <f>SUM(BK95:BK102)</f>
        <v>0</v>
      </c>
    </row>
    <row r="95" s="2" customFormat="1" ht="16.5" customHeight="1">
      <c r="A95" s="41"/>
      <c r="B95" s="42"/>
      <c r="C95" s="217" t="s">
        <v>109</v>
      </c>
      <c r="D95" s="217" t="s">
        <v>195</v>
      </c>
      <c r="E95" s="218" t="s">
        <v>2717</v>
      </c>
      <c r="F95" s="219" t="s">
        <v>2718</v>
      </c>
      <c r="G95" s="220" t="s">
        <v>588</v>
      </c>
      <c r="H95" s="221">
        <v>3</v>
      </c>
      <c r="I95" s="222"/>
      <c r="J95" s="223">
        <f>ROUND(I95*H95,2)</f>
        <v>0</v>
      </c>
      <c r="K95" s="219" t="s">
        <v>199</v>
      </c>
      <c r="L95" s="47"/>
      <c r="M95" s="224" t="s">
        <v>21</v>
      </c>
      <c r="N95" s="225" t="s">
        <v>44</v>
      </c>
      <c r="O95" s="87"/>
      <c r="P95" s="226">
        <f>O95*H95</f>
        <v>0</v>
      </c>
      <c r="Q95" s="226">
        <v>0</v>
      </c>
      <c r="R95" s="226">
        <f>Q95*H95</f>
        <v>0</v>
      </c>
      <c r="S95" s="226">
        <v>0</v>
      </c>
      <c r="T95" s="227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28" t="s">
        <v>200</v>
      </c>
      <c r="AT95" s="228" t="s">
        <v>195</v>
      </c>
      <c r="AU95" s="228" t="s">
        <v>77</v>
      </c>
      <c r="AY95" s="20" t="s">
        <v>193</v>
      </c>
      <c r="BE95" s="229">
        <f>IF(N95="základní",J95,0)</f>
        <v>0</v>
      </c>
      <c r="BF95" s="229">
        <f>IF(N95="snížená",J95,0)</f>
        <v>0</v>
      </c>
      <c r="BG95" s="229">
        <f>IF(N95="zákl. přenesená",J95,0)</f>
        <v>0</v>
      </c>
      <c r="BH95" s="229">
        <f>IF(N95="sníž. přenesená",J95,0)</f>
        <v>0</v>
      </c>
      <c r="BI95" s="229">
        <f>IF(N95="nulová",J95,0)</f>
        <v>0</v>
      </c>
      <c r="BJ95" s="20" t="s">
        <v>77</v>
      </c>
      <c r="BK95" s="229">
        <f>ROUND(I95*H95,2)</f>
        <v>0</v>
      </c>
      <c r="BL95" s="20" t="s">
        <v>200</v>
      </c>
      <c r="BM95" s="228" t="s">
        <v>240</v>
      </c>
    </row>
    <row r="96" s="2" customFormat="1">
      <c r="A96" s="41"/>
      <c r="B96" s="42"/>
      <c r="C96" s="43"/>
      <c r="D96" s="230" t="s">
        <v>202</v>
      </c>
      <c r="E96" s="43"/>
      <c r="F96" s="231" t="s">
        <v>2719</v>
      </c>
      <c r="G96" s="43"/>
      <c r="H96" s="43"/>
      <c r="I96" s="232"/>
      <c r="J96" s="43"/>
      <c r="K96" s="43"/>
      <c r="L96" s="47"/>
      <c r="M96" s="233"/>
      <c r="N96" s="234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20" t="s">
        <v>202</v>
      </c>
      <c r="AU96" s="20" t="s">
        <v>77</v>
      </c>
    </row>
    <row r="97" s="2" customFormat="1" ht="16.5" customHeight="1">
      <c r="A97" s="41"/>
      <c r="B97" s="42"/>
      <c r="C97" s="282" t="s">
        <v>200</v>
      </c>
      <c r="D97" s="282" t="s">
        <v>811</v>
      </c>
      <c r="E97" s="283" t="s">
        <v>2720</v>
      </c>
      <c r="F97" s="284" t="s">
        <v>2721</v>
      </c>
      <c r="G97" s="285" t="s">
        <v>588</v>
      </c>
      <c r="H97" s="286">
        <v>3</v>
      </c>
      <c r="I97" s="287"/>
      <c r="J97" s="288">
        <f>ROUND(I97*H97,2)</f>
        <v>0</v>
      </c>
      <c r="K97" s="284" t="s">
        <v>199</v>
      </c>
      <c r="L97" s="289"/>
      <c r="M97" s="290" t="s">
        <v>21</v>
      </c>
      <c r="N97" s="291" t="s">
        <v>44</v>
      </c>
      <c r="O97" s="87"/>
      <c r="P97" s="226">
        <f>O97*H97</f>
        <v>0</v>
      </c>
      <c r="Q97" s="226">
        <v>0.00036999999999999999</v>
      </c>
      <c r="R97" s="226">
        <f>Q97*H97</f>
        <v>0.0011099999999999999</v>
      </c>
      <c r="S97" s="226">
        <v>0</v>
      </c>
      <c r="T97" s="227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28" t="s">
        <v>254</v>
      </c>
      <c r="AT97" s="228" t="s">
        <v>811</v>
      </c>
      <c r="AU97" s="228" t="s">
        <v>77</v>
      </c>
      <c r="AY97" s="20" t="s">
        <v>193</v>
      </c>
      <c r="BE97" s="229">
        <f>IF(N97="základní",J97,0)</f>
        <v>0</v>
      </c>
      <c r="BF97" s="229">
        <f>IF(N97="snížená",J97,0)</f>
        <v>0</v>
      </c>
      <c r="BG97" s="229">
        <f>IF(N97="zákl. přenesená",J97,0)</f>
        <v>0</v>
      </c>
      <c r="BH97" s="229">
        <f>IF(N97="sníž. přenesená",J97,0)</f>
        <v>0</v>
      </c>
      <c r="BI97" s="229">
        <f>IF(N97="nulová",J97,0)</f>
        <v>0</v>
      </c>
      <c r="BJ97" s="20" t="s">
        <v>77</v>
      </c>
      <c r="BK97" s="229">
        <f>ROUND(I97*H97,2)</f>
        <v>0</v>
      </c>
      <c r="BL97" s="20" t="s">
        <v>200</v>
      </c>
      <c r="BM97" s="228" t="s">
        <v>254</v>
      </c>
    </row>
    <row r="98" s="2" customFormat="1" ht="16.5" customHeight="1">
      <c r="A98" s="41"/>
      <c r="B98" s="42"/>
      <c r="C98" s="282" t="s">
        <v>234</v>
      </c>
      <c r="D98" s="282" t="s">
        <v>811</v>
      </c>
      <c r="E98" s="283" t="s">
        <v>2722</v>
      </c>
      <c r="F98" s="284" t="s">
        <v>2723</v>
      </c>
      <c r="G98" s="285" t="s">
        <v>588</v>
      </c>
      <c r="H98" s="286">
        <v>1</v>
      </c>
      <c r="I98" s="287"/>
      <c r="J98" s="288">
        <f>ROUND(I98*H98,2)</f>
        <v>0</v>
      </c>
      <c r="K98" s="284" t="s">
        <v>21</v>
      </c>
      <c r="L98" s="289"/>
      <c r="M98" s="290" t="s">
        <v>21</v>
      </c>
      <c r="N98" s="291" t="s">
        <v>44</v>
      </c>
      <c r="O98" s="87"/>
      <c r="P98" s="226">
        <f>O98*H98</f>
        <v>0</v>
      </c>
      <c r="Q98" s="226">
        <v>0</v>
      </c>
      <c r="R98" s="226">
        <f>Q98*H98</f>
        <v>0</v>
      </c>
      <c r="S98" s="226">
        <v>0</v>
      </c>
      <c r="T98" s="227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28" t="s">
        <v>254</v>
      </c>
      <c r="AT98" s="228" t="s">
        <v>811</v>
      </c>
      <c r="AU98" s="228" t="s">
        <v>77</v>
      </c>
      <c r="AY98" s="20" t="s">
        <v>193</v>
      </c>
      <c r="BE98" s="229">
        <f>IF(N98="základní",J98,0)</f>
        <v>0</v>
      </c>
      <c r="BF98" s="229">
        <f>IF(N98="snížená",J98,0)</f>
        <v>0</v>
      </c>
      <c r="BG98" s="229">
        <f>IF(N98="zákl. přenesená",J98,0)</f>
        <v>0</v>
      </c>
      <c r="BH98" s="229">
        <f>IF(N98="sníž. přenesená",J98,0)</f>
        <v>0</v>
      </c>
      <c r="BI98" s="229">
        <f>IF(N98="nulová",J98,0)</f>
        <v>0</v>
      </c>
      <c r="BJ98" s="20" t="s">
        <v>77</v>
      </c>
      <c r="BK98" s="229">
        <f>ROUND(I98*H98,2)</f>
        <v>0</v>
      </c>
      <c r="BL98" s="20" t="s">
        <v>200</v>
      </c>
      <c r="BM98" s="228" t="s">
        <v>269</v>
      </c>
    </row>
    <row r="99" s="2" customFormat="1" ht="16.5" customHeight="1">
      <c r="A99" s="41"/>
      <c r="B99" s="42"/>
      <c r="C99" s="217" t="s">
        <v>240</v>
      </c>
      <c r="D99" s="217" t="s">
        <v>195</v>
      </c>
      <c r="E99" s="218" t="s">
        <v>2724</v>
      </c>
      <c r="F99" s="219" t="s">
        <v>2725</v>
      </c>
      <c r="G99" s="220" t="s">
        <v>588</v>
      </c>
      <c r="H99" s="221">
        <v>1</v>
      </c>
      <c r="I99" s="222"/>
      <c r="J99" s="223">
        <f>ROUND(I99*H99,2)</f>
        <v>0</v>
      </c>
      <c r="K99" s="219" t="s">
        <v>199</v>
      </c>
      <c r="L99" s="47"/>
      <c r="M99" s="224" t="s">
        <v>21</v>
      </c>
      <c r="N99" s="225" t="s">
        <v>44</v>
      </c>
      <c r="O99" s="87"/>
      <c r="P99" s="226">
        <f>O99*H99</f>
        <v>0</v>
      </c>
      <c r="Q99" s="226">
        <v>0</v>
      </c>
      <c r="R99" s="226">
        <f>Q99*H99</f>
        <v>0</v>
      </c>
      <c r="S99" s="226">
        <v>0</v>
      </c>
      <c r="T99" s="227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8" t="s">
        <v>200</v>
      </c>
      <c r="AT99" s="228" t="s">
        <v>195</v>
      </c>
      <c r="AU99" s="228" t="s">
        <v>77</v>
      </c>
      <c r="AY99" s="20" t="s">
        <v>193</v>
      </c>
      <c r="BE99" s="229">
        <f>IF(N99="základní",J99,0)</f>
        <v>0</v>
      </c>
      <c r="BF99" s="229">
        <f>IF(N99="snížená",J99,0)</f>
        <v>0</v>
      </c>
      <c r="BG99" s="229">
        <f>IF(N99="zákl. přenesená",J99,0)</f>
        <v>0</v>
      </c>
      <c r="BH99" s="229">
        <f>IF(N99="sníž. přenesená",J99,0)</f>
        <v>0</v>
      </c>
      <c r="BI99" s="229">
        <f>IF(N99="nulová",J99,0)</f>
        <v>0</v>
      </c>
      <c r="BJ99" s="20" t="s">
        <v>77</v>
      </c>
      <c r="BK99" s="229">
        <f>ROUND(I99*H99,2)</f>
        <v>0</v>
      </c>
      <c r="BL99" s="20" t="s">
        <v>200</v>
      </c>
      <c r="BM99" s="228" t="s">
        <v>8</v>
      </c>
    </row>
    <row r="100" s="2" customFormat="1">
      <c r="A100" s="41"/>
      <c r="B100" s="42"/>
      <c r="C100" s="43"/>
      <c r="D100" s="230" t="s">
        <v>202</v>
      </c>
      <c r="E100" s="43"/>
      <c r="F100" s="231" t="s">
        <v>2726</v>
      </c>
      <c r="G100" s="43"/>
      <c r="H100" s="43"/>
      <c r="I100" s="232"/>
      <c r="J100" s="43"/>
      <c r="K100" s="43"/>
      <c r="L100" s="47"/>
      <c r="M100" s="233"/>
      <c r="N100" s="234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202</v>
      </c>
      <c r="AU100" s="20" t="s">
        <v>77</v>
      </c>
    </row>
    <row r="101" s="2" customFormat="1" ht="16.5" customHeight="1">
      <c r="A101" s="41"/>
      <c r="B101" s="42"/>
      <c r="C101" s="282" t="s">
        <v>247</v>
      </c>
      <c r="D101" s="282" t="s">
        <v>811</v>
      </c>
      <c r="E101" s="283" t="s">
        <v>2727</v>
      </c>
      <c r="F101" s="284" t="s">
        <v>2728</v>
      </c>
      <c r="G101" s="285" t="s">
        <v>588</v>
      </c>
      <c r="H101" s="286">
        <v>1</v>
      </c>
      <c r="I101" s="287"/>
      <c r="J101" s="288">
        <f>ROUND(I101*H101,2)</f>
        <v>0</v>
      </c>
      <c r="K101" s="284" t="s">
        <v>199</v>
      </c>
      <c r="L101" s="289"/>
      <c r="M101" s="290" t="s">
        <v>21</v>
      </c>
      <c r="N101" s="291" t="s">
        <v>44</v>
      </c>
      <c r="O101" s="87"/>
      <c r="P101" s="226">
        <f>O101*H101</f>
        <v>0</v>
      </c>
      <c r="Q101" s="226">
        <v>0.00088000000000000003</v>
      </c>
      <c r="R101" s="226">
        <f>Q101*H101</f>
        <v>0.00088000000000000003</v>
      </c>
      <c r="S101" s="226">
        <v>0</v>
      </c>
      <c r="T101" s="227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8" t="s">
        <v>254</v>
      </c>
      <c r="AT101" s="228" t="s">
        <v>811</v>
      </c>
      <c r="AU101" s="228" t="s">
        <v>77</v>
      </c>
      <c r="AY101" s="20" t="s">
        <v>193</v>
      </c>
      <c r="BE101" s="229">
        <f>IF(N101="základní",J101,0)</f>
        <v>0</v>
      </c>
      <c r="BF101" s="229">
        <f>IF(N101="snížená",J101,0)</f>
        <v>0</v>
      </c>
      <c r="BG101" s="229">
        <f>IF(N101="zákl. přenesená",J101,0)</f>
        <v>0</v>
      </c>
      <c r="BH101" s="229">
        <f>IF(N101="sníž. přenesená",J101,0)</f>
        <v>0</v>
      </c>
      <c r="BI101" s="229">
        <f>IF(N101="nulová",J101,0)</f>
        <v>0</v>
      </c>
      <c r="BJ101" s="20" t="s">
        <v>77</v>
      </c>
      <c r="BK101" s="229">
        <f>ROUND(I101*H101,2)</f>
        <v>0</v>
      </c>
      <c r="BL101" s="20" t="s">
        <v>200</v>
      </c>
      <c r="BM101" s="228" t="s">
        <v>312</v>
      </c>
    </row>
    <row r="102" s="2" customFormat="1" ht="16.5" customHeight="1">
      <c r="A102" s="41"/>
      <c r="B102" s="42"/>
      <c r="C102" s="282" t="s">
        <v>254</v>
      </c>
      <c r="D102" s="282" t="s">
        <v>811</v>
      </c>
      <c r="E102" s="283" t="s">
        <v>2729</v>
      </c>
      <c r="F102" s="284" t="s">
        <v>2730</v>
      </c>
      <c r="G102" s="285" t="s">
        <v>588</v>
      </c>
      <c r="H102" s="286">
        <v>1</v>
      </c>
      <c r="I102" s="287"/>
      <c r="J102" s="288">
        <f>ROUND(I102*H102,2)</f>
        <v>0</v>
      </c>
      <c r="K102" s="284" t="s">
        <v>21</v>
      </c>
      <c r="L102" s="289"/>
      <c r="M102" s="290" t="s">
        <v>21</v>
      </c>
      <c r="N102" s="291" t="s">
        <v>44</v>
      </c>
      <c r="O102" s="87"/>
      <c r="P102" s="226">
        <f>O102*H102</f>
        <v>0</v>
      </c>
      <c r="Q102" s="226">
        <v>0</v>
      </c>
      <c r="R102" s="226">
        <f>Q102*H102</f>
        <v>0</v>
      </c>
      <c r="S102" s="226">
        <v>0</v>
      </c>
      <c r="T102" s="227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28" t="s">
        <v>254</v>
      </c>
      <c r="AT102" s="228" t="s">
        <v>811</v>
      </c>
      <c r="AU102" s="228" t="s">
        <v>77</v>
      </c>
      <c r="AY102" s="20" t="s">
        <v>193</v>
      </c>
      <c r="BE102" s="229">
        <f>IF(N102="základní",J102,0)</f>
        <v>0</v>
      </c>
      <c r="BF102" s="229">
        <f>IF(N102="snížená",J102,0)</f>
        <v>0</v>
      </c>
      <c r="BG102" s="229">
        <f>IF(N102="zákl. přenesená",J102,0)</f>
        <v>0</v>
      </c>
      <c r="BH102" s="229">
        <f>IF(N102="sníž. přenesená",J102,0)</f>
        <v>0</v>
      </c>
      <c r="BI102" s="229">
        <f>IF(N102="nulová",J102,0)</f>
        <v>0</v>
      </c>
      <c r="BJ102" s="20" t="s">
        <v>77</v>
      </c>
      <c r="BK102" s="229">
        <f>ROUND(I102*H102,2)</f>
        <v>0</v>
      </c>
      <c r="BL102" s="20" t="s">
        <v>200</v>
      </c>
      <c r="BM102" s="228" t="s">
        <v>352</v>
      </c>
    </row>
    <row r="103" s="12" customFormat="1" ht="25.92" customHeight="1">
      <c r="A103" s="12"/>
      <c r="B103" s="201"/>
      <c r="C103" s="202"/>
      <c r="D103" s="203" t="s">
        <v>72</v>
      </c>
      <c r="E103" s="204" t="s">
        <v>2731</v>
      </c>
      <c r="F103" s="204" t="s">
        <v>2732</v>
      </c>
      <c r="G103" s="202"/>
      <c r="H103" s="202"/>
      <c r="I103" s="205"/>
      <c r="J103" s="206">
        <f>BK103</f>
        <v>0</v>
      </c>
      <c r="K103" s="202"/>
      <c r="L103" s="207"/>
      <c r="M103" s="208"/>
      <c r="N103" s="209"/>
      <c r="O103" s="209"/>
      <c r="P103" s="210">
        <f>SUM(P104:P114)</f>
        <v>0</v>
      </c>
      <c r="Q103" s="209"/>
      <c r="R103" s="210">
        <f>SUM(R104:R114)</f>
        <v>0</v>
      </c>
      <c r="S103" s="209"/>
      <c r="T103" s="211">
        <f>SUM(T104:T114)</f>
        <v>0</v>
      </c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R103" s="212" t="s">
        <v>77</v>
      </c>
      <c r="AT103" s="213" t="s">
        <v>72</v>
      </c>
      <c r="AU103" s="213" t="s">
        <v>73</v>
      </c>
      <c r="AY103" s="212" t="s">
        <v>193</v>
      </c>
      <c r="BK103" s="214">
        <f>SUM(BK104:BK114)</f>
        <v>0</v>
      </c>
    </row>
    <row r="104" s="2" customFormat="1" ht="16.5" customHeight="1">
      <c r="A104" s="41"/>
      <c r="B104" s="42"/>
      <c r="C104" s="217" t="s">
        <v>259</v>
      </c>
      <c r="D104" s="217" t="s">
        <v>195</v>
      </c>
      <c r="E104" s="218" t="s">
        <v>2733</v>
      </c>
      <c r="F104" s="219" t="s">
        <v>2734</v>
      </c>
      <c r="G104" s="220" t="s">
        <v>1531</v>
      </c>
      <c r="H104" s="221">
        <v>1</v>
      </c>
      <c r="I104" s="222"/>
      <c r="J104" s="223">
        <f>ROUND(I104*H104,2)</f>
        <v>0</v>
      </c>
      <c r="K104" s="219" t="s">
        <v>21</v>
      </c>
      <c r="L104" s="47"/>
      <c r="M104" s="224" t="s">
        <v>21</v>
      </c>
      <c r="N104" s="225" t="s">
        <v>44</v>
      </c>
      <c r="O104" s="87"/>
      <c r="P104" s="226">
        <f>O104*H104</f>
        <v>0</v>
      </c>
      <c r="Q104" s="226">
        <v>0</v>
      </c>
      <c r="R104" s="226">
        <f>Q104*H104</f>
        <v>0</v>
      </c>
      <c r="S104" s="226">
        <v>0</v>
      </c>
      <c r="T104" s="227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8" t="s">
        <v>200</v>
      </c>
      <c r="AT104" s="228" t="s">
        <v>195</v>
      </c>
      <c r="AU104" s="228" t="s">
        <v>77</v>
      </c>
      <c r="AY104" s="20" t="s">
        <v>193</v>
      </c>
      <c r="BE104" s="229">
        <f>IF(N104="základní",J104,0)</f>
        <v>0</v>
      </c>
      <c r="BF104" s="229">
        <f>IF(N104="snížená",J104,0)</f>
        <v>0</v>
      </c>
      <c r="BG104" s="229">
        <f>IF(N104="zákl. přenesená",J104,0)</f>
        <v>0</v>
      </c>
      <c r="BH104" s="229">
        <f>IF(N104="sníž. přenesená",J104,0)</f>
        <v>0</v>
      </c>
      <c r="BI104" s="229">
        <f>IF(N104="nulová",J104,0)</f>
        <v>0</v>
      </c>
      <c r="BJ104" s="20" t="s">
        <v>77</v>
      </c>
      <c r="BK104" s="229">
        <f>ROUND(I104*H104,2)</f>
        <v>0</v>
      </c>
      <c r="BL104" s="20" t="s">
        <v>200</v>
      </c>
      <c r="BM104" s="228" t="s">
        <v>368</v>
      </c>
    </row>
    <row r="105" s="2" customFormat="1" ht="16.5" customHeight="1">
      <c r="A105" s="41"/>
      <c r="B105" s="42"/>
      <c r="C105" s="217" t="s">
        <v>269</v>
      </c>
      <c r="D105" s="217" t="s">
        <v>195</v>
      </c>
      <c r="E105" s="218" t="s">
        <v>2735</v>
      </c>
      <c r="F105" s="219" t="s">
        <v>2736</v>
      </c>
      <c r="G105" s="220" t="s">
        <v>1531</v>
      </c>
      <c r="H105" s="221">
        <v>1</v>
      </c>
      <c r="I105" s="222"/>
      <c r="J105" s="223">
        <f>ROUND(I105*H105,2)</f>
        <v>0</v>
      </c>
      <c r="K105" s="219" t="s">
        <v>21</v>
      </c>
      <c r="L105" s="47"/>
      <c r="M105" s="224" t="s">
        <v>21</v>
      </c>
      <c r="N105" s="225" t="s">
        <v>44</v>
      </c>
      <c r="O105" s="87"/>
      <c r="P105" s="226">
        <f>O105*H105</f>
        <v>0</v>
      </c>
      <c r="Q105" s="226">
        <v>0</v>
      </c>
      <c r="R105" s="226">
        <f>Q105*H105</f>
        <v>0</v>
      </c>
      <c r="S105" s="226">
        <v>0</v>
      </c>
      <c r="T105" s="227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8" t="s">
        <v>200</v>
      </c>
      <c r="AT105" s="228" t="s">
        <v>195</v>
      </c>
      <c r="AU105" s="228" t="s">
        <v>77</v>
      </c>
      <c r="AY105" s="20" t="s">
        <v>193</v>
      </c>
      <c r="BE105" s="229">
        <f>IF(N105="základní",J105,0)</f>
        <v>0</v>
      </c>
      <c r="BF105" s="229">
        <f>IF(N105="snížená",J105,0)</f>
        <v>0</v>
      </c>
      <c r="BG105" s="229">
        <f>IF(N105="zákl. přenesená",J105,0)</f>
        <v>0</v>
      </c>
      <c r="BH105" s="229">
        <f>IF(N105="sníž. přenesená",J105,0)</f>
        <v>0</v>
      </c>
      <c r="BI105" s="229">
        <f>IF(N105="nulová",J105,0)</f>
        <v>0</v>
      </c>
      <c r="BJ105" s="20" t="s">
        <v>77</v>
      </c>
      <c r="BK105" s="229">
        <f>ROUND(I105*H105,2)</f>
        <v>0</v>
      </c>
      <c r="BL105" s="20" t="s">
        <v>200</v>
      </c>
      <c r="BM105" s="228" t="s">
        <v>386</v>
      </c>
    </row>
    <row r="106" s="2" customFormat="1" ht="16.5" customHeight="1">
      <c r="A106" s="41"/>
      <c r="B106" s="42"/>
      <c r="C106" s="217" t="s">
        <v>276</v>
      </c>
      <c r="D106" s="217" t="s">
        <v>195</v>
      </c>
      <c r="E106" s="218" t="s">
        <v>2737</v>
      </c>
      <c r="F106" s="219" t="s">
        <v>2738</v>
      </c>
      <c r="G106" s="220" t="s">
        <v>1531</v>
      </c>
      <c r="H106" s="221">
        <v>1</v>
      </c>
      <c r="I106" s="222"/>
      <c r="J106" s="223">
        <f>ROUND(I106*H106,2)</f>
        <v>0</v>
      </c>
      <c r="K106" s="219" t="s">
        <v>21</v>
      </c>
      <c r="L106" s="47"/>
      <c r="M106" s="224" t="s">
        <v>21</v>
      </c>
      <c r="N106" s="225" t="s">
        <v>44</v>
      </c>
      <c r="O106" s="87"/>
      <c r="P106" s="226">
        <f>O106*H106</f>
        <v>0</v>
      </c>
      <c r="Q106" s="226">
        <v>0</v>
      </c>
      <c r="R106" s="226">
        <f>Q106*H106</f>
        <v>0</v>
      </c>
      <c r="S106" s="226">
        <v>0</v>
      </c>
      <c r="T106" s="227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28" t="s">
        <v>200</v>
      </c>
      <c r="AT106" s="228" t="s">
        <v>195</v>
      </c>
      <c r="AU106" s="228" t="s">
        <v>77</v>
      </c>
      <c r="AY106" s="20" t="s">
        <v>193</v>
      </c>
      <c r="BE106" s="229">
        <f>IF(N106="základní",J106,0)</f>
        <v>0</v>
      </c>
      <c r="BF106" s="229">
        <f>IF(N106="snížená",J106,0)</f>
        <v>0</v>
      </c>
      <c r="BG106" s="229">
        <f>IF(N106="zákl. přenesená",J106,0)</f>
        <v>0</v>
      </c>
      <c r="BH106" s="229">
        <f>IF(N106="sníž. přenesená",J106,0)</f>
        <v>0</v>
      </c>
      <c r="BI106" s="229">
        <f>IF(N106="nulová",J106,0)</f>
        <v>0</v>
      </c>
      <c r="BJ106" s="20" t="s">
        <v>77</v>
      </c>
      <c r="BK106" s="229">
        <f>ROUND(I106*H106,2)</f>
        <v>0</v>
      </c>
      <c r="BL106" s="20" t="s">
        <v>200</v>
      </c>
      <c r="BM106" s="228" t="s">
        <v>400</v>
      </c>
    </row>
    <row r="107" s="2" customFormat="1" ht="16.5" customHeight="1">
      <c r="A107" s="41"/>
      <c r="B107" s="42"/>
      <c r="C107" s="217" t="s">
        <v>8</v>
      </c>
      <c r="D107" s="217" t="s">
        <v>195</v>
      </c>
      <c r="E107" s="218" t="s">
        <v>2739</v>
      </c>
      <c r="F107" s="219" t="s">
        <v>2740</v>
      </c>
      <c r="G107" s="220" t="s">
        <v>2741</v>
      </c>
      <c r="H107" s="221">
        <v>1</v>
      </c>
      <c r="I107" s="222"/>
      <c r="J107" s="223">
        <f>ROUND(I107*H107,2)</f>
        <v>0</v>
      </c>
      <c r="K107" s="219" t="s">
        <v>199</v>
      </c>
      <c r="L107" s="47"/>
      <c r="M107" s="224" t="s">
        <v>21</v>
      </c>
      <c r="N107" s="225" t="s">
        <v>44</v>
      </c>
      <c r="O107" s="87"/>
      <c r="P107" s="226">
        <f>O107*H107</f>
        <v>0</v>
      </c>
      <c r="Q107" s="226">
        <v>0</v>
      </c>
      <c r="R107" s="226">
        <f>Q107*H107</f>
        <v>0</v>
      </c>
      <c r="S107" s="226">
        <v>0</v>
      </c>
      <c r="T107" s="227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8" t="s">
        <v>200</v>
      </c>
      <c r="AT107" s="228" t="s">
        <v>195</v>
      </c>
      <c r="AU107" s="228" t="s">
        <v>77</v>
      </c>
      <c r="AY107" s="20" t="s">
        <v>193</v>
      </c>
      <c r="BE107" s="229">
        <f>IF(N107="základní",J107,0)</f>
        <v>0</v>
      </c>
      <c r="BF107" s="229">
        <f>IF(N107="snížená",J107,0)</f>
        <v>0</v>
      </c>
      <c r="BG107" s="229">
        <f>IF(N107="zákl. přenesená",J107,0)</f>
        <v>0</v>
      </c>
      <c r="BH107" s="229">
        <f>IF(N107="sníž. přenesená",J107,0)</f>
        <v>0</v>
      </c>
      <c r="BI107" s="229">
        <f>IF(N107="nulová",J107,0)</f>
        <v>0</v>
      </c>
      <c r="BJ107" s="20" t="s">
        <v>77</v>
      </c>
      <c r="BK107" s="229">
        <f>ROUND(I107*H107,2)</f>
        <v>0</v>
      </c>
      <c r="BL107" s="20" t="s">
        <v>200</v>
      </c>
      <c r="BM107" s="228" t="s">
        <v>417</v>
      </c>
    </row>
    <row r="108" s="2" customFormat="1">
      <c r="A108" s="41"/>
      <c r="B108" s="42"/>
      <c r="C108" s="43"/>
      <c r="D108" s="230" t="s">
        <v>202</v>
      </c>
      <c r="E108" s="43"/>
      <c r="F108" s="231" t="s">
        <v>2742</v>
      </c>
      <c r="G108" s="43"/>
      <c r="H108" s="43"/>
      <c r="I108" s="232"/>
      <c r="J108" s="43"/>
      <c r="K108" s="43"/>
      <c r="L108" s="47"/>
      <c r="M108" s="233"/>
      <c r="N108" s="234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20" t="s">
        <v>202</v>
      </c>
      <c r="AU108" s="20" t="s">
        <v>77</v>
      </c>
    </row>
    <row r="109" s="2" customFormat="1" ht="16.5" customHeight="1">
      <c r="A109" s="41"/>
      <c r="B109" s="42"/>
      <c r="C109" s="217" t="s">
        <v>299</v>
      </c>
      <c r="D109" s="217" t="s">
        <v>195</v>
      </c>
      <c r="E109" s="218" t="s">
        <v>2743</v>
      </c>
      <c r="F109" s="219" t="s">
        <v>2744</v>
      </c>
      <c r="G109" s="220" t="s">
        <v>211</v>
      </c>
      <c r="H109" s="221">
        <v>40</v>
      </c>
      <c r="I109" s="222"/>
      <c r="J109" s="223">
        <f>ROUND(I109*H109,2)</f>
        <v>0</v>
      </c>
      <c r="K109" s="219" t="s">
        <v>199</v>
      </c>
      <c r="L109" s="47"/>
      <c r="M109" s="224" t="s">
        <v>21</v>
      </c>
      <c r="N109" s="225" t="s">
        <v>44</v>
      </c>
      <c r="O109" s="87"/>
      <c r="P109" s="226">
        <f>O109*H109</f>
        <v>0</v>
      </c>
      <c r="Q109" s="226">
        <v>0</v>
      </c>
      <c r="R109" s="226">
        <f>Q109*H109</f>
        <v>0</v>
      </c>
      <c r="S109" s="226">
        <v>0</v>
      </c>
      <c r="T109" s="227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8" t="s">
        <v>200</v>
      </c>
      <c r="AT109" s="228" t="s">
        <v>195</v>
      </c>
      <c r="AU109" s="228" t="s">
        <v>77</v>
      </c>
      <c r="AY109" s="20" t="s">
        <v>193</v>
      </c>
      <c r="BE109" s="229">
        <f>IF(N109="základní",J109,0)</f>
        <v>0</v>
      </c>
      <c r="BF109" s="229">
        <f>IF(N109="snížená",J109,0)</f>
        <v>0</v>
      </c>
      <c r="BG109" s="229">
        <f>IF(N109="zákl. přenesená",J109,0)</f>
        <v>0</v>
      </c>
      <c r="BH109" s="229">
        <f>IF(N109="sníž. přenesená",J109,0)</f>
        <v>0</v>
      </c>
      <c r="BI109" s="229">
        <f>IF(N109="nulová",J109,0)</f>
        <v>0</v>
      </c>
      <c r="BJ109" s="20" t="s">
        <v>77</v>
      </c>
      <c r="BK109" s="229">
        <f>ROUND(I109*H109,2)</f>
        <v>0</v>
      </c>
      <c r="BL109" s="20" t="s">
        <v>200</v>
      </c>
      <c r="BM109" s="228" t="s">
        <v>434</v>
      </c>
    </row>
    <row r="110" s="2" customFormat="1">
      <c r="A110" s="41"/>
      <c r="B110" s="42"/>
      <c r="C110" s="43"/>
      <c r="D110" s="230" t="s">
        <v>202</v>
      </c>
      <c r="E110" s="43"/>
      <c r="F110" s="231" t="s">
        <v>2745</v>
      </c>
      <c r="G110" s="43"/>
      <c r="H110" s="43"/>
      <c r="I110" s="232"/>
      <c r="J110" s="43"/>
      <c r="K110" s="43"/>
      <c r="L110" s="47"/>
      <c r="M110" s="233"/>
      <c r="N110" s="234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20" t="s">
        <v>202</v>
      </c>
      <c r="AU110" s="20" t="s">
        <v>77</v>
      </c>
    </row>
    <row r="111" s="2" customFormat="1" ht="16.5" customHeight="1">
      <c r="A111" s="41"/>
      <c r="B111" s="42"/>
      <c r="C111" s="217" t="s">
        <v>312</v>
      </c>
      <c r="D111" s="217" t="s">
        <v>195</v>
      </c>
      <c r="E111" s="218" t="s">
        <v>2746</v>
      </c>
      <c r="F111" s="219" t="s">
        <v>2747</v>
      </c>
      <c r="G111" s="220" t="s">
        <v>211</v>
      </c>
      <c r="H111" s="221">
        <v>40</v>
      </c>
      <c r="I111" s="222"/>
      <c r="J111" s="223">
        <f>ROUND(I111*H111,2)</f>
        <v>0</v>
      </c>
      <c r="K111" s="219" t="s">
        <v>199</v>
      </c>
      <c r="L111" s="47"/>
      <c r="M111" s="224" t="s">
        <v>21</v>
      </c>
      <c r="N111" s="225" t="s">
        <v>44</v>
      </c>
      <c r="O111" s="87"/>
      <c r="P111" s="226">
        <f>O111*H111</f>
        <v>0</v>
      </c>
      <c r="Q111" s="226">
        <v>0</v>
      </c>
      <c r="R111" s="226">
        <f>Q111*H111</f>
        <v>0</v>
      </c>
      <c r="S111" s="226">
        <v>0</v>
      </c>
      <c r="T111" s="227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28" t="s">
        <v>200</v>
      </c>
      <c r="AT111" s="228" t="s">
        <v>195</v>
      </c>
      <c r="AU111" s="228" t="s">
        <v>77</v>
      </c>
      <c r="AY111" s="20" t="s">
        <v>193</v>
      </c>
      <c r="BE111" s="229">
        <f>IF(N111="základní",J111,0)</f>
        <v>0</v>
      </c>
      <c r="BF111" s="229">
        <f>IF(N111="snížená",J111,0)</f>
        <v>0</v>
      </c>
      <c r="BG111" s="229">
        <f>IF(N111="zákl. přenesená",J111,0)</f>
        <v>0</v>
      </c>
      <c r="BH111" s="229">
        <f>IF(N111="sníž. přenesená",J111,0)</f>
        <v>0</v>
      </c>
      <c r="BI111" s="229">
        <f>IF(N111="nulová",J111,0)</f>
        <v>0</v>
      </c>
      <c r="BJ111" s="20" t="s">
        <v>77</v>
      </c>
      <c r="BK111" s="229">
        <f>ROUND(I111*H111,2)</f>
        <v>0</v>
      </c>
      <c r="BL111" s="20" t="s">
        <v>200</v>
      </c>
      <c r="BM111" s="228" t="s">
        <v>449</v>
      </c>
    </row>
    <row r="112" s="2" customFormat="1">
      <c r="A112" s="41"/>
      <c r="B112" s="42"/>
      <c r="C112" s="43"/>
      <c r="D112" s="230" t="s">
        <v>202</v>
      </c>
      <c r="E112" s="43"/>
      <c r="F112" s="231" t="s">
        <v>2748</v>
      </c>
      <c r="G112" s="43"/>
      <c r="H112" s="43"/>
      <c r="I112" s="232"/>
      <c r="J112" s="43"/>
      <c r="K112" s="43"/>
      <c r="L112" s="47"/>
      <c r="M112" s="233"/>
      <c r="N112" s="234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20" t="s">
        <v>202</v>
      </c>
      <c r="AU112" s="20" t="s">
        <v>77</v>
      </c>
    </row>
    <row r="113" s="2" customFormat="1" ht="24.15" customHeight="1">
      <c r="A113" s="41"/>
      <c r="B113" s="42"/>
      <c r="C113" s="217" t="s">
        <v>333</v>
      </c>
      <c r="D113" s="217" t="s">
        <v>195</v>
      </c>
      <c r="E113" s="218" t="s">
        <v>2749</v>
      </c>
      <c r="F113" s="219" t="s">
        <v>2750</v>
      </c>
      <c r="G113" s="220" t="s">
        <v>250</v>
      </c>
      <c r="H113" s="221">
        <v>0.125</v>
      </c>
      <c r="I113" s="222"/>
      <c r="J113" s="223">
        <f>ROUND(I113*H113,2)</f>
        <v>0</v>
      </c>
      <c r="K113" s="219" t="s">
        <v>199</v>
      </c>
      <c r="L113" s="47"/>
      <c r="M113" s="224" t="s">
        <v>21</v>
      </c>
      <c r="N113" s="225" t="s">
        <v>44</v>
      </c>
      <c r="O113" s="87"/>
      <c r="P113" s="226">
        <f>O113*H113</f>
        <v>0</v>
      </c>
      <c r="Q113" s="226">
        <v>0</v>
      </c>
      <c r="R113" s="226">
        <f>Q113*H113</f>
        <v>0</v>
      </c>
      <c r="S113" s="226">
        <v>0</v>
      </c>
      <c r="T113" s="227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8" t="s">
        <v>200</v>
      </c>
      <c r="AT113" s="228" t="s">
        <v>195</v>
      </c>
      <c r="AU113" s="228" t="s">
        <v>77</v>
      </c>
      <c r="AY113" s="20" t="s">
        <v>193</v>
      </c>
      <c r="BE113" s="229">
        <f>IF(N113="základní",J113,0)</f>
        <v>0</v>
      </c>
      <c r="BF113" s="229">
        <f>IF(N113="snížená",J113,0)</f>
        <v>0</v>
      </c>
      <c r="BG113" s="229">
        <f>IF(N113="zákl. přenesená",J113,0)</f>
        <v>0</v>
      </c>
      <c r="BH113" s="229">
        <f>IF(N113="sníž. přenesená",J113,0)</f>
        <v>0</v>
      </c>
      <c r="BI113" s="229">
        <f>IF(N113="nulová",J113,0)</f>
        <v>0</v>
      </c>
      <c r="BJ113" s="20" t="s">
        <v>77</v>
      </c>
      <c r="BK113" s="229">
        <f>ROUND(I113*H113,2)</f>
        <v>0</v>
      </c>
      <c r="BL113" s="20" t="s">
        <v>200</v>
      </c>
      <c r="BM113" s="228" t="s">
        <v>460</v>
      </c>
    </row>
    <row r="114" s="2" customFormat="1">
      <c r="A114" s="41"/>
      <c r="B114" s="42"/>
      <c r="C114" s="43"/>
      <c r="D114" s="230" t="s">
        <v>202</v>
      </c>
      <c r="E114" s="43"/>
      <c r="F114" s="231" t="s">
        <v>2751</v>
      </c>
      <c r="G114" s="43"/>
      <c r="H114" s="43"/>
      <c r="I114" s="232"/>
      <c r="J114" s="43"/>
      <c r="K114" s="43"/>
      <c r="L114" s="47"/>
      <c r="M114" s="293"/>
      <c r="N114" s="294"/>
      <c r="O114" s="295"/>
      <c r="P114" s="295"/>
      <c r="Q114" s="295"/>
      <c r="R114" s="295"/>
      <c r="S114" s="295"/>
      <c r="T114" s="296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20" t="s">
        <v>202</v>
      </c>
      <c r="AU114" s="20" t="s">
        <v>77</v>
      </c>
    </row>
    <row r="115" s="2" customFormat="1" ht="6.96" customHeight="1">
      <c r="A115" s="41"/>
      <c r="B115" s="62"/>
      <c r="C115" s="63"/>
      <c r="D115" s="63"/>
      <c r="E115" s="63"/>
      <c r="F115" s="63"/>
      <c r="G115" s="63"/>
      <c r="H115" s="63"/>
      <c r="I115" s="63"/>
      <c r="J115" s="63"/>
      <c r="K115" s="63"/>
      <c r="L115" s="47"/>
      <c r="M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</row>
  </sheetData>
  <sheetProtection sheet="1" autoFilter="0" formatColumns="0" formatRows="0" objects="1" scenarios="1" spinCount="100000" saltValue="llVxAd42sJA3TARDPvikaGVWN4++91KZ0PH7S+hgXgUamCLTgCStDPsFL3vylXFF8T2KT4gcnhky7J97NVSG4Q==" hashValue="N2Ht+rFCUWhyUINt2mYe/w0A0+Ig1YlXU/v9qy89GbgWklZrB4WmDX4jHA6bu7R/m8p3SFst8z6WfUFajiegQQ==" algorithmName="SHA-512" password="CC35"/>
  <autoFilter ref="C87:K114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6:H76"/>
    <mergeCell ref="E78:H78"/>
    <mergeCell ref="E80:H80"/>
    <mergeCell ref="L2:V2"/>
  </mergeCells>
  <hyperlinks>
    <hyperlink ref="F91" r:id="rId1" display="https://podminky.urs.cz/item/CS_URS_2025_02/723111204"/>
    <hyperlink ref="F93" r:id="rId2" display="https://podminky.urs.cz/item/CS_URS_2025_02/723111205"/>
    <hyperlink ref="F96" r:id="rId3" display="https://podminky.urs.cz/item/CS_URS_2025_02/723239102"/>
    <hyperlink ref="F100" r:id="rId4" display="https://podminky.urs.cz/item/CS_URS_2025_02/723239104"/>
    <hyperlink ref="F108" r:id="rId5" display="https://podminky.urs.cz/item/CS_URS_2025_02/230170001"/>
    <hyperlink ref="F110" r:id="rId6" display="https://podminky.urs.cz/item/CS_URS_2025_02/230170011"/>
    <hyperlink ref="F112" r:id="rId7" display="https://podminky.urs.cz/item/CS_URS_2025_02/230120041"/>
    <hyperlink ref="F114" r:id="rId8" display="https://podminky.urs.cz/item/CS_URS_2025_02/998723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9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103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23"/>
      <c r="AT3" s="20" t="s">
        <v>81</v>
      </c>
    </row>
    <row r="4" s="1" customFormat="1" ht="24.96" customHeight="1">
      <c r="B4" s="23"/>
      <c r="D4" s="145" t="s">
        <v>148</v>
      </c>
      <c r="L4" s="23"/>
      <c r="M4" s="146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7" t="s">
        <v>16</v>
      </c>
      <c r="L6" s="23"/>
    </row>
    <row r="7" s="1" customFormat="1" ht="16.5" customHeight="1">
      <c r="B7" s="23"/>
      <c r="E7" s="148" t="str">
        <f>'Rekapitulace stavby'!K6</f>
        <v>MODERNIZACE DOMOVA sv. VÁCLAVA, rekonstrukce domova pro seniory a modernizace zázemí služby</v>
      </c>
      <c r="F7" s="147"/>
      <c r="G7" s="147"/>
      <c r="H7" s="147"/>
      <c r="L7" s="23"/>
    </row>
    <row r="8" s="1" customFormat="1" ht="12" customHeight="1">
      <c r="B8" s="23"/>
      <c r="D8" s="147" t="s">
        <v>155</v>
      </c>
      <c r="L8" s="23"/>
    </row>
    <row r="9" s="2" customFormat="1" ht="16.5" customHeight="1">
      <c r="A9" s="41"/>
      <c r="B9" s="47"/>
      <c r="C9" s="41"/>
      <c r="D9" s="41"/>
      <c r="E9" s="148" t="s">
        <v>2482</v>
      </c>
      <c r="F9" s="41"/>
      <c r="G9" s="41"/>
      <c r="H9" s="41"/>
      <c r="I9" s="41"/>
      <c r="J9" s="41"/>
      <c r="K9" s="41"/>
      <c r="L9" s="149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7" t="s">
        <v>157</v>
      </c>
      <c r="E10" s="41"/>
      <c r="F10" s="41"/>
      <c r="G10" s="41"/>
      <c r="H10" s="41"/>
      <c r="I10" s="41"/>
      <c r="J10" s="41"/>
      <c r="K10" s="41"/>
      <c r="L10" s="149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50" t="s">
        <v>2752</v>
      </c>
      <c r="F11" s="41"/>
      <c r="G11" s="41"/>
      <c r="H11" s="41"/>
      <c r="I11" s="41"/>
      <c r="J11" s="41"/>
      <c r="K11" s="41"/>
      <c r="L11" s="149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9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7" t="s">
        <v>18</v>
      </c>
      <c r="E13" s="41"/>
      <c r="F13" s="136" t="s">
        <v>21</v>
      </c>
      <c r="G13" s="41"/>
      <c r="H13" s="41"/>
      <c r="I13" s="147" t="s">
        <v>20</v>
      </c>
      <c r="J13" s="136" t="s">
        <v>21</v>
      </c>
      <c r="K13" s="41"/>
      <c r="L13" s="149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7" t="s">
        <v>22</v>
      </c>
      <c r="E14" s="41"/>
      <c r="F14" s="136" t="s">
        <v>23</v>
      </c>
      <c r="G14" s="41"/>
      <c r="H14" s="41"/>
      <c r="I14" s="147" t="s">
        <v>24</v>
      </c>
      <c r="J14" s="151" t="str">
        <f>'Rekapitulace stavby'!AN8</f>
        <v>11. 12. 2025</v>
      </c>
      <c r="K14" s="41"/>
      <c r="L14" s="149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9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7" t="s">
        <v>26</v>
      </c>
      <c r="E16" s="41"/>
      <c r="F16" s="41"/>
      <c r="G16" s="41"/>
      <c r="H16" s="41"/>
      <c r="I16" s="147" t="s">
        <v>27</v>
      </c>
      <c r="J16" s="136" t="s">
        <v>21</v>
      </c>
      <c r="K16" s="41"/>
      <c r="L16" s="149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28</v>
      </c>
      <c r="F17" s="41"/>
      <c r="G17" s="41"/>
      <c r="H17" s="41"/>
      <c r="I17" s="147" t="s">
        <v>29</v>
      </c>
      <c r="J17" s="136" t="s">
        <v>21</v>
      </c>
      <c r="K17" s="41"/>
      <c r="L17" s="149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9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7" t="s">
        <v>30</v>
      </c>
      <c r="E19" s="41"/>
      <c r="F19" s="41"/>
      <c r="G19" s="41"/>
      <c r="H19" s="41"/>
      <c r="I19" s="147" t="s">
        <v>27</v>
      </c>
      <c r="J19" s="36" t="str">
        <f>'Rekapitulace stavby'!AN13</f>
        <v>Vyplň údaj</v>
      </c>
      <c r="K19" s="41"/>
      <c r="L19" s="149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7" t="s">
        <v>29</v>
      </c>
      <c r="J20" s="36" t="str">
        <f>'Rekapitulace stavby'!AN14</f>
        <v>Vyplň údaj</v>
      </c>
      <c r="K20" s="41"/>
      <c r="L20" s="149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9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7" t="s">
        <v>32</v>
      </c>
      <c r="E22" s="41"/>
      <c r="F22" s="41"/>
      <c r="G22" s="41"/>
      <c r="H22" s="41"/>
      <c r="I22" s="147" t="s">
        <v>27</v>
      </c>
      <c r="J22" s="136" t="s">
        <v>21</v>
      </c>
      <c r="K22" s="41"/>
      <c r="L22" s="149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33</v>
      </c>
      <c r="F23" s="41"/>
      <c r="G23" s="41"/>
      <c r="H23" s="41"/>
      <c r="I23" s="147" t="s">
        <v>29</v>
      </c>
      <c r="J23" s="136" t="s">
        <v>21</v>
      </c>
      <c r="K23" s="41"/>
      <c r="L23" s="149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9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7" t="s">
        <v>35</v>
      </c>
      <c r="E25" s="41"/>
      <c r="F25" s="41"/>
      <c r="G25" s="41"/>
      <c r="H25" s="41"/>
      <c r="I25" s="147" t="s">
        <v>27</v>
      </c>
      <c r="J25" s="136" t="str">
        <f>IF('Rekapitulace stavby'!AN19="","",'Rekapitulace stavby'!AN19)</f>
        <v/>
      </c>
      <c r="K25" s="41"/>
      <c r="L25" s="149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tr">
        <f>IF('Rekapitulace stavby'!E20="","",'Rekapitulace stavby'!E20)</f>
        <v xml:space="preserve"> </v>
      </c>
      <c r="F26" s="41"/>
      <c r="G26" s="41"/>
      <c r="H26" s="41"/>
      <c r="I26" s="147" t="s">
        <v>29</v>
      </c>
      <c r="J26" s="136" t="str">
        <f>IF('Rekapitulace stavby'!AN20="","",'Rekapitulace stavby'!AN20)</f>
        <v/>
      </c>
      <c r="K26" s="41"/>
      <c r="L26" s="149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9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7" t="s">
        <v>37</v>
      </c>
      <c r="E28" s="41"/>
      <c r="F28" s="41"/>
      <c r="G28" s="41"/>
      <c r="H28" s="41"/>
      <c r="I28" s="41"/>
      <c r="J28" s="41"/>
      <c r="K28" s="41"/>
      <c r="L28" s="149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2"/>
      <c r="B29" s="153"/>
      <c r="C29" s="152"/>
      <c r="D29" s="152"/>
      <c r="E29" s="154" t="s">
        <v>21</v>
      </c>
      <c r="F29" s="154"/>
      <c r="G29" s="154"/>
      <c r="H29" s="154"/>
      <c r="I29" s="152"/>
      <c r="J29" s="152"/>
      <c r="K29" s="152"/>
      <c r="L29" s="155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9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6"/>
      <c r="E31" s="156"/>
      <c r="F31" s="156"/>
      <c r="G31" s="156"/>
      <c r="H31" s="156"/>
      <c r="I31" s="156"/>
      <c r="J31" s="156"/>
      <c r="K31" s="156"/>
      <c r="L31" s="149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7" t="s">
        <v>39</v>
      </c>
      <c r="E32" s="41"/>
      <c r="F32" s="41"/>
      <c r="G32" s="41"/>
      <c r="H32" s="41"/>
      <c r="I32" s="41"/>
      <c r="J32" s="158">
        <f>ROUND(J91, 2)</f>
        <v>0</v>
      </c>
      <c r="K32" s="41"/>
      <c r="L32" s="149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6"/>
      <c r="E33" s="156"/>
      <c r="F33" s="156"/>
      <c r="G33" s="156"/>
      <c r="H33" s="156"/>
      <c r="I33" s="156"/>
      <c r="J33" s="156"/>
      <c r="K33" s="156"/>
      <c r="L33" s="149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9" t="s">
        <v>41</v>
      </c>
      <c r="G34" s="41"/>
      <c r="H34" s="41"/>
      <c r="I34" s="159" t="s">
        <v>40</v>
      </c>
      <c r="J34" s="159" t="s">
        <v>42</v>
      </c>
      <c r="K34" s="41"/>
      <c r="L34" s="149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60" t="s">
        <v>43</v>
      </c>
      <c r="E35" s="147" t="s">
        <v>44</v>
      </c>
      <c r="F35" s="161">
        <f>ROUND((SUM(BE91:BE150)),  2)</f>
        <v>0</v>
      </c>
      <c r="G35" s="41"/>
      <c r="H35" s="41"/>
      <c r="I35" s="162">
        <v>0.20999999999999999</v>
      </c>
      <c r="J35" s="161">
        <f>ROUND(((SUM(BE91:BE150))*I35),  2)</f>
        <v>0</v>
      </c>
      <c r="K35" s="41"/>
      <c r="L35" s="149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7" t="s">
        <v>45</v>
      </c>
      <c r="F36" s="161">
        <f>ROUND((SUM(BF91:BF150)),  2)</f>
        <v>0</v>
      </c>
      <c r="G36" s="41"/>
      <c r="H36" s="41"/>
      <c r="I36" s="162">
        <v>0.12</v>
      </c>
      <c r="J36" s="161">
        <f>ROUND(((SUM(BF91:BF150))*I36),  2)</f>
        <v>0</v>
      </c>
      <c r="K36" s="41"/>
      <c r="L36" s="149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7" t="s">
        <v>46</v>
      </c>
      <c r="F37" s="161">
        <f>ROUND((SUM(BG91:BG150)),  2)</f>
        <v>0</v>
      </c>
      <c r="G37" s="41"/>
      <c r="H37" s="41"/>
      <c r="I37" s="162">
        <v>0.20999999999999999</v>
      </c>
      <c r="J37" s="161">
        <f>0</f>
        <v>0</v>
      </c>
      <c r="K37" s="41"/>
      <c r="L37" s="149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7" t="s">
        <v>47</v>
      </c>
      <c r="F38" s="161">
        <f>ROUND((SUM(BH91:BH150)),  2)</f>
        <v>0</v>
      </c>
      <c r="G38" s="41"/>
      <c r="H38" s="41"/>
      <c r="I38" s="162">
        <v>0.12</v>
      </c>
      <c r="J38" s="161">
        <f>0</f>
        <v>0</v>
      </c>
      <c r="K38" s="41"/>
      <c r="L38" s="149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7" t="s">
        <v>48</v>
      </c>
      <c r="F39" s="161">
        <f>ROUND((SUM(BI91:BI150)),  2)</f>
        <v>0</v>
      </c>
      <c r="G39" s="41"/>
      <c r="H39" s="41"/>
      <c r="I39" s="162">
        <v>0</v>
      </c>
      <c r="J39" s="161">
        <f>0</f>
        <v>0</v>
      </c>
      <c r="K39" s="41"/>
      <c r="L39" s="149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9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3"/>
      <c r="D41" s="164" t="s">
        <v>49</v>
      </c>
      <c r="E41" s="165"/>
      <c r="F41" s="165"/>
      <c r="G41" s="166" t="s">
        <v>50</v>
      </c>
      <c r="H41" s="167" t="s">
        <v>51</v>
      </c>
      <c r="I41" s="165"/>
      <c r="J41" s="168">
        <f>SUM(J32:J39)</f>
        <v>0</v>
      </c>
      <c r="K41" s="169"/>
      <c r="L41" s="149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70"/>
      <c r="C42" s="171"/>
      <c r="D42" s="171"/>
      <c r="E42" s="171"/>
      <c r="F42" s="171"/>
      <c r="G42" s="171"/>
      <c r="H42" s="171"/>
      <c r="I42" s="171"/>
      <c r="J42" s="171"/>
      <c r="K42" s="171"/>
      <c r="L42" s="149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2"/>
      <c r="C46" s="173"/>
      <c r="D46" s="173"/>
      <c r="E46" s="173"/>
      <c r="F46" s="173"/>
      <c r="G46" s="173"/>
      <c r="H46" s="173"/>
      <c r="I46" s="173"/>
      <c r="J46" s="173"/>
      <c r="K46" s="173"/>
      <c r="L46" s="149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159</v>
      </c>
      <c r="D47" s="43"/>
      <c r="E47" s="43"/>
      <c r="F47" s="43"/>
      <c r="G47" s="43"/>
      <c r="H47" s="43"/>
      <c r="I47" s="43"/>
      <c r="J47" s="43"/>
      <c r="K47" s="43"/>
      <c r="L47" s="149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9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9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4" t="str">
        <f>E7</f>
        <v>MODERNIZACE DOMOVA sv. VÁCLAVA, rekonstrukce domova pro seniory a modernizace zázemí služby</v>
      </c>
      <c r="F50" s="35"/>
      <c r="G50" s="35"/>
      <c r="H50" s="35"/>
      <c r="I50" s="43"/>
      <c r="J50" s="43"/>
      <c r="K50" s="43"/>
      <c r="L50" s="149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155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4" t="s">
        <v>2482</v>
      </c>
      <c r="F52" s="43"/>
      <c r="G52" s="43"/>
      <c r="H52" s="43"/>
      <c r="I52" s="43"/>
      <c r="J52" s="43"/>
      <c r="K52" s="43"/>
      <c r="L52" s="149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157</v>
      </c>
      <c r="D53" s="43"/>
      <c r="E53" s="43"/>
      <c r="F53" s="43"/>
      <c r="G53" s="43"/>
      <c r="H53" s="43"/>
      <c r="I53" s="43"/>
      <c r="J53" s="43"/>
      <c r="K53" s="43"/>
      <c r="L53" s="149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SO04 - Vytápění</v>
      </c>
      <c r="F54" s="43"/>
      <c r="G54" s="43"/>
      <c r="H54" s="43"/>
      <c r="I54" s="43"/>
      <c r="J54" s="43"/>
      <c r="K54" s="43"/>
      <c r="L54" s="149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9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22</v>
      </c>
      <c r="D56" s="43"/>
      <c r="E56" s="43"/>
      <c r="F56" s="30" t="str">
        <f>F14</f>
        <v>Brandýs nad Labem-Stará Boleslav</v>
      </c>
      <c r="G56" s="43"/>
      <c r="H56" s="43"/>
      <c r="I56" s="35" t="s">
        <v>24</v>
      </c>
      <c r="J56" s="75" t="str">
        <f>IF(J14="","",J14)</f>
        <v>11. 12. 2025</v>
      </c>
      <c r="K56" s="43"/>
      <c r="L56" s="149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9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25.65" customHeight="1">
      <c r="A58" s="41"/>
      <c r="B58" s="42"/>
      <c r="C58" s="35" t="s">
        <v>26</v>
      </c>
      <c r="D58" s="43"/>
      <c r="E58" s="43"/>
      <c r="F58" s="30" t="str">
        <f>E17</f>
        <v>ARCIDIECÉZNÍ CHARITA PRAHA</v>
      </c>
      <c r="G58" s="43"/>
      <c r="H58" s="43"/>
      <c r="I58" s="35" t="s">
        <v>32</v>
      </c>
      <c r="J58" s="39" t="str">
        <f>E23</f>
        <v>JIRSA - ARCHITEKTI, s.r.o.</v>
      </c>
      <c r="K58" s="43"/>
      <c r="L58" s="149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30</v>
      </c>
      <c r="D59" s="43"/>
      <c r="E59" s="43"/>
      <c r="F59" s="30" t="str">
        <f>IF(E20="","",E20)</f>
        <v>Vyplň údaj</v>
      </c>
      <c r="G59" s="43"/>
      <c r="H59" s="43"/>
      <c r="I59" s="35" t="s">
        <v>35</v>
      </c>
      <c r="J59" s="39" t="str">
        <f>E26</f>
        <v xml:space="preserve"> </v>
      </c>
      <c r="K59" s="43"/>
      <c r="L59" s="149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9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5" t="s">
        <v>160</v>
      </c>
      <c r="D61" s="176"/>
      <c r="E61" s="176"/>
      <c r="F61" s="176"/>
      <c r="G61" s="176"/>
      <c r="H61" s="176"/>
      <c r="I61" s="176"/>
      <c r="J61" s="177" t="s">
        <v>161</v>
      </c>
      <c r="K61" s="176"/>
      <c r="L61" s="149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9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8" t="s">
        <v>71</v>
      </c>
      <c r="D63" s="43"/>
      <c r="E63" s="43"/>
      <c r="F63" s="43"/>
      <c r="G63" s="43"/>
      <c r="H63" s="43"/>
      <c r="I63" s="43"/>
      <c r="J63" s="105">
        <f>J91</f>
        <v>0</v>
      </c>
      <c r="K63" s="43"/>
      <c r="L63" s="149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162</v>
      </c>
    </row>
    <row r="64" s="9" customFormat="1" ht="24.96" customHeight="1">
      <c r="A64" s="9"/>
      <c r="B64" s="179"/>
      <c r="C64" s="180"/>
      <c r="D64" s="181" t="s">
        <v>2753</v>
      </c>
      <c r="E64" s="182"/>
      <c r="F64" s="182"/>
      <c r="G64" s="182"/>
      <c r="H64" s="182"/>
      <c r="I64" s="182"/>
      <c r="J64" s="183">
        <f>J92</f>
        <v>0</v>
      </c>
      <c r="K64" s="180"/>
      <c r="L64" s="184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9" customFormat="1" ht="24.96" customHeight="1">
      <c r="A65" s="9"/>
      <c r="B65" s="179"/>
      <c r="C65" s="180"/>
      <c r="D65" s="181" t="s">
        <v>2754</v>
      </c>
      <c r="E65" s="182"/>
      <c r="F65" s="182"/>
      <c r="G65" s="182"/>
      <c r="H65" s="182"/>
      <c r="I65" s="182"/>
      <c r="J65" s="183">
        <f>J102</f>
        <v>0</v>
      </c>
      <c r="K65" s="180"/>
      <c r="L65" s="184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="9" customFormat="1" ht="24.96" customHeight="1">
      <c r="A66" s="9"/>
      <c r="B66" s="179"/>
      <c r="C66" s="180"/>
      <c r="D66" s="181" t="s">
        <v>2755</v>
      </c>
      <c r="E66" s="182"/>
      <c r="F66" s="182"/>
      <c r="G66" s="182"/>
      <c r="H66" s="182"/>
      <c r="I66" s="182"/>
      <c r="J66" s="183">
        <f>J111</f>
        <v>0</v>
      </c>
      <c r="K66" s="180"/>
      <c r="L66" s="184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="9" customFormat="1" ht="24.96" customHeight="1">
      <c r="A67" s="9"/>
      <c r="B67" s="179"/>
      <c r="C67" s="180"/>
      <c r="D67" s="181" t="s">
        <v>2756</v>
      </c>
      <c r="E67" s="182"/>
      <c r="F67" s="182"/>
      <c r="G67" s="182"/>
      <c r="H67" s="182"/>
      <c r="I67" s="182"/>
      <c r="J67" s="183">
        <f>J123</f>
        <v>0</v>
      </c>
      <c r="K67" s="180"/>
      <c r="L67" s="184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="9" customFormat="1" ht="24.96" customHeight="1">
      <c r="A68" s="9"/>
      <c r="B68" s="179"/>
      <c r="C68" s="180"/>
      <c r="D68" s="181" t="s">
        <v>2757</v>
      </c>
      <c r="E68" s="182"/>
      <c r="F68" s="182"/>
      <c r="G68" s="182"/>
      <c r="H68" s="182"/>
      <c r="I68" s="182"/>
      <c r="J68" s="183">
        <f>J132</f>
        <v>0</v>
      </c>
      <c r="K68" s="180"/>
      <c r="L68" s="184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9" customFormat="1" ht="24.96" customHeight="1">
      <c r="A69" s="9"/>
      <c r="B69" s="179"/>
      <c r="C69" s="180"/>
      <c r="D69" s="181" t="s">
        <v>2758</v>
      </c>
      <c r="E69" s="182"/>
      <c r="F69" s="182"/>
      <c r="G69" s="182"/>
      <c r="H69" s="182"/>
      <c r="I69" s="182"/>
      <c r="J69" s="183">
        <f>J140</f>
        <v>0</v>
      </c>
      <c r="K69" s="180"/>
      <c r="L69" s="184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2" customFormat="1" ht="21.84" customHeight="1">
      <c r="A70" s="41"/>
      <c r="B70" s="42"/>
      <c r="C70" s="43"/>
      <c r="D70" s="43"/>
      <c r="E70" s="43"/>
      <c r="F70" s="43"/>
      <c r="G70" s="43"/>
      <c r="H70" s="43"/>
      <c r="I70" s="43"/>
      <c r="J70" s="43"/>
      <c r="K70" s="43"/>
      <c r="L70" s="149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6.96" customHeight="1">
      <c r="A71" s="41"/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149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5" s="2" customFormat="1" ht="6.96" customHeight="1">
      <c r="A75" s="41"/>
      <c r="B75" s="64"/>
      <c r="C75" s="65"/>
      <c r="D75" s="65"/>
      <c r="E75" s="65"/>
      <c r="F75" s="65"/>
      <c r="G75" s="65"/>
      <c r="H75" s="65"/>
      <c r="I75" s="65"/>
      <c r="J75" s="65"/>
      <c r="K75" s="65"/>
      <c r="L75" s="149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24.96" customHeight="1">
      <c r="A76" s="41"/>
      <c r="B76" s="42"/>
      <c r="C76" s="26" t="s">
        <v>178</v>
      </c>
      <c r="D76" s="43"/>
      <c r="E76" s="43"/>
      <c r="F76" s="43"/>
      <c r="G76" s="43"/>
      <c r="H76" s="43"/>
      <c r="I76" s="43"/>
      <c r="J76" s="43"/>
      <c r="K76" s="43"/>
      <c r="L76" s="149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6.96" customHeight="1">
      <c r="A77" s="41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149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2" customHeight="1">
      <c r="A78" s="41"/>
      <c r="B78" s="42"/>
      <c r="C78" s="35" t="s">
        <v>16</v>
      </c>
      <c r="D78" s="43"/>
      <c r="E78" s="43"/>
      <c r="F78" s="43"/>
      <c r="G78" s="43"/>
      <c r="H78" s="43"/>
      <c r="I78" s="43"/>
      <c r="J78" s="43"/>
      <c r="K78" s="43"/>
      <c r="L78" s="149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6.5" customHeight="1">
      <c r="A79" s="41"/>
      <c r="B79" s="42"/>
      <c r="C79" s="43"/>
      <c r="D79" s="43"/>
      <c r="E79" s="174" t="str">
        <f>E7</f>
        <v>MODERNIZACE DOMOVA sv. VÁCLAVA, rekonstrukce domova pro seniory a modernizace zázemí služby</v>
      </c>
      <c r="F79" s="35"/>
      <c r="G79" s="35"/>
      <c r="H79" s="35"/>
      <c r="I79" s="43"/>
      <c r="J79" s="43"/>
      <c r="K79" s="43"/>
      <c r="L79" s="149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1" customFormat="1" ht="12" customHeight="1">
      <c r="B80" s="24"/>
      <c r="C80" s="35" t="s">
        <v>155</v>
      </c>
      <c r="D80" s="25"/>
      <c r="E80" s="25"/>
      <c r="F80" s="25"/>
      <c r="G80" s="25"/>
      <c r="H80" s="25"/>
      <c r="I80" s="25"/>
      <c r="J80" s="25"/>
      <c r="K80" s="25"/>
      <c r="L80" s="23"/>
    </row>
    <row r="81" s="2" customFormat="1" ht="16.5" customHeight="1">
      <c r="A81" s="41"/>
      <c r="B81" s="42"/>
      <c r="C81" s="43"/>
      <c r="D81" s="43"/>
      <c r="E81" s="174" t="s">
        <v>2482</v>
      </c>
      <c r="F81" s="43"/>
      <c r="G81" s="43"/>
      <c r="H81" s="43"/>
      <c r="I81" s="43"/>
      <c r="J81" s="43"/>
      <c r="K81" s="43"/>
      <c r="L81" s="149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2" customHeight="1">
      <c r="A82" s="41"/>
      <c r="B82" s="42"/>
      <c r="C82" s="35" t="s">
        <v>157</v>
      </c>
      <c r="D82" s="43"/>
      <c r="E82" s="43"/>
      <c r="F82" s="43"/>
      <c r="G82" s="43"/>
      <c r="H82" s="43"/>
      <c r="I82" s="43"/>
      <c r="J82" s="43"/>
      <c r="K82" s="43"/>
      <c r="L82" s="149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6.5" customHeight="1">
      <c r="A83" s="41"/>
      <c r="B83" s="42"/>
      <c r="C83" s="43"/>
      <c r="D83" s="43"/>
      <c r="E83" s="72" t="str">
        <f>E11</f>
        <v>SO04 - Vytápění</v>
      </c>
      <c r="F83" s="43"/>
      <c r="G83" s="43"/>
      <c r="H83" s="43"/>
      <c r="I83" s="43"/>
      <c r="J83" s="43"/>
      <c r="K83" s="43"/>
      <c r="L83" s="149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6.96" customHeight="1">
      <c r="A84" s="41"/>
      <c r="B84" s="42"/>
      <c r="C84" s="43"/>
      <c r="D84" s="43"/>
      <c r="E84" s="43"/>
      <c r="F84" s="43"/>
      <c r="G84" s="43"/>
      <c r="H84" s="43"/>
      <c r="I84" s="43"/>
      <c r="J84" s="43"/>
      <c r="K84" s="43"/>
      <c r="L84" s="149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2" customHeight="1">
      <c r="A85" s="41"/>
      <c r="B85" s="42"/>
      <c r="C85" s="35" t="s">
        <v>22</v>
      </c>
      <c r="D85" s="43"/>
      <c r="E85" s="43"/>
      <c r="F85" s="30" t="str">
        <f>F14</f>
        <v>Brandýs nad Labem-Stará Boleslav</v>
      </c>
      <c r="G85" s="43"/>
      <c r="H85" s="43"/>
      <c r="I85" s="35" t="s">
        <v>24</v>
      </c>
      <c r="J85" s="75" t="str">
        <f>IF(J14="","",J14)</f>
        <v>11. 12. 2025</v>
      </c>
      <c r="K85" s="43"/>
      <c r="L85" s="149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6.96" customHeight="1">
      <c r="A86" s="41"/>
      <c r="B86" s="42"/>
      <c r="C86" s="43"/>
      <c r="D86" s="43"/>
      <c r="E86" s="43"/>
      <c r="F86" s="43"/>
      <c r="G86" s="43"/>
      <c r="H86" s="43"/>
      <c r="I86" s="43"/>
      <c r="J86" s="43"/>
      <c r="K86" s="43"/>
      <c r="L86" s="149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25.65" customHeight="1">
      <c r="A87" s="41"/>
      <c r="B87" s="42"/>
      <c r="C87" s="35" t="s">
        <v>26</v>
      </c>
      <c r="D87" s="43"/>
      <c r="E87" s="43"/>
      <c r="F87" s="30" t="str">
        <f>E17</f>
        <v>ARCIDIECÉZNÍ CHARITA PRAHA</v>
      </c>
      <c r="G87" s="43"/>
      <c r="H87" s="43"/>
      <c r="I87" s="35" t="s">
        <v>32</v>
      </c>
      <c r="J87" s="39" t="str">
        <f>E23</f>
        <v>JIRSA - ARCHITEKTI, s.r.o.</v>
      </c>
      <c r="K87" s="43"/>
      <c r="L87" s="149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5.15" customHeight="1">
      <c r="A88" s="41"/>
      <c r="B88" s="42"/>
      <c r="C88" s="35" t="s">
        <v>30</v>
      </c>
      <c r="D88" s="43"/>
      <c r="E88" s="43"/>
      <c r="F88" s="30" t="str">
        <f>IF(E20="","",E20)</f>
        <v>Vyplň údaj</v>
      </c>
      <c r="G88" s="43"/>
      <c r="H88" s="43"/>
      <c r="I88" s="35" t="s">
        <v>35</v>
      </c>
      <c r="J88" s="39" t="str">
        <f>E26</f>
        <v xml:space="preserve"> </v>
      </c>
      <c r="K88" s="43"/>
      <c r="L88" s="149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0.32" customHeight="1">
      <c r="A89" s="41"/>
      <c r="B89" s="42"/>
      <c r="C89" s="43"/>
      <c r="D89" s="43"/>
      <c r="E89" s="43"/>
      <c r="F89" s="43"/>
      <c r="G89" s="43"/>
      <c r="H89" s="43"/>
      <c r="I89" s="43"/>
      <c r="J89" s="43"/>
      <c r="K89" s="43"/>
      <c r="L89" s="149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11" customFormat="1" ht="29.28" customHeight="1">
      <c r="A90" s="190"/>
      <c r="B90" s="191"/>
      <c r="C90" s="192" t="s">
        <v>179</v>
      </c>
      <c r="D90" s="193" t="s">
        <v>58</v>
      </c>
      <c r="E90" s="193" t="s">
        <v>54</v>
      </c>
      <c r="F90" s="193" t="s">
        <v>55</v>
      </c>
      <c r="G90" s="193" t="s">
        <v>180</v>
      </c>
      <c r="H90" s="193" t="s">
        <v>181</v>
      </c>
      <c r="I90" s="193" t="s">
        <v>182</v>
      </c>
      <c r="J90" s="193" t="s">
        <v>161</v>
      </c>
      <c r="K90" s="194" t="s">
        <v>183</v>
      </c>
      <c r="L90" s="195"/>
      <c r="M90" s="95" t="s">
        <v>21</v>
      </c>
      <c r="N90" s="96" t="s">
        <v>43</v>
      </c>
      <c r="O90" s="96" t="s">
        <v>184</v>
      </c>
      <c r="P90" s="96" t="s">
        <v>185</v>
      </c>
      <c r="Q90" s="96" t="s">
        <v>186</v>
      </c>
      <c r="R90" s="96" t="s">
        <v>187</v>
      </c>
      <c r="S90" s="96" t="s">
        <v>188</v>
      </c>
      <c r="T90" s="97" t="s">
        <v>189</v>
      </c>
      <c r="U90" s="190"/>
      <c r="V90" s="190"/>
      <c r="W90" s="190"/>
      <c r="X90" s="190"/>
      <c r="Y90" s="190"/>
      <c r="Z90" s="190"/>
      <c r="AA90" s="190"/>
      <c r="AB90" s="190"/>
      <c r="AC90" s="190"/>
      <c r="AD90" s="190"/>
      <c r="AE90" s="190"/>
    </row>
    <row r="91" s="2" customFormat="1" ht="22.8" customHeight="1">
      <c r="A91" s="41"/>
      <c r="B91" s="42"/>
      <c r="C91" s="102" t="s">
        <v>190</v>
      </c>
      <c r="D91" s="43"/>
      <c r="E91" s="43"/>
      <c r="F91" s="43"/>
      <c r="G91" s="43"/>
      <c r="H91" s="43"/>
      <c r="I91" s="43"/>
      <c r="J91" s="196">
        <f>BK91</f>
        <v>0</v>
      </c>
      <c r="K91" s="43"/>
      <c r="L91" s="47"/>
      <c r="M91" s="98"/>
      <c r="N91" s="197"/>
      <c r="O91" s="99"/>
      <c r="P91" s="198">
        <f>P92+P102+P111+P123+P132+P140</f>
        <v>0</v>
      </c>
      <c r="Q91" s="99"/>
      <c r="R91" s="198">
        <f>R92+R102+R111+R123+R132+R140</f>
        <v>0.35602999999999996</v>
      </c>
      <c r="S91" s="99"/>
      <c r="T91" s="199">
        <f>T92+T102+T111+T123+T132+T140</f>
        <v>0</v>
      </c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T91" s="20" t="s">
        <v>72</v>
      </c>
      <c r="AU91" s="20" t="s">
        <v>162</v>
      </c>
      <c r="BK91" s="200">
        <f>BK92+BK102+BK111+BK123+BK132+BK140</f>
        <v>0</v>
      </c>
    </row>
    <row r="92" s="12" customFormat="1" ht="25.92" customHeight="1">
      <c r="A92" s="12"/>
      <c r="B92" s="201"/>
      <c r="C92" s="202"/>
      <c r="D92" s="203" t="s">
        <v>72</v>
      </c>
      <c r="E92" s="204" t="s">
        <v>2759</v>
      </c>
      <c r="F92" s="204" t="s">
        <v>2760</v>
      </c>
      <c r="G92" s="202"/>
      <c r="H92" s="202"/>
      <c r="I92" s="205"/>
      <c r="J92" s="206">
        <f>BK92</f>
        <v>0</v>
      </c>
      <c r="K92" s="202"/>
      <c r="L92" s="207"/>
      <c r="M92" s="208"/>
      <c r="N92" s="209"/>
      <c r="O92" s="209"/>
      <c r="P92" s="210">
        <f>SUM(P93:P101)</f>
        <v>0</v>
      </c>
      <c r="Q92" s="209"/>
      <c r="R92" s="210">
        <f>SUM(R93:R101)</f>
        <v>0.17931</v>
      </c>
      <c r="S92" s="209"/>
      <c r="T92" s="211">
        <f>SUM(T93:T101)</f>
        <v>0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12" t="s">
        <v>77</v>
      </c>
      <c r="AT92" s="213" t="s">
        <v>72</v>
      </c>
      <c r="AU92" s="213" t="s">
        <v>73</v>
      </c>
      <c r="AY92" s="212" t="s">
        <v>193</v>
      </c>
      <c r="BK92" s="214">
        <f>SUM(BK93:BK101)</f>
        <v>0</v>
      </c>
    </row>
    <row r="93" s="2" customFormat="1" ht="16.5" customHeight="1">
      <c r="A93" s="41"/>
      <c r="B93" s="42"/>
      <c r="C93" s="217" t="s">
        <v>77</v>
      </c>
      <c r="D93" s="217" t="s">
        <v>195</v>
      </c>
      <c r="E93" s="218" t="s">
        <v>2761</v>
      </c>
      <c r="F93" s="219" t="s">
        <v>2762</v>
      </c>
      <c r="G93" s="220" t="s">
        <v>588</v>
      </c>
      <c r="H93" s="221">
        <v>1</v>
      </c>
      <c r="I93" s="222"/>
      <c r="J93" s="223">
        <f>ROUND(I93*H93,2)</f>
        <v>0</v>
      </c>
      <c r="K93" s="219" t="s">
        <v>199</v>
      </c>
      <c r="L93" s="47"/>
      <c r="M93" s="224" t="s">
        <v>21</v>
      </c>
      <c r="N93" s="225" t="s">
        <v>44</v>
      </c>
      <c r="O93" s="87"/>
      <c r="P93" s="226">
        <f>O93*H93</f>
        <v>0</v>
      </c>
      <c r="Q93" s="226">
        <v>0.0149</v>
      </c>
      <c r="R93" s="226">
        <f>Q93*H93</f>
        <v>0.0149</v>
      </c>
      <c r="S93" s="226">
        <v>0</v>
      </c>
      <c r="T93" s="227">
        <f>S93*H93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R93" s="228" t="s">
        <v>200</v>
      </c>
      <c r="AT93" s="228" t="s">
        <v>195</v>
      </c>
      <c r="AU93" s="228" t="s">
        <v>77</v>
      </c>
      <c r="AY93" s="20" t="s">
        <v>193</v>
      </c>
      <c r="BE93" s="229">
        <f>IF(N93="základní",J93,0)</f>
        <v>0</v>
      </c>
      <c r="BF93" s="229">
        <f>IF(N93="snížená",J93,0)</f>
        <v>0</v>
      </c>
      <c r="BG93" s="229">
        <f>IF(N93="zákl. přenesená",J93,0)</f>
        <v>0</v>
      </c>
      <c r="BH93" s="229">
        <f>IF(N93="sníž. přenesená",J93,0)</f>
        <v>0</v>
      </c>
      <c r="BI93" s="229">
        <f>IF(N93="nulová",J93,0)</f>
        <v>0</v>
      </c>
      <c r="BJ93" s="20" t="s">
        <v>77</v>
      </c>
      <c r="BK93" s="229">
        <f>ROUND(I93*H93,2)</f>
        <v>0</v>
      </c>
      <c r="BL93" s="20" t="s">
        <v>200</v>
      </c>
      <c r="BM93" s="228" t="s">
        <v>81</v>
      </c>
    </row>
    <row r="94" s="2" customFormat="1">
      <c r="A94" s="41"/>
      <c r="B94" s="42"/>
      <c r="C94" s="43"/>
      <c r="D94" s="230" t="s">
        <v>202</v>
      </c>
      <c r="E94" s="43"/>
      <c r="F94" s="231" t="s">
        <v>2763</v>
      </c>
      <c r="G94" s="43"/>
      <c r="H94" s="43"/>
      <c r="I94" s="232"/>
      <c r="J94" s="43"/>
      <c r="K94" s="43"/>
      <c r="L94" s="47"/>
      <c r="M94" s="233"/>
      <c r="N94" s="234"/>
      <c r="O94" s="87"/>
      <c r="P94" s="87"/>
      <c r="Q94" s="87"/>
      <c r="R94" s="87"/>
      <c r="S94" s="87"/>
      <c r="T94" s="88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T94" s="20" t="s">
        <v>202</v>
      </c>
      <c r="AU94" s="20" t="s">
        <v>77</v>
      </c>
    </row>
    <row r="95" s="2" customFormat="1">
      <c r="A95" s="41"/>
      <c r="B95" s="42"/>
      <c r="C95" s="43"/>
      <c r="D95" s="237" t="s">
        <v>836</v>
      </c>
      <c r="E95" s="43"/>
      <c r="F95" s="292" t="s">
        <v>2764</v>
      </c>
      <c r="G95" s="43"/>
      <c r="H95" s="43"/>
      <c r="I95" s="232"/>
      <c r="J95" s="43"/>
      <c r="K95" s="43"/>
      <c r="L95" s="47"/>
      <c r="M95" s="233"/>
      <c r="N95" s="234"/>
      <c r="O95" s="87"/>
      <c r="P95" s="87"/>
      <c r="Q95" s="87"/>
      <c r="R95" s="87"/>
      <c r="S95" s="87"/>
      <c r="T95" s="88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T95" s="20" t="s">
        <v>836</v>
      </c>
      <c r="AU95" s="20" t="s">
        <v>77</v>
      </c>
    </row>
    <row r="96" s="2" customFormat="1" ht="24.15" customHeight="1">
      <c r="A96" s="41"/>
      <c r="B96" s="42"/>
      <c r="C96" s="217" t="s">
        <v>81</v>
      </c>
      <c r="D96" s="217" t="s">
        <v>195</v>
      </c>
      <c r="E96" s="218" t="s">
        <v>2765</v>
      </c>
      <c r="F96" s="219" t="s">
        <v>2766</v>
      </c>
      <c r="G96" s="220" t="s">
        <v>588</v>
      </c>
      <c r="H96" s="221">
        <v>2</v>
      </c>
      <c r="I96" s="222"/>
      <c r="J96" s="223">
        <f>ROUND(I96*H96,2)</f>
        <v>0</v>
      </c>
      <c r="K96" s="219" t="s">
        <v>199</v>
      </c>
      <c r="L96" s="47"/>
      <c r="M96" s="224" t="s">
        <v>21</v>
      </c>
      <c r="N96" s="225" t="s">
        <v>44</v>
      </c>
      <c r="O96" s="87"/>
      <c r="P96" s="226">
        <f>O96*H96</f>
        <v>0</v>
      </c>
      <c r="Q96" s="226">
        <v>0.031960000000000002</v>
      </c>
      <c r="R96" s="226">
        <f>Q96*H96</f>
        <v>0.063920000000000005</v>
      </c>
      <c r="S96" s="226">
        <v>0</v>
      </c>
      <c r="T96" s="227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28" t="s">
        <v>200</v>
      </c>
      <c r="AT96" s="228" t="s">
        <v>195</v>
      </c>
      <c r="AU96" s="228" t="s">
        <v>77</v>
      </c>
      <c r="AY96" s="20" t="s">
        <v>193</v>
      </c>
      <c r="BE96" s="229">
        <f>IF(N96="základní",J96,0)</f>
        <v>0</v>
      </c>
      <c r="BF96" s="229">
        <f>IF(N96="snížená",J96,0)</f>
        <v>0</v>
      </c>
      <c r="BG96" s="229">
        <f>IF(N96="zákl. přenesená",J96,0)</f>
        <v>0</v>
      </c>
      <c r="BH96" s="229">
        <f>IF(N96="sníž. přenesená",J96,0)</f>
        <v>0</v>
      </c>
      <c r="BI96" s="229">
        <f>IF(N96="nulová",J96,0)</f>
        <v>0</v>
      </c>
      <c r="BJ96" s="20" t="s">
        <v>77</v>
      </c>
      <c r="BK96" s="229">
        <f>ROUND(I96*H96,2)</f>
        <v>0</v>
      </c>
      <c r="BL96" s="20" t="s">
        <v>200</v>
      </c>
      <c r="BM96" s="228" t="s">
        <v>200</v>
      </c>
    </row>
    <row r="97" s="2" customFormat="1">
      <c r="A97" s="41"/>
      <c r="B97" s="42"/>
      <c r="C97" s="43"/>
      <c r="D97" s="230" t="s">
        <v>202</v>
      </c>
      <c r="E97" s="43"/>
      <c r="F97" s="231" t="s">
        <v>2767</v>
      </c>
      <c r="G97" s="43"/>
      <c r="H97" s="43"/>
      <c r="I97" s="232"/>
      <c r="J97" s="43"/>
      <c r="K97" s="43"/>
      <c r="L97" s="47"/>
      <c r="M97" s="233"/>
      <c r="N97" s="234"/>
      <c r="O97" s="87"/>
      <c r="P97" s="87"/>
      <c r="Q97" s="87"/>
      <c r="R97" s="87"/>
      <c r="S97" s="87"/>
      <c r="T97" s="88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20" t="s">
        <v>202</v>
      </c>
      <c r="AU97" s="20" t="s">
        <v>77</v>
      </c>
    </row>
    <row r="98" s="2" customFormat="1" ht="24.15" customHeight="1">
      <c r="A98" s="41"/>
      <c r="B98" s="42"/>
      <c r="C98" s="217" t="s">
        <v>109</v>
      </c>
      <c r="D98" s="217" t="s">
        <v>195</v>
      </c>
      <c r="E98" s="218" t="s">
        <v>2768</v>
      </c>
      <c r="F98" s="219" t="s">
        <v>2769</v>
      </c>
      <c r="G98" s="220" t="s">
        <v>588</v>
      </c>
      <c r="H98" s="221">
        <v>1</v>
      </c>
      <c r="I98" s="222"/>
      <c r="J98" s="223">
        <f>ROUND(I98*H98,2)</f>
        <v>0</v>
      </c>
      <c r="K98" s="219" t="s">
        <v>199</v>
      </c>
      <c r="L98" s="47"/>
      <c r="M98" s="224" t="s">
        <v>21</v>
      </c>
      <c r="N98" s="225" t="s">
        <v>44</v>
      </c>
      <c r="O98" s="87"/>
      <c r="P98" s="226">
        <f>O98*H98</f>
        <v>0</v>
      </c>
      <c r="Q98" s="226">
        <v>0.038289999999999998</v>
      </c>
      <c r="R98" s="226">
        <f>Q98*H98</f>
        <v>0.038289999999999998</v>
      </c>
      <c r="S98" s="226">
        <v>0</v>
      </c>
      <c r="T98" s="227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28" t="s">
        <v>200</v>
      </c>
      <c r="AT98" s="228" t="s">
        <v>195</v>
      </c>
      <c r="AU98" s="228" t="s">
        <v>77</v>
      </c>
      <c r="AY98" s="20" t="s">
        <v>193</v>
      </c>
      <c r="BE98" s="229">
        <f>IF(N98="základní",J98,0)</f>
        <v>0</v>
      </c>
      <c r="BF98" s="229">
        <f>IF(N98="snížená",J98,0)</f>
        <v>0</v>
      </c>
      <c r="BG98" s="229">
        <f>IF(N98="zákl. přenesená",J98,0)</f>
        <v>0</v>
      </c>
      <c r="BH98" s="229">
        <f>IF(N98="sníž. přenesená",J98,0)</f>
        <v>0</v>
      </c>
      <c r="BI98" s="229">
        <f>IF(N98="nulová",J98,0)</f>
        <v>0</v>
      </c>
      <c r="BJ98" s="20" t="s">
        <v>77</v>
      </c>
      <c r="BK98" s="229">
        <f>ROUND(I98*H98,2)</f>
        <v>0</v>
      </c>
      <c r="BL98" s="20" t="s">
        <v>200</v>
      </c>
      <c r="BM98" s="228" t="s">
        <v>240</v>
      </c>
    </row>
    <row r="99" s="2" customFormat="1">
      <c r="A99" s="41"/>
      <c r="B99" s="42"/>
      <c r="C99" s="43"/>
      <c r="D99" s="230" t="s">
        <v>202</v>
      </c>
      <c r="E99" s="43"/>
      <c r="F99" s="231" t="s">
        <v>2770</v>
      </c>
      <c r="G99" s="43"/>
      <c r="H99" s="43"/>
      <c r="I99" s="232"/>
      <c r="J99" s="43"/>
      <c r="K99" s="43"/>
      <c r="L99" s="47"/>
      <c r="M99" s="233"/>
      <c r="N99" s="234"/>
      <c r="O99" s="87"/>
      <c r="P99" s="87"/>
      <c r="Q99" s="87"/>
      <c r="R99" s="87"/>
      <c r="S99" s="87"/>
      <c r="T99" s="88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T99" s="20" t="s">
        <v>202</v>
      </c>
      <c r="AU99" s="20" t="s">
        <v>77</v>
      </c>
    </row>
    <row r="100" s="2" customFormat="1" ht="24.15" customHeight="1">
      <c r="A100" s="41"/>
      <c r="B100" s="42"/>
      <c r="C100" s="217" t="s">
        <v>200</v>
      </c>
      <c r="D100" s="217" t="s">
        <v>195</v>
      </c>
      <c r="E100" s="218" t="s">
        <v>2771</v>
      </c>
      <c r="F100" s="219" t="s">
        <v>2772</v>
      </c>
      <c r="G100" s="220" t="s">
        <v>588</v>
      </c>
      <c r="H100" s="221">
        <v>1</v>
      </c>
      <c r="I100" s="222"/>
      <c r="J100" s="223">
        <f>ROUND(I100*H100,2)</f>
        <v>0</v>
      </c>
      <c r="K100" s="219" t="s">
        <v>199</v>
      </c>
      <c r="L100" s="47"/>
      <c r="M100" s="224" t="s">
        <v>21</v>
      </c>
      <c r="N100" s="225" t="s">
        <v>44</v>
      </c>
      <c r="O100" s="87"/>
      <c r="P100" s="226">
        <f>O100*H100</f>
        <v>0</v>
      </c>
      <c r="Q100" s="226">
        <v>0.062199999999999998</v>
      </c>
      <c r="R100" s="226">
        <f>Q100*H100</f>
        <v>0.062199999999999998</v>
      </c>
      <c r="S100" s="226">
        <v>0</v>
      </c>
      <c r="T100" s="227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8" t="s">
        <v>200</v>
      </c>
      <c r="AT100" s="228" t="s">
        <v>195</v>
      </c>
      <c r="AU100" s="228" t="s">
        <v>77</v>
      </c>
      <c r="AY100" s="20" t="s">
        <v>193</v>
      </c>
      <c r="BE100" s="229">
        <f>IF(N100="základní",J100,0)</f>
        <v>0</v>
      </c>
      <c r="BF100" s="229">
        <f>IF(N100="snížená",J100,0)</f>
        <v>0</v>
      </c>
      <c r="BG100" s="229">
        <f>IF(N100="zákl. přenesená",J100,0)</f>
        <v>0</v>
      </c>
      <c r="BH100" s="229">
        <f>IF(N100="sníž. přenesená",J100,0)</f>
        <v>0</v>
      </c>
      <c r="BI100" s="229">
        <f>IF(N100="nulová",J100,0)</f>
        <v>0</v>
      </c>
      <c r="BJ100" s="20" t="s">
        <v>77</v>
      </c>
      <c r="BK100" s="229">
        <f>ROUND(I100*H100,2)</f>
        <v>0</v>
      </c>
      <c r="BL100" s="20" t="s">
        <v>200</v>
      </c>
      <c r="BM100" s="228" t="s">
        <v>254</v>
      </c>
    </row>
    <row r="101" s="2" customFormat="1">
      <c r="A101" s="41"/>
      <c r="B101" s="42"/>
      <c r="C101" s="43"/>
      <c r="D101" s="230" t="s">
        <v>202</v>
      </c>
      <c r="E101" s="43"/>
      <c r="F101" s="231" t="s">
        <v>2773</v>
      </c>
      <c r="G101" s="43"/>
      <c r="H101" s="43"/>
      <c r="I101" s="232"/>
      <c r="J101" s="43"/>
      <c r="K101" s="43"/>
      <c r="L101" s="47"/>
      <c r="M101" s="233"/>
      <c r="N101" s="234"/>
      <c r="O101" s="87"/>
      <c r="P101" s="87"/>
      <c r="Q101" s="87"/>
      <c r="R101" s="87"/>
      <c r="S101" s="87"/>
      <c r="T101" s="88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T101" s="20" t="s">
        <v>202</v>
      </c>
      <c r="AU101" s="20" t="s">
        <v>77</v>
      </c>
    </row>
    <row r="102" s="12" customFormat="1" ht="25.92" customHeight="1">
      <c r="A102" s="12"/>
      <c r="B102" s="201"/>
      <c r="C102" s="202"/>
      <c r="D102" s="203" t="s">
        <v>72</v>
      </c>
      <c r="E102" s="204" t="s">
        <v>2774</v>
      </c>
      <c r="F102" s="204" t="s">
        <v>2775</v>
      </c>
      <c r="G102" s="202"/>
      <c r="H102" s="202"/>
      <c r="I102" s="205"/>
      <c r="J102" s="206">
        <f>BK102</f>
        <v>0</v>
      </c>
      <c r="K102" s="202"/>
      <c r="L102" s="207"/>
      <c r="M102" s="208"/>
      <c r="N102" s="209"/>
      <c r="O102" s="209"/>
      <c r="P102" s="210">
        <f>SUM(P103:P110)</f>
        <v>0</v>
      </c>
      <c r="Q102" s="209"/>
      <c r="R102" s="210">
        <f>SUM(R103:R110)</f>
        <v>0.0034999999999999996</v>
      </c>
      <c r="S102" s="209"/>
      <c r="T102" s="211">
        <f>SUM(T103:T110)</f>
        <v>0</v>
      </c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R102" s="212" t="s">
        <v>77</v>
      </c>
      <c r="AT102" s="213" t="s">
        <v>72</v>
      </c>
      <c r="AU102" s="213" t="s">
        <v>73</v>
      </c>
      <c r="AY102" s="212" t="s">
        <v>193</v>
      </c>
      <c r="BK102" s="214">
        <f>SUM(BK103:BK110)</f>
        <v>0</v>
      </c>
    </row>
    <row r="103" s="2" customFormat="1" ht="24.15" customHeight="1">
      <c r="A103" s="41"/>
      <c r="B103" s="42"/>
      <c r="C103" s="217" t="s">
        <v>234</v>
      </c>
      <c r="D103" s="217" t="s">
        <v>195</v>
      </c>
      <c r="E103" s="218" t="s">
        <v>2776</v>
      </c>
      <c r="F103" s="219" t="s">
        <v>2777</v>
      </c>
      <c r="G103" s="220" t="s">
        <v>588</v>
      </c>
      <c r="H103" s="221">
        <v>5</v>
      </c>
      <c r="I103" s="222"/>
      <c r="J103" s="223">
        <f>ROUND(I103*H103,2)</f>
        <v>0</v>
      </c>
      <c r="K103" s="219" t="s">
        <v>199</v>
      </c>
      <c r="L103" s="47"/>
      <c r="M103" s="224" t="s">
        <v>21</v>
      </c>
      <c r="N103" s="225" t="s">
        <v>44</v>
      </c>
      <c r="O103" s="87"/>
      <c r="P103" s="226">
        <f>O103*H103</f>
        <v>0</v>
      </c>
      <c r="Q103" s="226">
        <v>0.00013999999999999999</v>
      </c>
      <c r="R103" s="226">
        <f>Q103*H103</f>
        <v>0.00069999999999999988</v>
      </c>
      <c r="S103" s="226">
        <v>0</v>
      </c>
      <c r="T103" s="227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8" t="s">
        <v>200</v>
      </c>
      <c r="AT103" s="228" t="s">
        <v>195</v>
      </c>
      <c r="AU103" s="228" t="s">
        <v>77</v>
      </c>
      <c r="AY103" s="20" t="s">
        <v>193</v>
      </c>
      <c r="BE103" s="229">
        <f>IF(N103="základní",J103,0)</f>
        <v>0</v>
      </c>
      <c r="BF103" s="229">
        <f>IF(N103="snížená",J103,0)</f>
        <v>0</v>
      </c>
      <c r="BG103" s="229">
        <f>IF(N103="zákl. přenesená",J103,0)</f>
        <v>0</v>
      </c>
      <c r="BH103" s="229">
        <f>IF(N103="sníž. přenesená",J103,0)</f>
        <v>0</v>
      </c>
      <c r="BI103" s="229">
        <f>IF(N103="nulová",J103,0)</f>
        <v>0</v>
      </c>
      <c r="BJ103" s="20" t="s">
        <v>77</v>
      </c>
      <c r="BK103" s="229">
        <f>ROUND(I103*H103,2)</f>
        <v>0</v>
      </c>
      <c r="BL103" s="20" t="s">
        <v>200</v>
      </c>
      <c r="BM103" s="228" t="s">
        <v>269</v>
      </c>
    </row>
    <row r="104" s="2" customFormat="1">
      <c r="A104" s="41"/>
      <c r="B104" s="42"/>
      <c r="C104" s="43"/>
      <c r="D104" s="230" t="s">
        <v>202</v>
      </c>
      <c r="E104" s="43"/>
      <c r="F104" s="231" t="s">
        <v>2778</v>
      </c>
      <c r="G104" s="43"/>
      <c r="H104" s="43"/>
      <c r="I104" s="232"/>
      <c r="J104" s="43"/>
      <c r="K104" s="43"/>
      <c r="L104" s="47"/>
      <c r="M104" s="233"/>
      <c r="N104" s="234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20" t="s">
        <v>202</v>
      </c>
      <c r="AU104" s="20" t="s">
        <v>77</v>
      </c>
    </row>
    <row r="105" s="2" customFormat="1" ht="21.75" customHeight="1">
      <c r="A105" s="41"/>
      <c r="B105" s="42"/>
      <c r="C105" s="217" t="s">
        <v>240</v>
      </c>
      <c r="D105" s="217" t="s">
        <v>195</v>
      </c>
      <c r="E105" s="218" t="s">
        <v>2779</v>
      </c>
      <c r="F105" s="219" t="s">
        <v>2780</v>
      </c>
      <c r="G105" s="220" t="s">
        <v>588</v>
      </c>
      <c r="H105" s="221">
        <v>4</v>
      </c>
      <c r="I105" s="222"/>
      <c r="J105" s="223">
        <f>ROUND(I105*H105,2)</f>
        <v>0</v>
      </c>
      <c r="K105" s="219" t="s">
        <v>199</v>
      </c>
      <c r="L105" s="47"/>
      <c r="M105" s="224" t="s">
        <v>21</v>
      </c>
      <c r="N105" s="225" t="s">
        <v>44</v>
      </c>
      <c r="O105" s="87"/>
      <c r="P105" s="226">
        <f>O105*H105</f>
        <v>0</v>
      </c>
      <c r="Q105" s="226">
        <v>0.00069999999999999999</v>
      </c>
      <c r="R105" s="226">
        <f>Q105*H105</f>
        <v>0.0028</v>
      </c>
      <c r="S105" s="226">
        <v>0</v>
      </c>
      <c r="T105" s="227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8" t="s">
        <v>200</v>
      </c>
      <c r="AT105" s="228" t="s">
        <v>195</v>
      </c>
      <c r="AU105" s="228" t="s">
        <v>77</v>
      </c>
      <c r="AY105" s="20" t="s">
        <v>193</v>
      </c>
      <c r="BE105" s="229">
        <f>IF(N105="základní",J105,0)</f>
        <v>0</v>
      </c>
      <c r="BF105" s="229">
        <f>IF(N105="snížená",J105,0)</f>
        <v>0</v>
      </c>
      <c r="BG105" s="229">
        <f>IF(N105="zákl. přenesená",J105,0)</f>
        <v>0</v>
      </c>
      <c r="BH105" s="229">
        <f>IF(N105="sníž. přenesená",J105,0)</f>
        <v>0</v>
      </c>
      <c r="BI105" s="229">
        <f>IF(N105="nulová",J105,0)</f>
        <v>0</v>
      </c>
      <c r="BJ105" s="20" t="s">
        <v>77</v>
      </c>
      <c r="BK105" s="229">
        <f>ROUND(I105*H105,2)</f>
        <v>0</v>
      </c>
      <c r="BL105" s="20" t="s">
        <v>200</v>
      </c>
      <c r="BM105" s="228" t="s">
        <v>8</v>
      </c>
    </row>
    <row r="106" s="2" customFormat="1">
      <c r="A106" s="41"/>
      <c r="B106" s="42"/>
      <c r="C106" s="43"/>
      <c r="D106" s="230" t="s">
        <v>202</v>
      </c>
      <c r="E106" s="43"/>
      <c r="F106" s="231" t="s">
        <v>2781</v>
      </c>
      <c r="G106" s="43"/>
      <c r="H106" s="43"/>
      <c r="I106" s="232"/>
      <c r="J106" s="43"/>
      <c r="K106" s="43"/>
      <c r="L106" s="47"/>
      <c r="M106" s="233"/>
      <c r="N106" s="234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20" t="s">
        <v>202</v>
      </c>
      <c r="AU106" s="20" t="s">
        <v>77</v>
      </c>
    </row>
    <row r="107" s="2" customFormat="1" ht="16.5" customHeight="1">
      <c r="A107" s="41"/>
      <c r="B107" s="42"/>
      <c r="C107" s="217" t="s">
        <v>247</v>
      </c>
      <c r="D107" s="217" t="s">
        <v>195</v>
      </c>
      <c r="E107" s="218" t="s">
        <v>2782</v>
      </c>
      <c r="F107" s="219" t="s">
        <v>2783</v>
      </c>
      <c r="G107" s="220" t="s">
        <v>1687</v>
      </c>
      <c r="H107" s="221">
        <v>1</v>
      </c>
      <c r="I107" s="222"/>
      <c r="J107" s="223">
        <f>ROUND(I107*H107,2)</f>
        <v>0</v>
      </c>
      <c r="K107" s="219" t="s">
        <v>21</v>
      </c>
      <c r="L107" s="47"/>
      <c r="M107" s="224" t="s">
        <v>21</v>
      </c>
      <c r="N107" s="225" t="s">
        <v>44</v>
      </c>
      <c r="O107" s="87"/>
      <c r="P107" s="226">
        <f>O107*H107</f>
        <v>0</v>
      </c>
      <c r="Q107" s="226">
        <v>0</v>
      </c>
      <c r="R107" s="226">
        <f>Q107*H107</f>
        <v>0</v>
      </c>
      <c r="S107" s="226">
        <v>0</v>
      </c>
      <c r="T107" s="227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8" t="s">
        <v>200</v>
      </c>
      <c r="AT107" s="228" t="s">
        <v>195</v>
      </c>
      <c r="AU107" s="228" t="s">
        <v>77</v>
      </c>
      <c r="AY107" s="20" t="s">
        <v>193</v>
      </c>
      <c r="BE107" s="229">
        <f>IF(N107="základní",J107,0)</f>
        <v>0</v>
      </c>
      <c r="BF107" s="229">
        <f>IF(N107="snížená",J107,0)</f>
        <v>0</v>
      </c>
      <c r="BG107" s="229">
        <f>IF(N107="zákl. přenesená",J107,0)</f>
        <v>0</v>
      </c>
      <c r="BH107" s="229">
        <f>IF(N107="sníž. přenesená",J107,0)</f>
        <v>0</v>
      </c>
      <c r="BI107" s="229">
        <f>IF(N107="nulová",J107,0)</f>
        <v>0</v>
      </c>
      <c r="BJ107" s="20" t="s">
        <v>77</v>
      </c>
      <c r="BK107" s="229">
        <f>ROUND(I107*H107,2)</f>
        <v>0</v>
      </c>
      <c r="BL107" s="20" t="s">
        <v>200</v>
      </c>
      <c r="BM107" s="228" t="s">
        <v>312</v>
      </c>
    </row>
    <row r="108" s="2" customFormat="1" ht="16.5" customHeight="1">
      <c r="A108" s="41"/>
      <c r="B108" s="42"/>
      <c r="C108" s="217" t="s">
        <v>254</v>
      </c>
      <c r="D108" s="217" t="s">
        <v>195</v>
      </c>
      <c r="E108" s="218" t="s">
        <v>2784</v>
      </c>
      <c r="F108" s="219" t="s">
        <v>2785</v>
      </c>
      <c r="G108" s="220" t="s">
        <v>1687</v>
      </c>
      <c r="H108" s="221">
        <v>5</v>
      </c>
      <c r="I108" s="222"/>
      <c r="J108" s="223">
        <f>ROUND(I108*H108,2)</f>
        <v>0</v>
      </c>
      <c r="K108" s="219" t="s">
        <v>21</v>
      </c>
      <c r="L108" s="47"/>
      <c r="M108" s="224" t="s">
        <v>21</v>
      </c>
      <c r="N108" s="225" t="s">
        <v>44</v>
      </c>
      <c r="O108" s="87"/>
      <c r="P108" s="226">
        <f>O108*H108</f>
        <v>0</v>
      </c>
      <c r="Q108" s="226">
        <v>0</v>
      </c>
      <c r="R108" s="226">
        <f>Q108*H108</f>
        <v>0</v>
      </c>
      <c r="S108" s="226">
        <v>0</v>
      </c>
      <c r="T108" s="227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28" t="s">
        <v>200</v>
      </c>
      <c r="AT108" s="228" t="s">
        <v>195</v>
      </c>
      <c r="AU108" s="228" t="s">
        <v>77</v>
      </c>
      <c r="AY108" s="20" t="s">
        <v>193</v>
      </c>
      <c r="BE108" s="229">
        <f>IF(N108="základní",J108,0)</f>
        <v>0</v>
      </c>
      <c r="BF108" s="229">
        <f>IF(N108="snížená",J108,0)</f>
        <v>0</v>
      </c>
      <c r="BG108" s="229">
        <f>IF(N108="zákl. přenesená",J108,0)</f>
        <v>0</v>
      </c>
      <c r="BH108" s="229">
        <f>IF(N108="sníž. přenesená",J108,0)</f>
        <v>0</v>
      </c>
      <c r="BI108" s="229">
        <f>IF(N108="nulová",J108,0)</f>
        <v>0</v>
      </c>
      <c r="BJ108" s="20" t="s">
        <v>77</v>
      </c>
      <c r="BK108" s="229">
        <f>ROUND(I108*H108,2)</f>
        <v>0</v>
      </c>
      <c r="BL108" s="20" t="s">
        <v>200</v>
      </c>
      <c r="BM108" s="228" t="s">
        <v>352</v>
      </c>
    </row>
    <row r="109" s="2" customFormat="1" ht="24.15" customHeight="1">
      <c r="A109" s="41"/>
      <c r="B109" s="42"/>
      <c r="C109" s="217" t="s">
        <v>259</v>
      </c>
      <c r="D109" s="217" t="s">
        <v>195</v>
      </c>
      <c r="E109" s="218" t="s">
        <v>2786</v>
      </c>
      <c r="F109" s="219" t="s">
        <v>2787</v>
      </c>
      <c r="G109" s="220" t="s">
        <v>250</v>
      </c>
      <c r="H109" s="221">
        <v>0.183</v>
      </c>
      <c r="I109" s="222"/>
      <c r="J109" s="223">
        <f>ROUND(I109*H109,2)</f>
        <v>0</v>
      </c>
      <c r="K109" s="219" t="s">
        <v>199</v>
      </c>
      <c r="L109" s="47"/>
      <c r="M109" s="224" t="s">
        <v>21</v>
      </c>
      <c r="N109" s="225" t="s">
        <v>44</v>
      </c>
      <c r="O109" s="87"/>
      <c r="P109" s="226">
        <f>O109*H109</f>
        <v>0</v>
      </c>
      <c r="Q109" s="226">
        <v>0</v>
      </c>
      <c r="R109" s="226">
        <f>Q109*H109</f>
        <v>0</v>
      </c>
      <c r="S109" s="226">
        <v>0</v>
      </c>
      <c r="T109" s="227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8" t="s">
        <v>200</v>
      </c>
      <c r="AT109" s="228" t="s">
        <v>195</v>
      </c>
      <c r="AU109" s="228" t="s">
        <v>77</v>
      </c>
      <c r="AY109" s="20" t="s">
        <v>193</v>
      </c>
      <c r="BE109" s="229">
        <f>IF(N109="základní",J109,0)</f>
        <v>0</v>
      </c>
      <c r="BF109" s="229">
        <f>IF(N109="snížená",J109,0)</f>
        <v>0</v>
      </c>
      <c r="BG109" s="229">
        <f>IF(N109="zákl. přenesená",J109,0)</f>
        <v>0</v>
      </c>
      <c r="BH109" s="229">
        <f>IF(N109="sníž. přenesená",J109,0)</f>
        <v>0</v>
      </c>
      <c r="BI109" s="229">
        <f>IF(N109="nulová",J109,0)</f>
        <v>0</v>
      </c>
      <c r="BJ109" s="20" t="s">
        <v>77</v>
      </c>
      <c r="BK109" s="229">
        <f>ROUND(I109*H109,2)</f>
        <v>0</v>
      </c>
      <c r="BL109" s="20" t="s">
        <v>200</v>
      </c>
      <c r="BM109" s="228" t="s">
        <v>368</v>
      </c>
    </row>
    <row r="110" s="2" customFormat="1">
      <c r="A110" s="41"/>
      <c r="B110" s="42"/>
      <c r="C110" s="43"/>
      <c r="D110" s="230" t="s">
        <v>202</v>
      </c>
      <c r="E110" s="43"/>
      <c r="F110" s="231" t="s">
        <v>2788</v>
      </c>
      <c r="G110" s="43"/>
      <c r="H110" s="43"/>
      <c r="I110" s="232"/>
      <c r="J110" s="43"/>
      <c r="K110" s="43"/>
      <c r="L110" s="47"/>
      <c r="M110" s="233"/>
      <c r="N110" s="234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20" t="s">
        <v>202</v>
      </c>
      <c r="AU110" s="20" t="s">
        <v>77</v>
      </c>
    </row>
    <row r="111" s="12" customFormat="1" ht="25.92" customHeight="1">
      <c r="A111" s="12"/>
      <c r="B111" s="201"/>
      <c r="C111" s="202"/>
      <c r="D111" s="203" t="s">
        <v>72</v>
      </c>
      <c r="E111" s="204" t="s">
        <v>2789</v>
      </c>
      <c r="F111" s="204" t="s">
        <v>2716</v>
      </c>
      <c r="G111" s="202"/>
      <c r="H111" s="202"/>
      <c r="I111" s="205"/>
      <c r="J111" s="206">
        <f>BK111</f>
        <v>0</v>
      </c>
      <c r="K111" s="202"/>
      <c r="L111" s="207"/>
      <c r="M111" s="208"/>
      <c r="N111" s="209"/>
      <c r="O111" s="209"/>
      <c r="P111" s="210">
        <f>SUM(P112:P122)</f>
        <v>0</v>
      </c>
      <c r="Q111" s="209"/>
      <c r="R111" s="210">
        <f>SUM(R112:R122)</f>
        <v>0.0036600000000000001</v>
      </c>
      <c r="S111" s="209"/>
      <c r="T111" s="211">
        <f>SUM(T112:T122)</f>
        <v>0</v>
      </c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R111" s="212" t="s">
        <v>77</v>
      </c>
      <c r="AT111" s="213" t="s">
        <v>72</v>
      </c>
      <c r="AU111" s="213" t="s">
        <v>73</v>
      </c>
      <c r="AY111" s="212" t="s">
        <v>193</v>
      </c>
      <c r="BK111" s="214">
        <f>SUM(BK112:BK122)</f>
        <v>0</v>
      </c>
    </row>
    <row r="112" s="2" customFormat="1" ht="16.5" customHeight="1">
      <c r="A112" s="41"/>
      <c r="B112" s="42"/>
      <c r="C112" s="217" t="s">
        <v>269</v>
      </c>
      <c r="D112" s="217" t="s">
        <v>195</v>
      </c>
      <c r="E112" s="218" t="s">
        <v>2790</v>
      </c>
      <c r="F112" s="219" t="s">
        <v>2791</v>
      </c>
      <c r="G112" s="220" t="s">
        <v>588</v>
      </c>
      <c r="H112" s="221">
        <v>2</v>
      </c>
      <c r="I112" s="222"/>
      <c r="J112" s="223">
        <f>ROUND(I112*H112,2)</f>
        <v>0</v>
      </c>
      <c r="K112" s="219" t="s">
        <v>199</v>
      </c>
      <c r="L112" s="47"/>
      <c r="M112" s="224" t="s">
        <v>21</v>
      </c>
      <c r="N112" s="225" t="s">
        <v>44</v>
      </c>
      <c r="O112" s="87"/>
      <c r="P112" s="226">
        <f>O112*H112</f>
        <v>0</v>
      </c>
      <c r="Q112" s="226">
        <v>0.00107</v>
      </c>
      <c r="R112" s="226">
        <f>Q112*H112</f>
        <v>0.00214</v>
      </c>
      <c r="S112" s="226">
        <v>0</v>
      </c>
      <c r="T112" s="227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8" t="s">
        <v>200</v>
      </c>
      <c r="AT112" s="228" t="s">
        <v>195</v>
      </c>
      <c r="AU112" s="228" t="s">
        <v>77</v>
      </c>
      <c r="AY112" s="20" t="s">
        <v>193</v>
      </c>
      <c r="BE112" s="229">
        <f>IF(N112="základní",J112,0)</f>
        <v>0</v>
      </c>
      <c r="BF112" s="229">
        <f>IF(N112="snížená",J112,0)</f>
        <v>0</v>
      </c>
      <c r="BG112" s="229">
        <f>IF(N112="zákl. přenesená",J112,0)</f>
        <v>0</v>
      </c>
      <c r="BH112" s="229">
        <f>IF(N112="sníž. přenesená",J112,0)</f>
        <v>0</v>
      </c>
      <c r="BI112" s="229">
        <f>IF(N112="nulová",J112,0)</f>
        <v>0</v>
      </c>
      <c r="BJ112" s="20" t="s">
        <v>77</v>
      </c>
      <c r="BK112" s="229">
        <f>ROUND(I112*H112,2)</f>
        <v>0</v>
      </c>
      <c r="BL112" s="20" t="s">
        <v>200</v>
      </c>
      <c r="BM112" s="228" t="s">
        <v>386</v>
      </c>
    </row>
    <row r="113" s="2" customFormat="1">
      <c r="A113" s="41"/>
      <c r="B113" s="42"/>
      <c r="C113" s="43"/>
      <c r="D113" s="230" t="s">
        <v>202</v>
      </c>
      <c r="E113" s="43"/>
      <c r="F113" s="231" t="s">
        <v>2792</v>
      </c>
      <c r="G113" s="43"/>
      <c r="H113" s="43"/>
      <c r="I113" s="232"/>
      <c r="J113" s="43"/>
      <c r="K113" s="43"/>
      <c r="L113" s="47"/>
      <c r="M113" s="233"/>
      <c r="N113" s="234"/>
      <c r="O113" s="87"/>
      <c r="P113" s="87"/>
      <c r="Q113" s="87"/>
      <c r="R113" s="87"/>
      <c r="S113" s="87"/>
      <c r="T113" s="88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T113" s="20" t="s">
        <v>202</v>
      </c>
      <c r="AU113" s="20" t="s">
        <v>77</v>
      </c>
    </row>
    <row r="114" s="2" customFormat="1" ht="16.5" customHeight="1">
      <c r="A114" s="41"/>
      <c r="B114" s="42"/>
      <c r="C114" s="217" t="s">
        <v>276</v>
      </c>
      <c r="D114" s="217" t="s">
        <v>195</v>
      </c>
      <c r="E114" s="218" t="s">
        <v>2793</v>
      </c>
      <c r="F114" s="219" t="s">
        <v>2794</v>
      </c>
      <c r="G114" s="220" t="s">
        <v>588</v>
      </c>
      <c r="H114" s="221">
        <v>2</v>
      </c>
      <c r="I114" s="222"/>
      <c r="J114" s="223">
        <f>ROUND(I114*H114,2)</f>
        <v>0</v>
      </c>
      <c r="K114" s="219" t="s">
        <v>199</v>
      </c>
      <c r="L114" s="47"/>
      <c r="M114" s="224" t="s">
        <v>21</v>
      </c>
      <c r="N114" s="225" t="s">
        <v>44</v>
      </c>
      <c r="O114" s="87"/>
      <c r="P114" s="226">
        <f>O114*H114</f>
        <v>0</v>
      </c>
      <c r="Q114" s="226">
        <v>0.00022000000000000001</v>
      </c>
      <c r="R114" s="226">
        <f>Q114*H114</f>
        <v>0.00044000000000000002</v>
      </c>
      <c r="S114" s="226">
        <v>0</v>
      </c>
      <c r="T114" s="227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28" t="s">
        <v>200</v>
      </c>
      <c r="AT114" s="228" t="s">
        <v>195</v>
      </c>
      <c r="AU114" s="228" t="s">
        <v>77</v>
      </c>
      <c r="AY114" s="20" t="s">
        <v>193</v>
      </c>
      <c r="BE114" s="229">
        <f>IF(N114="základní",J114,0)</f>
        <v>0</v>
      </c>
      <c r="BF114" s="229">
        <f>IF(N114="snížená",J114,0)</f>
        <v>0</v>
      </c>
      <c r="BG114" s="229">
        <f>IF(N114="zákl. přenesená",J114,0)</f>
        <v>0</v>
      </c>
      <c r="BH114" s="229">
        <f>IF(N114="sníž. přenesená",J114,0)</f>
        <v>0</v>
      </c>
      <c r="BI114" s="229">
        <f>IF(N114="nulová",J114,0)</f>
        <v>0</v>
      </c>
      <c r="BJ114" s="20" t="s">
        <v>77</v>
      </c>
      <c r="BK114" s="229">
        <f>ROUND(I114*H114,2)</f>
        <v>0</v>
      </c>
      <c r="BL114" s="20" t="s">
        <v>200</v>
      </c>
      <c r="BM114" s="228" t="s">
        <v>400</v>
      </c>
    </row>
    <row r="115" s="2" customFormat="1">
      <c r="A115" s="41"/>
      <c r="B115" s="42"/>
      <c r="C115" s="43"/>
      <c r="D115" s="230" t="s">
        <v>202</v>
      </c>
      <c r="E115" s="43"/>
      <c r="F115" s="231" t="s">
        <v>2795</v>
      </c>
      <c r="G115" s="43"/>
      <c r="H115" s="43"/>
      <c r="I115" s="232"/>
      <c r="J115" s="43"/>
      <c r="K115" s="43"/>
      <c r="L115" s="47"/>
      <c r="M115" s="233"/>
      <c r="N115" s="234"/>
      <c r="O115" s="87"/>
      <c r="P115" s="87"/>
      <c r="Q115" s="87"/>
      <c r="R115" s="87"/>
      <c r="S115" s="87"/>
      <c r="T115" s="88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T115" s="20" t="s">
        <v>202</v>
      </c>
      <c r="AU115" s="20" t="s">
        <v>77</v>
      </c>
    </row>
    <row r="116" s="2" customFormat="1" ht="16.5" customHeight="1">
      <c r="A116" s="41"/>
      <c r="B116" s="42"/>
      <c r="C116" s="217" t="s">
        <v>8</v>
      </c>
      <c r="D116" s="217" t="s">
        <v>195</v>
      </c>
      <c r="E116" s="218" t="s">
        <v>2796</v>
      </c>
      <c r="F116" s="219" t="s">
        <v>2797</v>
      </c>
      <c r="G116" s="220" t="s">
        <v>588</v>
      </c>
      <c r="H116" s="221">
        <v>2</v>
      </c>
      <c r="I116" s="222"/>
      <c r="J116" s="223">
        <f>ROUND(I116*H116,2)</f>
        <v>0</v>
      </c>
      <c r="K116" s="219" t="s">
        <v>199</v>
      </c>
      <c r="L116" s="47"/>
      <c r="M116" s="224" t="s">
        <v>21</v>
      </c>
      <c r="N116" s="225" t="s">
        <v>44</v>
      </c>
      <c r="O116" s="87"/>
      <c r="P116" s="226">
        <f>O116*H116</f>
        <v>0</v>
      </c>
      <c r="Q116" s="226">
        <v>0.00024000000000000001</v>
      </c>
      <c r="R116" s="226">
        <f>Q116*H116</f>
        <v>0.00048000000000000001</v>
      </c>
      <c r="S116" s="226">
        <v>0</v>
      </c>
      <c r="T116" s="227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28" t="s">
        <v>200</v>
      </c>
      <c r="AT116" s="228" t="s">
        <v>195</v>
      </c>
      <c r="AU116" s="228" t="s">
        <v>77</v>
      </c>
      <c r="AY116" s="20" t="s">
        <v>193</v>
      </c>
      <c r="BE116" s="229">
        <f>IF(N116="základní",J116,0)</f>
        <v>0</v>
      </c>
      <c r="BF116" s="229">
        <f>IF(N116="snížená",J116,0)</f>
        <v>0</v>
      </c>
      <c r="BG116" s="229">
        <f>IF(N116="zákl. přenesená",J116,0)</f>
        <v>0</v>
      </c>
      <c r="BH116" s="229">
        <f>IF(N116="sníž. přenesená",J116,0)</f>
        <v>0</v>
      </c>
      <c r="BI116" s="229">
        <f>IF(N116="nulová",J116,0)</f>
        <v>0</v>
      </c>
      <c r="BJ116" s="20" t="s">
        <v>77</v>
      </c>
      <c r="BK116" s="229">
        <f>ROUND(I116*H116,2)</f>
        <v>0</v>
      </c>
      <c r="BL116" s="20" t="s">
        <v>200</v>
      </c>
      <c r="BM116" s="228" t="s">
        <v>417</v>
      </c>
    </row>
    <row r="117" s="2" customFormat="1">
      <c r="A117" s="41"/>
      <c r="B117" s="42"/>
      <c r="C117" s="43"/>
      <c r="D117" s="230" t="s">
        <v>202</v>
      </c>
      <c r="E117" s="43"/>
      <c r="F117" s="231" t="s">
        <v>2798</v>
      </c>
      <c r="G117" s="43"/>
      <c r="H117" s="43"/>
      <c r="I117" s="232"/>
      <c r="J117" s="43"/>
      <c r="K117" s="43"/>
      <c r="L117" s="47"/>
      <c r="M117" s="233"/>
      <c r="N117" s="234"/>
      <c r="O117" s="87"/>
      <c r="P117" s="87"/>
      <c r="Q117" s="87"/>
      <c r="R117" s="87"/>
      <c r="S117" s="87"/>
      <c r="T117" s="88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T117" s="20" t="s">
        <v>202</v>
      </c>
      <c r="AU117" s="20" t="s">
        <v>77</v>
      </c>
    </row>
    <row r="118" s="2" customFormat="1" ht="16.5" customHeight="1">
      <c r="A118" s="41"/>
      <c r="B118" s="42"/>
      <c r="C118" s="217" t="s">
        <v>299</v>
      </c>
      <c r="D118" s="217" t="s">
        <v>195</v>
      </c>
      <c r="E118" s="218" t="s">
        <v>2799</v>
      </c>
      <c r="F118" s="219" t="s">
        <v>2800</v>
      </c>
      <c r="G118" s="220" t="s">
        <v>588</v>
      </c>
      <c r="H118" s="221">
        <v>1</v>
      </c>
      <c r="I118" s="222"/>
      <c r="J118" s="223">
        <f>ROUND(I118*H118,2)</f>
        <v>0</v>
      </c>
      <c r="K118" s="219" t="s">
        <v>199</v>
      </c>
      <c r="L118" s="47"/>
      <c r="M118" s="224" t="s">
        <v>21</v>
      </c>
      <c r="N118" s="225" t="s">
        <v>44</v>
      </c>
      <c r="O118" s="87"/>
      <c r="P118" s="226">
        <f>O118*H118</f>
        <v>0</v>
      </c>
      <c r="Q118" s="226">
        <v>0.00059999999999999995</v>
      </c>
      <c r="R118" s="226">
        <f>Q118*H118</f>
        <v>0.00059999999999999995</v>
      </c>
      <c r="S118" s="226">
        <v>0</v>
      </c>
      <c r="T118" s="227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28" t="s">
        <v>200</v>
      </c>
      <c r="AT118" s="228" t="s">
        <v>195</v>
      </c>
      <c r="AU118" s="228" t="s">
        <v>77</v>
      </c>
      <c r="AY118" s="20" t="s">
        <v>193</v>
      </c>
      <c r="BE118" s="229">
        <f>IF(N118="základní",J118,0)</f>
        <v>0</v>
      </c>
      <c r="BF118" s="229">
        <f>IF(N118="snížená",J118,0)</f>
        <v>0</v>
      </c>
      <c r="BG118" s="229">
        <f>IF(N118="zákl. přenesená",J118,0)</f>
        <v>0</v>
      </c>
      <c r="BH118" s="229">
        <f>IF(N118="sníž. přenesená",J118,0)</f>
        <v>0</v>
      </c>
      <c r="BI118" s="229">
        <f>IF(N118="nulová",J118,0)</f>
        <v>0</v>
      </c>
      <c r="BJ118" s="20" t="s">
        <v>77</v>
      </c>
      <c r="BK118" s="229">
        <f>ROUND(I118*H118,2)</f>
        <v>0</v>
      </c>
      <c r="BL118" s="20" t="s">
        <v>200</v>
      </c>
      <c r="BM118" s="228" t="s">
        <v>434</v>
      </c>
    </row>
    <row r="119" s="2" customFormat="1">
      <c r="A119" s="41"/>
      <c r="B119" s="42"/>
      <c r="C119" s="43"/>
      <c r="D119" s="230" t="s">
        <v>202</v>
      </c>
      <c r="E119" s="43"/>
      <c r="F119" s="231" t="s">
        <v>2801</v>
      </c>
      <c r="G119" s="43"/>
      <c r="H119" s="43"/>
      <c r="I119" s="232"/>
      <c r="J119" s="43"/>
      <c r="K119" s="43"/>
      <c r="L119" s="47"/>
      <c r="M119" s="233"/>
      <c r="N119" s="234"/>
      <c r="O119" s="87"/>
      <c r="P119" s="87"/>
      <c r="Q119" s="87"/>
      <c r="R119" s="87"/>
      <c r="S119" s="87"/>
      <c r="T119" s="88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T119" s="20" t="s">
        <v>202</v>
      </c>
      <c r="AU119" s="20" t="s">
        <v>77</v>
      </c>
    </row>
    <row r="120" s="2" customFormat="1">
      <c r="A120" s="41"/>
      <c r="B120" s="42"/>
      <c r="C120" s="43"/>
      <c r="D120" s="237" t="s">
        <v>836</v>
      </c>
      <c r="E120" s="43"/>
      <c r="F120" s="292" t="s">
        <v>2802</v>
      </c>
      <c r="G120" s="43"/>
      <c r="H120" s="43"/>
      <c r="I120" s="232"/>
      <c r="J120" s="43"/>
      <c r="K120" s="43"/>
      <c r="L120" s="47"/>
      <c r="M120" s="233"/>
      <c r="N120" s="234"/>
      <c r="O120" s="87"/>
      <c r="P120" s="87"/>
      <c r="Q120" s="87"/>
      <c r="R120" s="87"/>
      <c r="S120" s="87"/>
      <c r="T120" s="88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T120" s="20" t="s">
        <v>836</v>
      </c>
      <c r="AU120" s="20" t="s">
        <v>77</v>
      </c>
    </row>
    <row r="121" s="2" customFormat="1" ht="24.15" customHeight="1">
      <c r="A121" s="41"/>
      <c r="B121" s="42"/>
      <c r="C121" s="217" t="s">
        <v>312</v>
      </c>
      <c r="D121" s="217" t="s">
        <v>195</v>
      </c>
      <c r="E121" s="218" t="s">
        <v>2803</v>
      </c>
      <c r="F121" s="219" t="s">
        <v>2804</v>
      </c>
      <c r="G121" s="220" t="s">
        <v>250</v>
      </c>
      <c r="H121" s="221">
        <v>0.0040000000000000001</v>
      </c>
      <c r="I121" s="222"/>
      <c r="J121" s="223">
        <f>ROUND(I121*H121,2)</f>
        <v>0</v>
      </c>
      <c r="K121" s="219" t="s">
        <v>199</v>
      </c>
      <c r="L121" s="47"/>
      <c r="M121" s="224" t="s">
        <v>21</v>
      </c>
      <c r="N121" s="225" t="s">
        <v>44</v>
      </c>
      <c r="O121" s="87"/>
      <c r="P121" s="226">
        <f>O121*H121</f>
        <v>0</v>
      </c>
      <c r="Q121" s="226">
        <v>0</v>
      </c>
      <c r="R121" s="226">
        <f>Q121*H121</f>
        <v>0</v>
      </c>
      <c r="S121" s="226">
        <v>0</v>
      </c>
      <c r="T121" s="227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8" t="s">
        <v>200</v>
      </c>
      <c r="AT121" s="228" t="s">
        <v>195</v>
      </c>
      <c r="AU121" s="228" t="s">
        <v>77</v>
      </c>
      <c r="AY121" s="20" t="s">
        <v>193</v>
      </c>
      <c r="BE121" s="229">
        <f>IF(N121="základní",J121,0)</f>
        <v>0</v>
      </c>
      <c r="BF121" s="229">
        <f>IF(N121="snížená",J121,0)</f>
        <v>0</v>
      </c>
      <c r="BG121" s="229">
        <f>IF(N121="zákl. přenesená",J121,0)</f>
        <v>0</v>
      </c>
      <c r="BH121" s="229">
        <f>IF(N121="sníž. přenesená",J121,0)</f>
        <v>0</v>
      </c>
      <c r="BI121" s="229">
        <f>IF(N121="nulová",J121,0)</f>
        <v>0</v>
      </c>
      <c r="BJ121" s="20" t="s">
        <v>77</v>
      </c>
      <c r="BK121" s="229">
        <f>ROUND(I121*H121,2)</f>
        <v>0</v>
      </c>
      <c r="BL121" s="20" t="s">
        <v>200</v>
      </c>
      <c r="BM121" s="228" t="s">
        <v>449</v>
      </c>
    </row>
    <row r="122" s="2" customFormat="1">
      <c r="A122" s="41"/>
      <c r="B122" s="42"/>
      <c r="C122" s="43"/>
      <c r="D122" s="230" t="s">
        <v>202</v>
      </c>
      <c r="E122" s="43"/>
      <c r="F122" s="231" t="s">
        <v>2805</v>
      </c>
      <c r="G122" s="43"/>
      <c r="H122" s="43"/>
      <c r="I122" s="232"/>
      <c r="J122" s="43"/>
      <c r="K122" s="43"/>
      <c r="L122" s="47"/>
      <c r="M122" s="233"/>
      <c r="N122" s="234"/>
      <c r="O122" s="87"/>
      <c r="P122" s="87"/>
      <c r="Q122" s="87"/>
      <c r="R122" s="87"/>
      <c r="S122" s="87"/>
      <c r="T122" s="88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T122" s="20" t="s">
        <v>202</v>
      </c>
      <c r="AU122" s="20" t="s">
        <v>77</v>
      </c>
    </row>
    <row r="123" s="12" customFormat="1" ht="25.92" customHeight="1">
      <c r="A123" s="12"/>
      <c r="B123" s="201"/>
      <c r="C123" s="202"/>
      <c r="D123" s="203" t="s">
        <v>72</v>
      </c>
      <c r="E123" s="204" t="s">
        <v>2806</v>
      </c>
      <c r="F123" s="204" t="s">
        <v>2708</v>
      </c>
      <c r="G123" s="202"/>
      <c r="H123" s="202"/>
      <c r="I123" s="205"/>
      <c r="J123" s="206">
        <f>BK123</f>
        <v>0</v>
      </c>
      <c r="K123" s="202"/>
      <c r="L123" s="207"/>
      <c r="M123" s="208"/>
      <c r="N123" s="209"/>
      <c r="O123" s="209"/>
      <c r="P123" s="210">
        <f>SUM(P124:P131)</f>
        <v>0</v>
      </c>
      <c r="Q123" s="209"/>
      <c r="R123" s="210">
        <f>SUM(R124:R131)</f>
        <v>0.15926000000000001</v>
      </c>
      <c r="S123" s="209"/>
      <c r="T123" s="211">
        <f>SUM(T124:T131)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12" t="s">
        <v>77</v>
      </c>
      <c r="AT123" s="213" t="s">
        <v>72</v>
      </c>
      <c r="AU123" s="213" t="s">
        <v>73</v>
      </c>
      <c r="AY123" s="212" t="s">
        <v>193</v>
      </c>
      <c r="BK123" s="214">
        <f>SUM(BK124:BK131)</f>
        <v>0</v>
      </c>
    </row>
    <row r="124" s="2" customFormat="1" ht="16.5" customHeight="1">
      <c r="A124" s="41"/>
      <c r="B124" s="42"/>
      <c r="C124" s="217" t="s">
        <v>333</v>
      </c>
      <c r="D124" s="217" t="s">
        <v>195</v>
      </c>
      <c r="E124" s="218" t="s">
        <v>2807</v>
      </c>
      <c r="F124" s="219" t="s">
        <v>2808</v>
      </c>
      <c r="G124" s="220" t="s">
        <v>211</v>
      </c>
      <c r="H124" s="221">
        <v>36</v>
      </c>
      <c r="I124" s="222"/>
      <c r="J124" s="223">
        <f>ROUND(I124*H124,2)</f>
        <v>0</v>
      </c>
      <c r="K124" s="219" t="s">
        <v>199</v>
      </c>
      <c r="L124" s="47"/>
      <c r="M124" s="224" t="s">
        <v>21</v>
      </c>
      <c r="N124" s="225" t="s">
        <v>44</v>
      </c>
      <c r="O124" s="87"/>
      <c r="P124" s="226">
        <f>O124*H124</f>
        <v>0</v>
      </c>
      <c r="Q124" s="226">
        <v>0.00046000000000000001</v>
      </c>
      <c r="R124" s="226">
        <f>Q124*H124</f>
        <v>0.016560000000000002</v>
      </c>
      <c r="S124" s="226">
        <v>0</v>
      </c>
      <c r="T124" s="227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28" t="s">
        <v>200</v>
      </c>
      <c r="AT124" s="228" t="s">
        <v>195</v>
      </c>
      <c r="AU124" s="228" t="s">
        <v>77</v>
      </c>
      <c r="AY124" s="20" t="s">
        <v>193</v>
      </c>
      <c r="BE124" s="229">
        <f>IF(N124="základní",J124,0)</f>
        <v>0</v>
      </c>
      <c r="BF124" s="229">
        <f>IF(N124="snížená",J124,0)</f>
        <v>0</v>
      </c>
      <c r="BG124" s="229">
        <f>IF(N124="zákl. přenesená",J124,0)</f>
        <v>0</v>
      </c>
      <c r="BH124" s="229">
        <f>IF(N124="sníž. přenesená",J124,0)</f>
        <v>0</v>
      </c>
      <c r="BI124" s="229">
        <f>IF(N124="nulová",J124,0)</f>
        <v>0</v>
      </c>
      <c r="BJ124" s="20" t="s">
        <v>77</v>
      </c>
      <c r="BK124" s="229">
        <f>ROUND(I124*H124,2)</f>
        <v>0</v>
      </c>
      <c r="BL124" s="20" t="s">
        <v>200</v>
      </c>
      <c r="BM124" s="228" t="s">
        <v>460</v>
      </c>
    </row>
    <row r="125" s="2" customFormat="1">
      <c r="A125" s="41"/>
      <c r="B125" s="42"/>
      <c r="C125" s="43"/>
      <c r="D125" s="230" t="s">
        <v>202</v>
      </c>
      <c r="E125" s="43"/>
      <c r="F125" s="231" t="s">
        <v>2809</v>
      </c>
      <c r="G125" s="43"/>
      <c r="H125" s="43"/>
      <c r="I125" s="232"/>
      <c r="J125" s="43"/>
      <c r="K125" s="43"/>
      <c r="L125" s="47"/>
      <c r="M125" s="233"/>
      <c r="N125" s="234"/>
      <c r="O125" s="87"/>
      <c r="P125" s="87"/>
      <c r="Q125" s="87"/>
      <c r="R125" s="87"/>
      <c r="S125" s="87"/>
      <c r="T125" s="88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T125" s="20" t="s">
        <v>202</v>
      </c>
      <c r="AU125" s="20" t="s">
        <v>77</v>
      </c>
    </row>
    <row r="126" s="2" customFormat="1" ht="16.5" customHeight="1">
      <c r="A126" s="41"/>
      <c r="B126" s="42"/>
      <c r="C126" s="217" t="s">
        <v>352</v>
      </c>
      <c r="D126" s="217" t="s">
        <v>195</v>
      </c>
      <c r="E126" s="218" t="s">
        <v>2810</v>
      </c>
      <c r="F126" s="219" t="s">
        <v>2811</v>
      </c>
      <c r="G126" s="220" t="s">
        <v>211</v>
      </c>
      <c r="H126" s="221">
        <v>14</v>
      </c>
      <c r="I126" s="222"/>
      <c r="J126" s="223">
        <f>ROUND(I126*H126,2)</f>
        <v>0</v>
      </c>
      <c r="K126" s="219" t="s">
        <v>199</v>
      </c>
      <c r="L126" s="47"/>
      <c r="M126" s="224" t="s">
        <v>21</v>
      </c>
      <c r="N126" s="225" t="s">
        <v>44</v>
      </c>
      <c r="O126" s="87"/>
      <c r="P126" s="226">
        <f>O126*H126</f>
        <v>0</v>
      </c>
      <c r="Q126" s="226">
        <v>0.00055000000000000003</v>
      </c>
      <c r="R126" s="226">
        <f>Q126*H126</f>
        <v>0.0077000000000000002</v>
      </c>
      <c r="S126" s="226">
        <v>0</v>
      </c>
      <c r="T126" s="227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28" t="s">
        <v>200</v>
      </c>
      <c r="AT126" s="228" t="s">
        <v>195</v>
      </c>
      <c r="AU126" s="228" t="s">
        <v>77</v>
      </c>
      <c r="AY126" s="20" t="s">
        <v>193</v>
      </c>
      <c r="BE126" s="229">
        <f>IF(N126="základní",J126,0)</f>
        <v>0</v>
      </c>
      <c r="BF126" s="229">
        <f>IF(N126="snížená",J126,0)</f>
        <v>0</v>
      </c>
      <c r="BG126" s="229">
        <f>IF(N126="zákl. přenesená",J126,0)</f>
        <v>0</v>
      </c>
      <c r="BH126" s="229">
        <f>IF(N126="sníž. přenesená",J126,0)</f>
        <v>0</v>
      </c>
      <c r="BI126" s="229">
        <f>IF(N126="nulová",J126,0)</f>
        <v>0</v>
      </c>
      <c r="BJ126" s="20" t="s">
        <v>77</v>
      </c>
      <c r="BK126" s="229">
        <f>ROUND(I126*H126,2)</f>
        <v>0</v>
      </c>
      <c r="BL126" s="20" t="s">
        <v>200</v>
      </c>
      <c r="BM126" s="228" t="s">
        <v>472</v>
      </c>
    </row>
    <row r="127" s="2" customFormat="1">
      <c r="A127" s="41"/>
      <c r="B127" s="42"/>
      <c r="C127" s="43"/>
      <c r="D127" s="230" t="s">
        <v>202</v>
      </c>
      <c r="E127" s="43"/>
      <c r="F127" s="231" t="s">
        <v>2812</v>
      </c>
      <c r="G127" s="43"/>
      <c r="H127" s="43"/>
      <c r="I127" s="232"/>
      <c r="J127" s="43"/>
      <c r="K127" s="43"/>
      <c r="L127" s="47"/>
      <c r="M127" s="233"/>
      <c r="N127" s="234"/>
      <c r="O127" s="87"/>
      <c r="P127" s="87"/>
      <c r="Q127" s="87"/>
      <c r="R127" s="87"/>
      <c r="S127" s="87"/>
      <c r="T127" s="88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T127" s="20" t="s">
        <v>202</v>
      </c>
      <c r="AU127" s="20" t="s">
        <v>77</v>
      </c>
    </row>
    <row r="128" s="2" customFormat="1" ht="16.5" customHeight="1">
      <c r="A128" s="41"/>
      <c r="B128" s="42"/>
      <c r="C128" s="217" t="s">
        <v>360</v>
      </c>
      <c r="D128" s="217" t="s">
        <v>195</v>
      </c>
      <c r="E128" s="218" t="s">
        <v>2813</v>
      </c>
      <c r="F128" s="219" t="s">
        <v>2814</v>
      </c>
      <c r="G128" s="220" t="s">
        <v>211</v>
      </c>
      <c r="H128" s="221">
        <v>20</v>
      </c>
      <c r="I128" s="222"/>
      <c r="J128" s="223">
        <f>ROUND(I128*H128,2)</f>
        <v>0</v>
      </c>
      <c r="K128" s="219" t="s">
        <v>199</v>
      </c>
      <c r="L128" s="47"/>
      <c r="M128" s="224" t="s">
        <v>21</v>
      </c>
      <c r="N128" s="225" t="s">
        <v>44</v>
      </c>
      <c r="O128" s="87"/>
      <c r="P128" s="226">
        <f>O128*H128</f>
        <v>0</v>
      </c>
      <c r="Q128" s="226">
        <v>0.00087000000000000001</v>
      </c>
      <c r="R128" s="226">
        <f>Q128*H128</f>
        <v>0.017399999999999999</v>
      </c>
      <c r="S128" s="226">
        <v>0</v>
      </c>
      <c r="T128" s="227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28" t="s">
        <v>200</v>
      </c>
      <c r="AT128" s="228" t="s">
        <v>195</v>
      </c>
      <c r="AU128" s="228" t="s">
        <v>77</v>
      </c>
      <c r="AY128" s="20" t="s">
        <v>193</v>
      </c>
      <c r="BE128" s="229">
        <f>IF(N128="základní",J128,0)</f>
        <v>0</v>
      </c>
      <c r="BF128" s="229">
        <f>IF(N128="snížená",J128,0)</f>
        <v>0</v>
      </c>
      <c r="BG128" s="229">
        <f>IF(N128="zákl. přenesená",J128,0)</f>
        <v>0</v>
      </c>
      <c r="BH128" s="229">
        <f>IF(N128="sníž. přenesená",J128,0)</f>
        <v>0</v>
      </c>
      <c r="BI128" s="229">
        <f>IF(N128="nulová",J128,0)</f>
        <v>0</v>
      </c>
      <c r="BJ128" s="20" t="s">
        <v>77</v>
      </c>
      <c r="BK128" s="229">
        <f>ROUND(I128*H128,2)</f>
        <v>0</v>
      </c>
      <c r="BL128" s="20" t="s">
        <v>200</v>
      </c>
      <c r="BM128" s="228" t="s">
        <v>484</v>
      </c>
    </row>
    <row r="129" s="2" customFormat="1">
      <c r="A129" s="41"/>
      <c r="B129" s="42"/>
      <c r="C129" s="43"/>
      <c r="D129" s="230" t="s">
        <v>202</v>
      </c>
      <c r="E129" s="43"/>
      <c r="F129" s="231" t="s">
        <v>2815</v>
      </c>
      <c r="G129" s="43"/>
      <c r="H129" s="43"/>
      <c r="I129" s="232"/>
      <c r="J129" s="43"/>
      <c r="K129" s="43"/>
      <c r="L129" s="47"/>
      <c r="M129" s="233"/>
      <c r="N129" s="234"/>
      <c r="O129" s="87"/>
      <c r="P129" s="87"/>
      <c r="Q129" s="87"/>
      <c r="R129" s="87"/>
      <c r="S129" s="87"/>
      <c r="T129" s="88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T129" s="20" t="s">
        <v>202</v>
      </c>
      <c r="AU129" s="20" t="s">
        <v>77</v>
      </c>
    </row>
    <row r="130" s="2" customFormat="1" ht="16.5" customHeight="1">
      <c r="A130" s="41"/>
      <c r="B130" s="42"/>
      <c r="C130" s="217" t="s">
        <v>368</v>
      </c>
      <c r="D130" s="217" t="s">
        <v>195</v>
      </c>
      <c r="E130" s="218" t="s">
        <v>2816</v>
      </c>
      <c r="F130" s="219" t="s">
        <v>2817</v>
      </c>
      <c r="G130" s="220" t="s">
        <v>211</v>
      </c>
      <c r="H130" s="221">
        <v>60</v>
      </c>
      <c r="I130" s="222"/>
      <c r="J130" s="223">
        <f>ROUND(I130*H130,2)</f>
        <v>0</v>
      </c>
      <c r="K130" s="219" t="s">
        <v>199</v>
      </c>
      <c r="L130" s="47"/>
      <c r="M130" s="224" t="s">
        <v>21</v>
      </c>
      <c r="N130" s="225" t="s">
        <v>44</v>
      </c>
      <c r="O130" s="87"/>
      <c r="P130" s="226">
        <f>O130*H130</f>
        <v>0</v>
      </c>
      <c r="Q130" s="226">
        <v>0.0019599999999999999</v>
      </c>
      <c r="R130" s="226">
        <f>Q130*H130</f>
        <v>0.1176</v>
      </c>
      <c r="S130" s="226">
        <v>0</v>
      </c>
      <c r="T130" s="227">
        <f>S130*H130</f>
        <v>0</v>
      </c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R130" s="228" t="s">
        <v>200</v>
      </c>
      <c r="AT130" s="228" t="s">
        <v>195</v>
      </c>
      <c r="AU130" s="228" t="s">
        <v>77</v>
      </c>
      <c r="AY130" s="20" t="s">
        <v>193</v>
      </c>
      <c r="BE130" s="229">
        <f>IF(N130="základní",J130,0)</f>
        <v>0</v>
      </c>
      <c r="BF130" s="229">
        <f>IF(N130="snížená",J130,0)</f>
        <v>0</v>
      </c>
      <c r="BG130" s="229">
        <f>IF(N130="zákl. přenesená",J130,0)</f>
        <v>0</v>
      </c>
      <c r="BH130" s="229">
        <f>IF(N130="sníž. přenesená",J130,0)</f>
        <v>0</v>
      </c>
      <c r="BI130" s="229">
        <f>IF(N130="nulová",J130,0)</f>
        <v>0</v>
      </c>
      <c r="BJ130" s="20" t="s">
        <v>77</v>
      </c>
      <c r="BK130" s="229">
        <f>ROUND(I130*H130,2)</f>
        <v>0</v>
      </c>
      <c r="BL130" s="20" t="s">
        <v>200</v>
      </c>
      <c r="BM130" s="228" t="s">
        <v>498</v>
      </c>
    </row>
    <row r="131" s="2" customFormat="1">
      <c r="A131" s="41"/>
      <c r="B131" s="42"/>
      <c r="C131" s="43"/>
      <c r="D131" s="230" t="s">
        <v>202</v>
      </c>
      <c r="E131" s="43"/>
      <c r="F131" s="231" t="s">
        <v>2818</v>
      </c>
      <c r="G131" s="43"/>
      <c r="H131" s="43"/>
      <c r="I131" s="232"/>
      <c r="J131" s="43"/>
      <c r="K131" s="43"/>
      <c r="L131" s="47"/>
      <c r="M131" s="233"/>
      <c r="N131" s="234"/>
      <c r="O131" s="87"/>
      <c r="P131" s="87"/>
      <c r="Q131" s="87"/>
      <c r="R131" s="87"/>
      <c r="S131" s="87"/>
      <c r="T131" s="88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T131" s="20" t="s">
        <v>202</v>
      </c>
      <c r="AU131" s="20" t="s">
        <v>77</v>
      </c>
    </row>
    <row r="132" s="12" customFormat="1" ht="25.92" customHeight="1">
      <c r="A132" s="12"/>
      <c r="B132" s="201"/>
      <c r="C132" s="202"/>
      <c r="D132" s="203" t="s">
        <v>72</v>
      </c>
      <c r="E132" s="204" t="s">
        <v>2819</v>
      </c>
      <c r="F132" s="204" t="s">
        <v>567</v>
      </c>
      <c r="G132" s="202"/>
      <c r="H132" s="202"/>
      <c r="I132" s="205"/>
      <c r="J132" s="206">
        <f>BK132</f>
        <v>0</v>
      </c>
      <c r="K132" s="202"/>
      <c r="L132" s="207"/>
      <c r="M132" s="208"/>
      <c r="N132" s="209"/>
      <c r="O132" s="209"/>
      <c r="P132" s="210">
        <f>SUM(P133:P139)</f>
        <v>0</v>
      </c>
      <c r="Q132" s="209"/>
      <c r="R132" s="210">
        <f>SUM(R133:R139)</f>
        <v>0.0103</v>
      </c>
      <c r="S132" s="209"/>
      <c r="T132" s="211">
        <f>SUM(T133:T139)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12" t="s">
        <v>77</v>
      </c>
      <c r="AT132" s="213" t="s">
        <v>72</v>
      </c>
      <c r="AU132" s="213" t="s">
        <v>73</v>
      </c>
      <c r="AY132" s="212" t="s">
        <v>193</v>
      </c>
      <c r="BK132" s="214">
        <f>SUM(BK133:BK139)</f>
        <v>0</v>
      </c>
    </row>
    <row r="133" s="2" customFormat="1" ht="33" customHeight="1">
      <c r="A133" s="41"/>
      <c r="B133" s="42"/>
      <c r="C133" s="217" t="s">
        <v>376</v>
      </c>
      <c r="D133" s="217" t="s">
        <v>195</v>
      </c>
      <c r="E133" s="218" t="s">
        <v>2820</v>
      </c>
      <c r="F133" s="219" t="s">
        <v>2668</v>
      </c>
      <c r="G133" s="220" t="s">
        <v>211</v>
      </c>
      <c r="H133" s="221">
        <v>50</v>
      </c>
      <c r="I133" s="222"/>
      <c r="J133" s="223">
        <f>ROUND(I133*H133,2)</f>
        <v>0</v>
      </c>
      <c r="K133" s="219" t="s">
        <v>199</v>
      </c>
      <c r="L133" s="47"/>
      <c r="M133" s="224" t="s">
        <v>21</v>
      </c>
      <c r="N133" s="225" t="s">
        <v>44</v>
      </c>
      <c r="O133" s="87"/>
      <c r="P133" s="226">
        <f>O133*H133</f>
        <v>0</v>
      </c>
      <c r="Q133" s="226">
        <v>0.00011</v>
      </c>
      <c r="R133" s="226">
        <f>Q133*H133</f>
        <v>0.0055000000000000005</v>
      </c>
      <c r="S133" s="226">
        <v>0</v>
      </c>
      <c r="T133" s="227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28" t="s">
        <v>200</v>
      </c>
      <c r="AT133" s="228" t="s">
        <v>195</v>
      </c>
      <c r="AU133" s="228" t="s">
        <v>77</v>
      </c>
      <c r="AY133" s="20" t="s">
        <v>193</v>
      </c>
      <c r="BE133" s="229">
        <f>IF(N133="základní",J133,0)</f>
        <v>0</v>
      </c>
      <c r="BF133" s="229">
        <f>IF(N133="snížená",J133,0)</f>
        <v>0</v>
      </c>
      <c r="BG133" s="229">
        <f>IF(N133="zákl. přenesená",J133,0)</f>
        <v>0</v>
      </c>
      <c r="BH133" s="229">
        <f>IF(N133="sníž. přenesená",J133,0)</f>
        <v>0</v>
      </c>
      <c r="BI133" s="229">
        <f>IF(N133="nulová",J133,0)</f>
        <v>0</v>
      </c>
      <c r="BJ133" s="20" t="s">
        <v>77</v>
      </c>
      <c r="BK133" s="229">
        <f>ROUND(I133*H133,2)</f>
        <v>0</v>
      </c>
      <c r="BL133" s="20" t="s">
        <v>200</v>
      </c>
      <c r="BM133" s="228" t="s">
        <v>515</v>
      </c>
    </row>
    <row r="134" s="2" customFormat="1">
      <c r="A134" s="41"/>
      <c r="B134" s="42"/>
      <c r="C134" s="43"/>
      <c r="D134" s="230" t="s">
        <v>202</v>
      </c>
      <c r="E134" s="43"/>
      <c r="F134" s="231" t="s">
        <v>2821</v>
      </c>
      <c r="G134" s="43"/>
      <c r="H134" s="43"/>
      <c r="I134" s="232"/>
      <c r="J134" s="43"/>
      <c r="K134" s="43"/>
      <c r="L134" s="47"/>
      <c r="M134" s="233"/>
      <c r="N134" s="234"/>
      <c r="O134" s="87"/>
      <c r="P134" s="87"/>
      <c r="Q134" s="87"/>
      <c r="R134" s="87"/>
      <c r="S134" s="87"/>
      <c r="T134" s="88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T134" s="20" t="s">
        <v>202</v>
      </c>
      <c r="AU134" s="20" t="s">
        <v>77</v>
      </c>
    </row>
    <row r="135" s="2" customFormat="1" ht="33" customHeight="1">
      <c r="A135" s="41"/>
      <c r="B135" s="42"/>
      <c r="C135" s="217" t="s">
        <v>386</v>
      </c>
      <c r="D135" s="217" t="s">
        <v>195</v>
      </c>
      <c r="E135" s="218" t="s">
        <v>2822</v>
      </c>
      <c r="F135" s="219" t="s">
        <v>2671</v>
      </c>
      <c r="G135" s="220" t="s">
        <v>211</v>
      </c>
      <c r="H135" s="221">
        <v>20</v>
      </c>
      <c r="I135" s="222"/>
      <c r="J135" s="223">
        <f>ROUND(I135*H135,2)</f>
        <v>0</v>
      </c>
      <c r="K135" s="219" t="s">
        <v>199</v>
      </c>
      <c r="L135" s="47"/>
      <c r="M135" s="224" t="s">
        <v>21</v>
      </c>
      <c r="N135" s="225" t="s">
        <v>44</v>
      </c>
      <c r="O135" s="87"/>
      <c r="P135" s="226">
        <f>O135*H135</f>
        <v>0</v>
      </c>
      <c r="Q135" s="226">
        <v>0.00024000000000000001</v>
      </c>
      <c r="R135" s="226">
        <f>Q135*H135</f>
        <v>0.0048000000000000004</v>
      </c>
      <c r="S135" s="226">
        <v>0</v>
      </c>
      <c r="T135" s="227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8" t="s">
        <v>200</v>
      </c>
      <c r="AT135" s="228" t="s">
        <v>195</v>
      </c>
      <c r="AU135" s="228" t="s">
        <v>77</v>
      </c>
      <c r="AY135" s="20" t="s">
        <v>193</v>
      </c>
      <c r="BE135" s="229">
        <f>IF(N135="základní",J135,0)</f>
        <v>0</v>
      </c>
      <c r="BF135" s="229">
        <f>IF(N135="snížená",J135,0)</f>
        <v>0</v>
      </c>
      <c r="BG135" s="229">
        <f>IF(N135="zákl. přenesená",J135,0)</f>
        <v>0</v>
      </c>
      <c r="BH135" s="229">
        <f>IF(N135="sníž. přenesená",J135,0)</f>
        <v>0</v>
      </c>
      <c r="BI135" s="229">
        <f>IF(N135="nulová",J135,0)</f>
        <v>0</v>
      </c>
      <c r="BJ135" s="20" t="s">
        <v>77</v>
      </c>
      <c r="BK135" s="229">
        <f>ROUND(I135*H135,2)</f>
        <v>0</v>
      </c>
      <c r="BL135" s="20" t="s">
        <v>200</v>
      </c>
      <c r="BM135" s="228" t="s">
        <v>532</v>
      </c>
    </row>
    <row r="136" s="2" customFormat="1">
      <c r="A136" s="41"/>
      <c r="B136" s="42"/>
      <c r="C136" s="43"/>
      <c r="D136" s="230" t="s">
        <v>202</v>
      </c>
      <c r="E136" s="43"/>
      <c r="F136" s="231" t="s">
        <v>2823</v>
      </c>
      <c r="G136" s="43"/>
      <c r="H136" s="43"/>
      <c r="I136" s="232"/>
      <c r="J136" s="43"/>
      <c r="K136" s="43"/>
      <c r="L136" s="47"/>
      <c r="M136" s="233"/>
      <c r="N136" s="234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20" t="s">
        <v>202</v>
      </c>
      <c r="AU136" s="20" t="s">
        <v>77</v>
      </c>
    </row>
    <row r="137" s="2" customFormat="1" ht="21.75" customHeight="1">
      <c r="A137" s="41"/>
      <c r="B137" s="42"/>
      <c r="C137" s="217" t="s">
        <v>7</v>
      </c>
      <c r="D137" s="217" t="s">
        <v>195</v>
      </c>
      <c r="E137" s="218" t="s">
        <v>2824</v>
      </c>
      <c r="F137" s="219" t="s">
        <v>2825</v>
      </c>
      <c r="G137" s="220" t="s">
        <v>211</v>
      </c>
      <c r="H137" s="221">
        <v>60</v>
      </c>
      <c r="I137" s="222"/>
      <c r="J137" s="223">
        <f>ROUND(I137*H137,2)</f>
        <v>0</v>
      </c>
      <c r="K137" s="219" t="s">
        <v>21</v>
      </c>
      <c r="L137" s="47"/>
      <c r="M137" s="224" t="s">
        <v>21</v>
      </c>
      <c r="N137" s="225" t="s">
        <v>44</v>
      </c>
      <c r="O137" s="87"/>
      <c r="P137" s="226">
        <f>O137*H137</f>
        <v>0</v>
      </c>
      <c r="Q137" s="226">
        <v>0</v>
      </c>
      <c r="R137" s="226">
        <f>Q137*H137</f>
        <v>0</v>
      </c>
      <c r="S137" s="226">
        <v>0</v>
      </c>
      <c r="T137" s="227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28" t="s">
        <v>200</v>
      </c>
      <c r="AT137" s="228" t="s">
        <v>195</v>
      </c>
      <c r="AU137" s="228" t="s">
        <v>77</v>
      </c>
      <c r="AY137" s="20" t="s">
        <v>193</v>
      </c>
      <c r="BE137" s="229">
        <f>IF(N137="základní",J137,0)</f>
        <v>0</v>
      </c>
      <c r="BF137" s="229">
        <f>IF(N137="snížená",J137,0)</f>
        <v>0</v>
      </c>
      <c r="BG137" s="229">
        <f>IF(N137="zákl. přenesená",J137,0)</f>
        <v>0</v>
      </c>
      <c r="BH137" s="229">
        <f>IF(N137="sníž. přenesená",J137,0)</f>
        <v>0</v>
      </c>
      <c r="BI137" s="229">
        <f>IF(N137="nulová",J137,0)</f>
        <v>0</v>
      </c>
      <c r="BJ137" s="20" t="s">
        <v>77</v>
      </c>
      <c r="BK137" s="229">
        <f>ROUND(I137*H137,2)</f>
        <v>0</v>
      </c>
      <c r="BL137" s="20" t="s">
        <v>200</v>
      </c>
      <c r="BM137" s="228" t="s">
        <v>548</v>
      </c>
    </row>
    <row r="138" s="2" customFormat="1" ht="24.15" customHeight="1">
      <c r="A138" s="41"/>
      <c r="B138" s="42"/>
      <c r="C138" s="217" t="s">
        <v>400</v>
      </c>
      <c r="D138" s="217" t="s">
        <v>195</v>
      </c>
      <c r="E138" s="218" t="s">
        <v>2826</v>
      </c>
      <c r="F138" s="219" t="s">
        <v>2827</v>
      </c>
      <c r="G138" s="220" t="s">
        <v>250</v>
      </c>
      <c r="H138" s="221">
        <v>0.159</v>
      </c>
      <c r="I138" s="222"/>
      <c r="J138" s="223">
        <f>ROUND(I138*H138,2)</f>
        <v>0</v>
      </c>
      <c r="K138" s="219" t="s">
        <v>199</v>
      </c>
      <c r="L138" s="47"/>
      <c r="M138" s="224" t="s">
        <v>21</v>
      </c>
      <c r="N138" s="225" t="s">
        <v>44</v>
      </c>
      <c r="O138" s="87"/>
      <c r="P138" s="226">
        <f>O138*H138</f>
        <v>0</v>
      </c>
      <c r="Q138" s="226">
        <v>0</v>
      </c>
      <c r="R138" s="226">
        <f>Q138*H138</f>
        <v>0</v>
      </c>
      <c r="S138" s="226">
        <v>0</v>
      </c>
      <c r="T138" s="227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28" t="s">
        <v>200</v>
      </c>
      <c r="AT138" s="228" t="s">
        <v>195</v>
      </c>
      <c r="AU138" s="228" t="s">
        <v>77</v>
      </c>
      <c r="AY138" s="20" t="s">
        <v>193</v>
      </c>
      <c r="BE138" s="229">
        <f>IF(N138="základní",J138,0)</f>
        <v>0</v>
      </c>
      <c r="BF138" s="229">
        <f>IF(N138="snížená",J138,0)</f>
        <v>0</v>
      </c>
      <c r="BG138" s="229">
        <f>IF(N138="zákl. přenesená",J138,0)</f>
        <v>0</v>
      </c>
      <c r="BH138" s="229">
        <f>IF(N138="sníž. přenesená",J138,0)</f>
        <v>0</v>
      </c>
      <c r="BI138" s="229">
        <f>IF(N138="nulová",J138,0)</f>
        <v>0</v>
      </c>
      <c r="BJ138" s="20" t="s">
        <v>77</v>
      </c>
      <c r="BK138" s="229">
        <f>ROUND(I138*H138,2)</f>
        <v>0</v>
      </c>
      <c r="BL138" s="20" t="s">
        <v>200</v>
      </c>
      <c r="BM138" s="228" t="s">
        <v>562</v>
      </c>
    </row>
    <row r="139" s="2" customFormat="1">
      <c r="A139" s="41"/>
      <c r="B139" s="42"/>
      <c r="C139" s="43"/>
      <c r="D139" s="230" t="s">
        <v>202</v>
      </c>
      <c r="E139" s="43"/>
      <c r="F139" s="231" t="s">
        <v>2828</v>
      </c>
      <c r="G139" s="43"/>
      <c r="H139" s="43"/>
      <c r="I139" s="232"/>
      <c r="J139" s="43"/>
      <c r="K139" s="43"/>
      <c r="L139" s="47"/>
      <c r="M139" s="233"/>
      <c r="N139" s="234"/>
      <c r="O139" s="87"/>
      <c r="P139" s="87"/>
      <c r="Q139" s="87"/>
      <c r="R139" s="87"/>
      <c r="S139" s="87"/>
      <c r="T139" s="88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T139" s="20" t="s">
        <v>202</v>
      </c>
      <c r="AU139" s="20" t="s">
        <v>77</v>
      </c>
    </row>
    <row r="140" s="12" customFormat="1" ht="25.92" customHeight="1">
      <c r="A140" s="12"/>
      <c r="B140" s="201"/>
      <c r="C140" s="202"/>
      <c r="D140" s="203" t="s">
        <v>72</v>
      </c>
      <c r="E140" s="204" t="s">
        <v>2829</v>
      </c>
      <c r="F140" s="204" t="s">
        <v>2732</v>
      </c>
      <c r="G140" s="202"/>
      <c r="H140" s="202"/>
      <c r="I140" s="205"/>
      <c r="J140" s="206">
        <f>BK140</f>
        <v>0</v>
      </c>
      <c r="K140" s="202"/>
      <c r="L140" s="207"/>
      <c r="M140" s="208"/>
      <c r="N140" s="209"/>
      <c r="O140" s="209"/>
      <c r="P140" s="210">
        <f>SUM(P141:P150)</f>
        <v>0</v>
      </c>
      <c r="Q140" s="209"/>
      <c r="R140" s="210">
        <f>SUM(R141:R150)</f>
        <v>0</v>
      </c>
      <c r="S140" s="209"/>
      <c r="T140" s="211">
        <f>SUM(T141:T150)</f>
        <v>0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212" t="s">
        <v>77</v>
      </c>
      <c r="AT140" s="213" t="s">
        <v>72</v>
      </c>
      <c r="AU140" s="213" t="s">
        <v>73</v>
      </c>
      <c r="AY140" s="212" t="s">
        <v>193</v>
      </c>
      <c r="BK140" s="214">
        <f>SUM(BK141:BK150)</f>
        <v>0</v>
      </c>
    </row>
    <row r="141" s="2" customFormat="1" ht="16.5" customHeight="1">
      <c r="A141" s="41"/>
      <c r="B141" s="42"/>
      <c r="C141" s="217" t="s">
        <v>407</v>
      </c>
      <c r="D141" s="217" t="s">
        <v>195</v>
      </c>
      <c r="E141" s="218" t="s">
        <v>2830</v>
      </c>
      <c r="F141" s="219" t="s">
        <v>2831</v>
      </c>
      <c r="G141" s="220" t="s">
        <v>1531</v>
      </c>
      <c r="H141" s="221">
        <v>1</v>
      </c>
      <c r="I141" s="222"/>
      <c r="J141" s="223">
        <f>ROUND(I141*H141,2)</f>
        <v>0</v>
      </c>
      <c r="K141" s="219" t="s">
        <v>21</v>
      </c>
      <c r="L141" s="47"/>
      <c r="M141" s="224" t="s">
        <v>21</v>
      </c>
      <c r="N141" s="225" t="s">
        <v>44</v>
      </c>
      <c r="O141" s="87"/>
      <c r="P141" s="226">
        <f>O141*H141</f>
        <v>0</v>
      </c>
      <c r="Q141" s="226">
        <v>0</v>
      </c>
      <c r="R141" s="226">
        <f>Q141*H141</f>
        <v>0</v>
      </c>
      <c r="S141" s="226">
        <v>0</v>
      </c>
      <c r="T141" s="227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8" t="s">
        <v>200</v>
      </c>
      <c r="AT141" s="228" t="s">
        <v>195</v>
      </c>
      <c r="AU141" s="228" t="s">
        <v>77</v>
      </c>
      <c r="AY141" s="20" t="s">
        <v>193</v>
      </c>
      <c r="BE141" s="229">
        <f>IF(N141="základní",J141,0)</f>
        <v>0</v>
      </c>
      <c r="BF141" s="229">
        <f>IF(N141="snížená",J141,0)</f>
        <v>0</v>
      </c>
      <c r="BG141" s="229">
        <f>IF(N141="zákl. přenesená",J141,0)</f>
        <v>0</v>
      </c>
      <c r="BH141" s="229">
        <f>IF(N141="sníž. přenesená",J141,0)</f>
        <v>0</v>
      </c>
      <c r="BI141" s="229">
        <f>IF(N141="nulová",J141,0)</f>
        <v>0</v>
      </c>
      <c r="BJ141" s="20" t="s">
        <v>77</v>
      </c>
      <c r="BK141" s="229">
        <f>ROUND(I141*H141,2)</f>
        <v>0</v>
      </c>
      <c r="BL141" s="20" t="s">
        <v>200</v>
      </c>
      <c r="BM141" s="228" t="s">
        <v>577</v>
      </c>
    </row>
    <row r="142" s="2" customFormat="1" ht="16.5" customHeight="1">
      <c r="A142" s="41"/>
      <c r="B142" s="42"/>
      <c r="C142" s="217" t="s">
        <v>417</v>
      </c>
      <c r="D142" s="217" t="s">
        <v>195</v>
      </c>
      <c r="E142" s="218" t="s">
        <v>2832</v>
      </c>
      <c r="F142" s="219" t="s">
        <v>2833</v>
      </c>
      <c r="G142" s="220" t="s">
        <v>1531</v>
      </c>
      <c r="H142" s="221">
        <v>1</v>
      </c>
      <c r="I142" s="222"/>
      <c r="J142" s="223">
        <f>ROUND(I142*H142,2)</f>
        <v>0</v>
      </c>
      <c r="K142" s="219" t="s">
        <v>21</v>
      </c>
      <c r="L142" s="47"/>
      <c r="M142" s="224" t="s">
        <v>21</v>
      </c>
      <c r="N142" s="225" t="s">
        <v>44</v>
      </c>
      <c r="O142" s="87"/>
      <c r="P142" s="226">
        <f>O142*H142</f>
        <v>0</v>
      </c>
      <c r="Q142" s="226">
        <v>0</v>
      </c>
      <c r="R142" s="226">
        <f>Q142*H142</f>
        <v>0</v>
      </c>
      <c r="S142" s="226">
        <v>0</v>
      </c>
      <c r="T142" s="227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28" t="s">
        <v>200</v>
      </c>
      <c r="AT142" s="228" t="s">
        <v>195</v>
      </c>
      <c r="AU142" s="228" t="s">
        <v>77</v>
      </c>
      <c r="AY142" s="20" t="s">
        <v>193</v>
      </c>
      <c r="BE142" s="229">
        <f>IF(N142="základní",J142,0)</f>
        <v>0</v>
      </c>
      <c r="BF142" s="229">
        <f>IF(N142="snížená",J142,0)</f>
        <v>0</v>
      </c>
      <c r="BG142" s="229">
        <f>IF(N142="zákl. přenesená",J142,0)</f>
        <v>0</v>
      </c>
      <c r="BH142" s="229">
        <f>IF(N142="sníž. přenesená",J142,0)</f>
        <v>0</v>
      </c>
      <c r="BI142" s="229">
        <f>IF(N142="nulová",J142,0)</f>
        <v>0</v>
      </c>
      <c r="BJ142" s="20" t="s">
        <v>77</v>
      </c>
      <c r="BK142" s="229">
        <f>ROUND(I142*H142,2)</f>
        <v>0</v>
      </c>
      <c r="BL142" s="20" t="s">
        <v>200</v>
      </c>
      <c r="BM142" s="228" t="s">
        <v>594</v>
      </c>
    </row>
    <row r="143" s="2" customFormat="1" ht="16.5" customHeight="1">
      <c r="A143" s="41"/>
      <c r="B143" s="42"/>
      <c r="C143" s="217" t="s">
        <v>424</v>
      </c>
      <c r="D143" s="217" t="s">
        <v>195</v>
      </c>
      <c r="E143" s="218" t="s">
        <v>2834</v>
      </c>
      <c r="F143" s="219" t="s">
        <v>2835</v>
      </c>
      <c r="G143" s="220" t="s">
        <v>1531</v>
      </c>
      <c r="H143" s="221">
        <v>1</v>
      </c>
      <c r="I143" s="222"/>
      <c r="J143" s="223">
        <f>ROUND(I143*H143,2)</f>
        <v>0</v>
      </c>
      <c r="K143" s="219" t="s">
        <v>21</v>
      </c>
      <c r="L143" s="47"/>
      <c r="M143" s="224" t="s">
        <v>21</v>
      </c>
      <c r="N143" s="225" t="s">
        <v>44</v>
      </c>
      <c r="O143" s="87"/>
      <c r="P143" s="226">
        <f>O143*H143</f>
        <v>0</v>
      </c>
      <c r="Q143" s="226">
        <v>0</v>
      </c>
      <c r="R143" s="226">
        <f>Q143*H143</f>
        <v>0</v>
      </c>
      <c r="S143" s="226">
        <v>0</v>
      </c>
      <c r="T143" s="227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28" t="s">
        <v>200</v>
      </c>
      <c r="AT143" s="228" t="s">
        <v>195</v>
      </c>
      <c r="AU143" s="228" t="s">
        <v>77</v>
      </c>
      <c r="AY143" s="20" t="s">
        <v>193</v>
      </c>
      <c r="BE143" s="229">
        <f>IF(N143="základní",J143,0)</f>
        <v>0</v>
      </c>
      <c r="BF143" s="229">
        <f>IF(N143="snížená",J143,0)</f>
        <v>0</v>
      </c>
      <c r="BG143" s="229">
        <f>IF(N143="zákl. přenesená",J143,0)</f>
        <v>0</v>
      </c>
      <c r="BH143" s="229">
        <f>IF(N143="sníž. přenesená",J143,0)</f>
        <v>0</v>
      </c>
      <c r="BI143" s="229">
        <f>IF(N143="nulová",J143,0)</f>
        <v>0</v>
      </c>
      <c r="BJ143" s="20" t="s">
        <v>77</v>
      </c>
      <c r="BK143" s="229">
        <f>ROUND(I143*H143,2)</f>
        <v>0</v>
      </c>
      <c r="BL143" s="20" t="s">
        <v>200</v>
      </c>
      <c r="BM143" s="228" t="s">
        <v>606</v>
      </c>
    </row>
    <row r="144" s="2" customFormat="1" ht="16.5" customHeight="1">
      <c r="A144" s="41"/>
      <c r="B144" s="42"/>
      <c r="C144" s="217" t="s">
        <v>434</v>
      </c>
      <c r="D144" s="217" t="s">
        <v>195</v>
      </c>
      <c r="E144" s="218" t="s">
        <v>2836</v>
      </c>
      <c r="F144" s="219" t="s">
        <v>2837</v>
      </c>
      <c r="G144" s="220" t="s">
        <v>1531</v>
      </c>
      <c r="H144" s="221">
        <v>1</v>
      </c>
      <c r="I144" s="222"/>
      <c r="J144" s="223">
        <f>ROUND(I144*H144,2)</f>
        <v>0</v>
      </c>
      <c r="K144" s="219" t="s">
        <v>21</v>
      </c>
      <c r="L144" s="47"/>
      <c r="M144" s="224" t="s">
        <v>21</v>
      </c>
      <c r="N144" s="225" t="s">
        <v>44</v>
      </c>
      <c r="O144" s="87"/>
      <c r="P144" s="226">
        <f>O144*H144</f>
        <v>0</v>
      </c>
      <c r="Q144" s="226">
        <v>0</v>
      </c>
      <c r="R144" s="226">
        <f>Q144*H144</f>
        <v>0</v>
      </c>
      <c r="S144" s="226">
        <v>0</v>
      </c>
      <c r="T144" s="227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28" t="s">
        <v>200</v>
      </c>
      <c r="AT144" s="228" t="s">
        <v>195</v>
      </c>
      <c r="AU144" s="228" t="s">
        <v>77</v>
      </c>
      <c r="AY144" s="20" t="s">
        <v>193</v>
      </c>
      <c r="BE144" s="229">
        <f>IF(N144="základní",J144,0)</f>
        <v>0</v>
      </c>
      <c r="BF144" s="229">
        <f>IF(N144="snížená",J144,0)</f>
        <v>0</v>
      </c>
      <c r="BG144" s="229">
        <f>IF(N144="zákl. přenesená",J144,0)</f>
        <v>0</v>
      </c>
      <c r="BH144" s="229">
        <f>IF(N144="sníž. přenesená",J144,0)</f>
        <v>0</v>
      </c>
      <c r="BI144" s="229">
        <f>IF(N144="nulová",J144,0)</f>
        <v>0</v>
      </c>
      <c r="BJ144" s="20" t="s">
        <v>77</v>
      </c>
      <c r="BK144" s="229">
        <f>ROUND(I144*H144,2)</f>
        <v>0</v>
      </c>
      <c r="BL144" s="20" t="s">
        <v>200</v>
      </c>
      <c r="BM144" s="228" t="s">
        <v>623</v>
      </c>
    </row>
    <row r="145" s="2" customFormat="1" ht="16.5" customHeight="1">
      <c r="A145" s="41"/>
      <c r="B145" s="42"/>
      <c r="C145" s="217" t="s">
        <v>444</v>
      </c>
      <c r="D145" s="217" t="s">
        <v>195</v>
      </c>
      <c r="E145" s="218" t="s">
        <v>2838</v>
      </c>
      <c r="F145" s="219" t="s">
        <v>2839</v>
      </c>
      <c r="G145" s="220" t="s">
        <v>1531</v>
      </c>
      <c r="H145" s="221">
        <v>1</v>
      </c>
      <c r="I145" s="222"/>
      <c r="J145" s="223">
        <f>ROUND(I145*H145,2)</f>
        <v>0</v>
      </c>
      <c r="K145" s="219" t="s">
        <v>21</v>
      </c>
      <c r="L145" s="47"/>
      <c r="M145" s="224" t="s">
        <v>21</v>
      </c>
      <c r="N145" s="225" t="s">
        <v>44</v>
      </c>
      <c r="O145" s="87"/>
      <c r="P145" s="226">
        <f>O145*H145</f>
        <v>0</v>
      </c>
      <c r="Q145" s="226">
        <v>0</v>
      </c>
      <c r="R145" s="226">
        <f>Q145*H145</f>
        <v>0</v>
      </c>
      <c r="S145" s="226">
        <v>0</v>
      </c>
      <c r="T145" s="227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28" t="s">
        <v>200</v>
      </c>
      <c r="AT145" s="228" t="s">
        <v>195</v>
      </c>
      <c r="AU145" s="228" t="s">
        <v>77</v>
      </c>
      <c r="AY145" s="20" t="s">
        <v>193</v>
      </c>
      <c r="BE145" s="229">
        <f>IF(N145="základní",J145,0)</f>
        <v>0</v>
      </c>
      <c r="BF145" s="229">
        <f>IF(N145="snížená",J145,0)</f>
        <v>0</v>
      </c>
      <c r="BG145" s="229">
        <f>IF(N145="zákl. přenesená",J145,0)</f>
        <v>0</v>
      </c>
      <c r="BH145" s="229">
        <f>IF(N145="sníž. přenesená",J145,0)</f>
        <v>0</v>
      </c>
      <c r="BI145" s="229">
        <f>IF(N145="nulová",J145,0)</f>
        <v>0</v>
      </c>
      <c r="BJ145" s="20" t="s">
        <v>77</v>
      </c>
      <c r="BK145" s="229">
        <f>ROUND(I145*H145,2)</f>
        <v>0</v>
      </c>
      <c r="BL145" s="20" t="s">
        <v>200</v>
      </c>
      <c r="BM145" s="228" t="s">
        <v>639</v>
      </c>
    </row>
    <row r="146" s="2" customFormat="1" ht="16.5" customHeight="1">
      <c r="A146" s="41"/>
      <c r="B146" s="42"/>
      <c r="C146" s="217" t="s">
        <v>449</v>
      </c>
      <c r="D146" s="217" t="s">
        <v>195</v>
      </c>
      <c r="E146" s="218" t="s">
        <v>2840</v>
      </c>
      <c r="F146" s="219" t="s">
        <v>2841</v>
      </c>
      <c r="G146" s="220" t="s">
        <v>1531</v>
      </c>
      <c r="H146" s="221">
        <v>1</v>
      </c>
      <c r="I146" s="222"/>
      <c r="J146" s="223">
        <f>ROUND(I146*H146,2)</f>
        <v>0</v>
      </c>
      <c r="K146" s="219" t="s">
        <v>21</v>
      </c>
      <c r="L146" s="47"/>
      <c r="M146" s="224" t="s">
        <v>21</v>
      </c>
      <c r="N146" s="225" t="s">
        <v>44</v>
      </c>
      <c r="O146" s="87"/>
      <c r="P146" s="226">
        <f>O146*H146</f>
        <v>0</v>
      </c>
      <c r="Q146" s="226">
        <v>0</v>
      </c>
      <c r="R146" s="226">
        <f>Q146*H146</f>
        <v>0</v>
      </c>
      <c r="S146" s="226">
        <v>0</v>
      </c>
      <c r="T146" s="227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8" t="s">
        <v>200</v>
      </c>
      <c r="AT146" s="228" t="s">
        <v>195</v>
      </c>
      <c r="AU146" s="228" t="s">
        <v>77</v>
      </c>
      <c r="AY146" s="20" t="s">
        <v>193</v>
      </c>
      <c r="BE146" s="229">
        <f>IF(N146="základní",J146,0)</f>
        <v>0</v>
      </c>
      <c r="BF146" s="229">
        <f>IF(N146="snížená",J146,0)</f>
        <v>0</v>
      </c>
      <c r="BG146" s="229">
        <f>IF(N146="zákl. přenesená",J146,0)</f>
        <v>0</v>
      </c>
      <c r="BH146" s="229">
        <f>IF(N146="sníž. přenesená",J146,0)</f>
        <v>0</v>
      </c>
      <c r="BI146" s="229">
        <f>IF(N146="nulová",J146,0)</f>
        <v>0</v>
      </c>
      <c r="BJ146" s="20" t="s">
        <v>77</v>
      </c>
      <c r="BK146" s="229">
        <f>ROUND(I146*H146,2)</f>
        <v>0</v>
      </c>
      <c r="BL146" s="20" t="s">
        <v>200</v>
      </c>
      <c r="BM146" s="228" t="s">
        <v>652</v>
      </c>
    </row>
    <row r="147" s="2" customFormat="1" ht="16.5" customHeight="1">
      <c r="A147" s="41"/>
      <c r="B147" s="42"/>
      <c r="C147" s="217" t="s">
        <v>455</v>
      </c>
      <c r="D147" s="217" t="s">
        <v>195</v>
      </c>
      <c r="E147" s="218" t="s">
        <v>2842</v>
      </c>
      <c r="F147" s="219" t="s">
        <v>2843</v>
      </c>
      <c r="G147" s="220" t="s">
        <v>452</v>
      </c>
      <c r="H147" s="221">
        <v>48</v>
      </c>
      <c r="I147" s="222"/>
      <c r="J147" s="223">
        <f>ROUND(I147*H147,2)</f>
        <v>0</v>
      </c>
      <c r="K147" s="219" t="s">
        <v>21</v>
      </c>
      <c r="L147" s="47"/>
      <c r="M147" s="224" t="s">
        <v>21</v>
      </c>
      <c r="N147" s="225" t="s">
        <v>44</v>
      </c>
      <c r="O147" s="87"/>
      <c r="P147" s="226">
        <f>O147*H147</f>
        <v>0</v>
      </c>
      <c r="Q147" s="226">
        <v>0</v>
      </c>
      <c r="R147" s="226">
        <f>Q147*H147</f>
        <v>0</v>
      </c>
      <c r="S147" s="226">
        <v>0</v>
      </c>
      <c r="T147" s="227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28" t="s">
        <v>200</v>
      </c>
      <c r="AT147" s="228" t="s">
        <v>195</v>
      </c>
      <c r="AU147" s="228" t="s">
        <v>77</v>
      </c>
      <c r="AY147" s="20" t="s">
        <v>193</v>
      </c>
      <c r="BE147" s="229">
        <f>IF(N147="základní",J147,0)</f>
        <v>0</v>
      </c>
      <c r="BF147" s="229">
        <f>IF(N147="snížená",J147,0)</f>
        <v>0</v>
      </c>
      <c r="BG147" s="229">
        <f>IF(N147="zákl. přenesená",J147,0)</f>
        <v>0</v>
      </c>
      <c r="BH147" s="229">
        <f>IF(N147="sníž. přenesená",J147,0)</f>
        <v>0</v>
      </c>
      <c r="BI147" s="229">
        <f>IF(N147="nulová",J147,0)</f>
        <v>0</v>
      </c>
      <c r="BJ147" s="20" t="s">
        <v>77</v>
      </c>
      <c r="BK147" s="229">
        <f>ROUND(I147*H147,2)</f>
        <v>0</v>
      </c>
      <c r="BL147" s="20" t="s">
        <v>200</v>
      </c>
      <c r="BM147" s="228" t="s">
        <v>668</v>
      </c>
    </row>
    <row r="148" s="2" customFormat="1" ht="16.5" customHeight="1">
      <c r="A148" s="41"/>
      <c r="B148" s="42"/>
      <c r="C148" s="217" t="s">
        <v>460</v>
      </c>
      <c r="D148" s="217" t="s">
        <v>195</v>
      </c>
      <c r="E148" s="218" t="s">
        <v>2844</v>
      </c>
      <c r="F148" s="219" t="s">
        <v>2845</v>
      </c>
      <c r="G148" s="220" t="s">
        <v>1531</v>
      </c>
      <c r="H148" s="221">
        <v>1</v>
      </c>
      <c r="I148" s="222"/>
      <c r="J148" s="223">
        <f>ROUND(I148*H148,2)</f>
        <v>0</v>
      </c>
      <c r="K148" s="219" t="s">
        <v>21</v>
      </c>
      <c r="L148" s="47"/>
      <c r="M148" s="224" t="s">
        <v>21</v>
      </c>
      <c r="N148" s="225" t="s">
        <v>44</v>
      </c>
      <c r="O148" s="87"/>
      <c r="P148" s="226">
        <f>O148*H148</f>
        <v>0</v>
      </c>
      <c r="Q148" s="226">
        <v>0</v>
      </c>
      <c r="R148" s="226">
        <f>Q148*H148</f>
        <v>0</v>
      </c>
      <c r="S148" s="226">
        <v>0</v>
      </c>
      <c r="T148" s="227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28" t="s">
        <v>200</v>
      </c>
      <c r="AT148" s="228" t="s">
        <v>195</v>
      </c>
      <c r="AU148" s="228" t="s">
        <v>77</v>
      </c>
      <c r="AY148" s="20" t="s">
        <v>193</v>
      </c>
      <c r="BE148" s="229">
        <f>IF(N148="základní",J148,0)</f>
        <v>0</v>
      </c>
      <c r="BF148" s="229">
        <f>IF(N148="snížená",J148,0)</f>
        <v>0</v>
      </c>
      <c r="BG148" s="229">
        <f>IF(N148="zákl. přenesená",J148,0)</f>
        <v>0</v>
      </c>
      <c r="BH148" s="229">
        <f>IF(N148="sníž. přenesená",J148,0)</f>
        <v>0</v>
      </c>
      <c r="BI148" s="229">
        <f>IF(N148="nulová",J148,0)</f>
        <v>0</v>
      </c>
      <c r="BJ148" s="20" t="s">
        <v>77</v>
      </c>
      <c r="BK148" s="229">
        <f>ROUND(I148*H148,2)</f>
        <v>0</v>
      </c>
      <c r="BL148" s="20" t="s">
        <v>200</v>
      </c>
      <c r="BM148" s="228" t="s">
        <v>685</v>
      </c>
    </row>
    <row r="149" s="2" customFormat="1" ht="16.5" customHeight="1">
      <c r="A149" s="41"/>
      <c r="B149" s="42"/>
      <c r="C149" s="217" t="s">
        <v>467</v>
      </c>
      <c r="D149" s="217" t="s">
        <v>195</v>
      </c>
      <c r="E149" s="218" t="s">
        <v>2846</v>
      </c>
      <c r="F149" s="219" t="s">
        <v>2847</v>
      </c>
      <c r="G149" s="220" t="s">
        <v>1531</v>
      </c>
      <c r="H149" s="221">
        <v>1</v>
      </c>
      <c r="I149" s="222"/>
      <c r="J149" s="223">
        <f>ROUND(I149*H149,2)</f>
        <v>0</v>
      </c>
      <c r="K149" s="219" t="s">
        <v>21</v>
      </c>
      <c r="L149" s="47"/>
      <c r="M149" s="224" t="s">
        <v>21</v>
      </c>
      <c r="N149" s="225" t="s">
        <v>44</v>
      </c>
      <c r="O149" s="87"/>
      <c r="P149" s="226">
        <f>O149*H149</f>
        <v>0</v>
      </c>
      <c r="Q149" s="226">
        <v>0</v>
      </c>
      <c r="R149" s="226">
        <f>Q149*H149</f>
        <v>0</v>
      </c>
      <c r="S149" s="226">
        <v>0</v>
      </c>
      <c r="T149" s="227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28" t="s">
        <v>200</v>
      </c>
      <c r="AT149" s="228" t="s">
        <v>195</v>
      </c>
      <c r="AU149" s="228" t="s">
        <v>77</v>
      </c>
      <c r="AY149" s="20" t="s">
        <v>193</v>
      </c>
      <c r="BE149" s="229">
        <f>IF(N149="základní",J149,0)</f>
        <v>0</v>
      </c>
      <c r="BF149" s="229">
        <f>IF(N149="snížená",J149,0)</f>
        <v>0</v>
      </c>
      <c r="BG149" s="229">
        <f>IF(N149="zákl. přenesená",J149,0)</f>
        <v>0</v>
      </c>
      <c r="BH149" s="229">
        <f>IF(N149="sníž. přenesená",J149,0)</f>
        <v>0</v>
      </c>
      <c r="BI149" s="229">
        <f>IF(N149="nulová",J149,0)</f>
        <v>0</v>
      </c>
      <c r="BJ149" s="20" t="s">
        <v>77</v>
      </c>
      <c r="BK149" s="229">
        <f>ROUND(I149*H149,2)</f>
        <v>0</v>
      </c>
      <c r="BL149" s="20" t="s">
        <v>200</v>
      </c>
      <c r="BM149" s="228" t="s">
        <v>1136</v>
      </c>
    </row>
    <row r="150" s="2" customFormat="1" ht="21.75" customHeight="1">
      <c r="A150" s="41"/>
      <c r="B150" s="42"/>
      <c r="C150" s="217" t="s">
        <v>472</v>
      </c>
      <c r="D150" s="217" t="s">
        <v>195</v>
      </c>
      <c r="E150" s="218" t="s">
        <v>2848</v>
      </c>
      <c r="F150" s="219" t="s">
        <v>2849</v>
      </c>
      <c r="G150" s="220" t="s">
        <v>1531</v>
      </c>
      <c r="H150" s="221">
        <v>1</v>
      </c>
      <c r="I150" s="222"/>
      <c r="J150" s="223">
        <f>ROUND(I150*H150,2)</f>
        <v>0</v>
      </c>
      <c r="K150" s="219" t="s">
        <v>21</v>
      </c>
      <c r="L150" s="47"/>
      <c r="M150" s="297" t="s">
        <v>21</v>
      </c>
      <c r="N150" s="298" t="s">
        <v>44</v>
      </c>
      <c r="O150" s="295"/>
      <c r="P150" s="299">
        <f>O150*H150</f>
        <v>0</v>
      </c>
      <c r="Q150" s="299">
        <v>0</v>
      </c>
      <c r="R150" s="299">
        <f>Q150*H150</f>
        <v>0</v>
      </c>
      <c r="S150" s="299">
        <v>0</v>
      </c>
      <c r="T150" s="300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8" t="s">
        <v>200</v>
      </c>
      <c r="AT150" s="228" t="s">
        <v>195</v>
      </c>
      <c r="AU150" s="228" t="s">
        <v>77</v>
      </c>
      <c r="AY150" s="20" t="s">
        <v>193</v>
      </c>
      <c r="BE150" s="229">
        <f>IF(N150="základní",J150,0)</f>
        <v>0</v>
      </c>
      <c r="BF150" s="229">
        <f>IF(N150="snížená",J150,0)</f>
        <v>0</v>
      </c>
      <c r="BG150" s="229">
        <f>IF(N150="zákl. přenesená",J150,0)</f>
        <v>0</v>
      </c>
      <c r="BH150" s="229">
        <f>IF(N150="sníž. přenesená",J150,0)</f>
        <v>0</v>
      </c>
      <c r="BI150" s="229">
        <f>IF(N150="nulová",J150,0)</f>
        <v>0</v>
      </c>
      <c r="BJ150" s="20" t="s">
        <v>77</v>
      </c>
      <c r="BK150" s="229">
        <f>ROUND(I150*H150,2)</f>
        <v>0</v>
      </c>
      <c r="BL150" s="20" t="s">
        <v>200</v>
      </c>
      <c r="BM150" s="228" t="s">
        <v>1151</v>
      </c>
    </row>
    <row r="151" s="2" customFormat="1" ht="6.96" customHeight="1">
      <c r="A151" s="41"/>
      <c r="B151" s="62"/>
      <c r="C151" s="63"/>
      <c r="D151" s="63"/>
      <c r="E151" s="63"/>
      <c r="F151" s="63"/>
      <c r="G151" s="63"/>
      <c r="H151" s="63"/>
      <c r="I151" s="63"/>
      <c r="J151" s="63"/>
      <c r="K151" s="63"/>
      <c r="L151" s="47"/>
      <c r="M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</row>
  </sheetData>
  <sheetProtection sheet="1" autoFilter="0" formatColumns="0" formatRows="0" objects="1" scenarios="1" spinCount="100000" saltValue="4ws+KvxmWq1g0pm/9HFrqKS+50P/L9ezvT6IpmtaoLOU4RCTEYFtFTn9NkoDred3dlvmXtBdMvxVZz5NJ1ihDQ==" hashValue="q3U8+LZa97M4FhUd0zL4raHfenz0n13TKt/SRnwTTy4Kz0sbAgGN86OnhDNG1dAFGYkNng3F2h0AMJNQnDUb9Q==" algorithmName="SHA-512" password="CC35"/>
  <autoFilter ref="C90:K150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9:H79"/>
    <mergeCell ref="E81:H81"/>
    <mergeCell ref="E83:H83"/>
    <mergeCell ref="L2:V2"/>
  </mergeCells>
  <hyperlinks>
    <hyperlink ref="F94" r:id="rId1" display="https://podminky.urs.cz/item/CS_URS_2025_02/735160143"/>
    <hyperlink ref="F97" r:id="rId2" display="https://podminky.urs.cz/item/CS_URS_2025_02/735152379"/>
    <hyperlink ref="F99" r:id="rId3" display="https://podminky.urs.cz/item/CS_URS_2025_02/735152656"/>
    <hyperlink ref="F101" r:id="rId4" display="https://podminky.urs.cz/item/CS_URS_2025_02/735152678"/>
    <hyperlink ref="F104" r:id="rId5" display="https://podminky.urs.cz/item/CS_URS_2025_02/734221682"/>
    <hyperlink ref="F106" r:id="rId6" display="https://podminky.urs.cz/item/CS_URS_2025_02/734261402"/>
    <hyperlink ref="F110" r:id="rId7" display="https://podminky.urs.cz/item/CS_URS_2025_02/998735101"/>
    <hyperlink ref="F113" r:id="rId8" display="https://podminky.urs.cz/item/CS_URS_2025_02/734292717"/>
    <hyperlink ref="F115" r:id="rId9" display="https://podminky.urs.cz/item/CS_URS_2025_02/734291123"/>
    <hyperlink ref="F117" r:id="rId10" display="https://podminky.urs.cz/item/CS_URS_2025_02/734211120"/>
    <hyperlink ref="F119" r:id="rId11" display="https://podminky.urs.cz/item/CS_URS_2025_02/734220001"/>
    <hyperlink ref="F122" r:id="rId12" display="https://podminky.urs.cz/item/CS_URS_2025_02/998734101"/>
    <hyperlink ref="F125" r:id="rId13" display="https://podminky.urs.cz/item/CS_URS_2025_02/733222302"/>
    <hyperlink ref="F127" r:id="rId14" display="https://podminky.urs.cz/item/CS_URS_2025_02/733222303"/>
    <hyperlink ref="F129" r:id="rId15" display="https://podminky.urs.cz/item/CS_URS_2025_02/733223300"/>
    <hyperlink ref="F131" r:id="rId16" display="https://podminky.urs.cz/item/CS_URS_2025_02/733223306"/>
    <hyperlink ref="F134" r:id="rId17" display="https://podminky.urs.cz/item/CS_URS_2025_02/733811241"/>
    <hyperlink ref="F136" r:id="rId18" display="https://podminky.urs.cz/item/CS_URS_2025_02/733811252"/>
    <hyperlink ref="F139" r:id="rId19" display="https://podminky.urs.cz/item/CS_URS_2025_02/998733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20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110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23"/>
      <c r="AT3" s="20" t="s">
        <v>81</v>
      </c>
    </row>
    <row r="4" s="1" customFormat="1" ht="24.96" customHeight="1">
      <c r="B4" s="23"/>
      <c r="D4" s="145" t="s">
        <v>148</v>
      </c>
      <c r="L4" s="23"/>
      <c r="M4" s="146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7" t="s">
        <v>16</v>
      </c>
      <c r="L6" s="23"/>
    </row>
    <row r="7" s="1" customFormat="1" ht="16.5" customHeight="1">
      <c r="B7" s="23"/>
      <c r="E7" s="148" t="str">
        <f>'Rekapitulace stavby'!K6</f>
        <v>MODERNIZACE DOMOVA sv. VÁCLAVA, rekonstrukce domova pro seniory a modernizace zázemí služby</v>
      </c>
      <c r="F7" s="147"/>
      <c r="G7" s="147"/>
      <c r="H7" s="147"/>
      <c r="L7" s="23"/>
    </row>
    <row r="8">
      <c r="B8" s="23"/>
      <c r="D8" s="147" t="s">
        <v>155</v>
      </c>
      <c r="L8" s="23"/>
    </row>
    <row r="9" s="1" customFormat="1" ht="16.5" customHeight="1">
      <c r="B9" s="23"/>
      <c r="E9" s="148" t="s">
        <v>2482</v>
      </c>
      <c r="F9" s="1"/>
      <c r="G9" s="1"/>
      <c r="H9" s="1"/>
      <c r="L9" s="23"/>
    </row>
    <row r="10" s="1" customFormat="1" ht="12" customHeight="1">
      <c r="B10" s="23"/>
      <c r="D10" s="147" t="s">
        <v>157</v>
      </c>
      <c r="L10" s="23"/>
    </row>
    <row r="11" s="2" customFormat="1" ht="16.5" customHeight="1">
      <c r="A11" s="41"/>
      <c r="B11" s="47"/>
      <c r="C11" s="41"/>
      <c r="D11" s="41"/>
      <c r="E11" s="160" t="s">
        <v>2850</v>
      </c>
      <c r="F11" s="41"/>
      <c r="G11" s="41"/>
      <c r="H11" s="41"/>
      <c r="I11" s="41"/>
      <c r="J11" s="41"/>
      <c r="K11" s="41"/>
      <c r="L11" s="149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7" t="s">
        <v>2851</v>
      </c>
      <c r="E12" s="41"/>
      <c r="F12" s="41"/>
      <c r="G12" s="41"/>
      <c r="H12" s="41"/>
      <c r="I12" s="41"/>
      <c r="J12" s="41"/>
      <c r="K12" s="41"/>
      <c r="L12" s="149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6.5" customHeight="1">
      <c r="A13" s="41"/>
      <c r="B13" s="47"/>
      <c r="C13" s="41"/>
      <c r="D13" s="41"/>
      <c r="E13" s="150" t="s">
        <v>2852</v>
      </c>
      <c r="F13" s="41"/>
      <c r="G13" s="41"/>
      <c r="H13" s="41"/>
      <c r="I13" s="41"/>
      <c r="J13" s="41"/>
      <c r="K13" s="41"/>
      <c r="L13" s="149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>
      <c r="A14" s="41"/>
      <c r="B14" s="47"/>
      <c r="C14" s="41"/>
      <c r="D14" s="41"/>
      <c r="E14" s="41"/>
      <c r="F14" s="41"/>
      <c r="G14" s="41"/>
      <c r="H14" s="41"/>
      <c r="I14" s="41"/>
      <c r="J14" s="41"/>
      <c r="K14" s="41"/>
      <c r="L14" s="149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2" customHeight="1">
      <c r="A15" s="41"/>
      <c r="B15" s="47"/>
      <c r="C15" s="41"/>
      <c r="D15" s="147" t="s">
        <v>18</v>
      </c>
      <c r="E15" s="41"/>
      <c r="F15" s="136" t="s">
        <v>21</v>
      </c>
      <c r="G15" s="41"/>
      <c r="H15" s="41"/>
      <c r="I15" s="147" t="s">
        <v>20</v>
      </c>
      <c r="J15" s="136" t="s">
        <v>21</v>
      </c>
      <c r="K15" s="41"/>
      <c r="L15" s="149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7" t="s">
        <v>22</v>
      </c>
      <c r="E16" s="41"/>
      <c r="F16" s="136" t="s">
        <v>23</v>
      </c>
      <c r="G16" s="41"/>
      <c r="H16" s="41"/>
      <c r="I16" s="147" t="s">
        <v>24</v>
      </c>
      <c r="J16" s="151" t="str">
        <f>'Rekapitulace stavby'!AN8</f>
        <v>11. 12. 2025</v>
      </c>
      <c r="K16" s="41"/>
      <c r="L16" s="149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0.8" customHeight="1">
      <c r="A17" s="41"/>
      <c r="B17" s="47"/>
      <c r="C17" s="41"/>
      <c r="D17" s="41"/>
      <c r="E17" s="41"/>
      <c r="F17" s="41"/>
      <c r="G17" s="41"/>
      <c r="H17" s="41"/>
      <c r="I17" s="41"/>
      <c r="J17" s="41"/>
      <c r="K17" s="41"/>
      <c r="L17" s="149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2" customHeight="1">
      <c r="A18" s="41"/>
      <c r="B18" s="47"/>
      <c r="C18" s="41"/>
      <c r="D18" s="147" t="s">
        <v>26</v>
      </c>
      <c r="E18" s="41"/>
      <c r="F18" s="41"/>
      <c r="G18" s="41"/>
      <c r="H18" s="41"/>
      <c r="I18" s="147" t="s">
        <v>27</v>
      </c>
      <c r="J18" s="136" t="s">
        <v>21</v>
      </c>
      <c r="K18" s="41"/>
      <c r="L18" s="149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8" customHeight="1">
      <c r="A19" s="41"/>
      <c r="B19" s="47"/>
      <c r="C19" s="41"/>
      <c r="D19" s="41"/>
      <c r="E19" s="136" t="s">
        <v>28</v>
      </c>
      <c r="F19" s="41"/>
      <c r="G19" s="41"/>
      <c r="H19" s="41"/>
      <c r="I19" s="147" t="s">
        <v>29</v>
      </c>
      <c r="J19" s="136" t="s">
        <v>21</v>
      </c>
      <c r="K19" s="41"/>
      <c r="L19" s="149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6.96" customHeight="1">
      <c r="A20" s="41"/>
      <c r="B20" s="47"/>
      <c r="C20" s="41"/>
      <c r="D20" s="41"/>
      <c r="E20" s="41"/>
      <c r="F20" s="41"/>
      <c r="G20" s="41"/>
      <c r="H20" s="41"/>
      <c r="I20" s="41"/>
      <c r="J20" s="41"/>
      <c r="K20" s="41"/>
      <c r="L20" s="149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2" customHeight="1">
      <c r="A21" s="41"/>
      <c r="B21" s="47"/>
      <c r="C21" s="41"/>
      <c r="D21" s="147" t="s">
        <v>30</v>
      </c>
      <c r="E21" s="41"/>
      <c r="F21" s="41"/>
      <c r="G21" s="41"/>
      <c r="H21" s="41"/>
      <c r="I21" s="147" t="s">
        <v>27</v>
      </c>
      <c r="J21" s="36" t="str">
        <f>'Rekapitulace stavby'!AN13</f>
        <v>Vyplň údaj</v>
      </c>
      <c r="K21" s="41"/>
      <c r="L21" s="149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8" customHeight="1">
      <c r="A22" s="41"/>
      <c r="B22" s="47"/>
      <c r="C22" s="41"/>
      <c r="D22" s="41"/>
      <c r="E22" s="36" t="str">
        <f>'Rekapitulace stavby'!E14</f>
        <v>Vyplň údaj</v>
      </c>
      <c r="F22" s="136"/>
      <c r="G22" s="136"/>
      <c r="H22" s="136"/>
      <c r="I22" s="147" t="s">
        <v>29</v>
      </c>
      <c r="J22" s="36" t="str">
        <f>'Rekapitulace stavby'!AN14</f>
        <v>Vyplň údaj</v>
      </c>
      <c r="K22" s="41"/>
      <c r="L22" s="149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6.96" customHeight="1">
      <c r="A23" s="41"/>
      <c r="B23" s="47"/>
      <c r="C23" s="41"/>
      <c r="D23" s="41"/>
      <c r="E23" s="41"/>
      <c r="F23" s="41"/>
      <c r="G23" s="41"/>
      <c r="H23" s="41"/>
      <c r="I23" s="41"/>
      <c r="J23" s="41"/>
      <c r="K23" s="41"/>
      <c r="L23" s="149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2" customHeight="1">
      <c r="A24" s="41"/>
      <c r="B24" s="47"/>
      <c r="C24" s="41"/>
      <c r="D24" s="147" t="s">
        <v>32</v>
      </c>
      <c r="E24" s="41"/>
      <c r="F24" s="41"/>
      <c r="G24" s="41"/>
      <c r="H24" s="41"/>
      <c r="I24" s="147" t="s">
        <v>27</v>
      </c>
      <c r="J24" s="136" t="s">
        <v>21</v>
      </c>
      <c r="K24" s="41"/>
      <c r="L24" s="149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8" customHeight="1">
      <c r="A25" s="41"/>
      <c r="B25" s="47"/>
      <c r="C25" s="41"/>
      <c r="D25" s="41"/>
      <c r="E25" s="136" t="s">
        <v>33</v>
      </c>
      <c r="F25" s="41"/>
      <c r="G25" s="41"/>
      <c r="H25" s="41"/>
      <c r="I25" s="147" t="s">
        <v>29</v>
      </c>
      <c r="J25" s="136" t="s">
        <v>21</v>
      </c>
      <c r="K25" s="41"/>
      <c r="L25" s="149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6.96" customHeight="1">
      <c r="A26" s="41"/>
      <c r="B26" s="47"/>
      <c r="C26" s="41"/>
      <c r="D26" s="41"/>
      <c r="E26" s="41"/>
      <c r="F26" s="41"/>
      <c r="G26" s="41"/>
      <c r="H26" s="41"/>
      <c r="I26" s="41"/>
      <c r="J26" s="41"/>
      <c r="K26" s="41"/>
      <c r="L26" s="149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12" customHeight="1">
      <c r="A27" s="41"/>
      <c r="B27" s="47"/>
      <c r="C27" s="41"/>
      <c r="D27" s="147" t="s">
        <v>35</v>
      </c>
      <c r="E27" s="41"/>
      <c r="F27" s="41"/>
      <c r="G27" s="41"/>
      <c r="H27" s="41"/>
      <c r="I27" s="147" t="s">
        <v>27</v>
      </c>
      <c r="J27" s="136" t="str">
        <f>IF('Rekapitulace stavby'!AN19="","",'Rekapitulace stavby'!AN19)</f>
        <v/>
      </c>
      <c r="K27" s="41"/>
      <c r="L27" s="149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8" customHeight="1">
      <c r="A28" s="41"/>
      <c r="B28" s="47"/>
      <c r="C28" s="41"/>
      <c r="D28" s="41"/>
      <c r="E28" s="136" t="str">
        <f>IF('Rekapitulace stavby'!E20="","",'Rekapitulace stavby'!E20)</f>
        <v xml:space="preserve"> </v>
      </c>
      <c r="F28" s="41"/>
      <c r="G28" s="41"/>
      <c r="H28" s="41"/>
      <c r="I28" s="147" t="s">
        <v>29</v>
      </c>
      <c r="J28" s="136" t="str">
        <f>IF('Rekapitulace stavby'!AN20="","",'Rekapitulace stavby'!AN20)</f>
        <v/>
      </c>
      <c r="K28" s="41"/>
      <c r="L28" s="149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41"/>
      <c r="E29" s="41"/>
      <c r="F29" s="41"/>
      <c r="G29" s="41"/>
      <c r="H29" s="41"/>
      <c r="I29" s="41"/>
      <c r="J29" s="41"/>
      <c r="K29" s="41"/>
      <c r="L29" s="149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2" customHeight="1">
      <c r="A30" s="41"/>
      <c r="B30" s="47"/>
      <c r="C30" s="41"/>
      <c r="D30" s="147" t="s">
        <v>37</v>
      </c>
      <c r="E30" s="41"/>
      <c r="F30" s="41"/>
      <c r="G30" s="41"/>
      <c r="H30" s="41"/>
      <c r="I30" s="41"/>
      <c r="J30" s="41"/>
      <c r="K30" s="41"/>
      <c r="L30" s="149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8" customFormat="1" ht="16.5" customHeight="1">
      <c r="A31" s="152"/>
      <c r="B31" s="153"/>
      <c r="C31" s="152"/>
      <c r="D31" s="152"/>
      <c r="E31" s="154" t="s">
        <v>21</v>
      </c>
      <c r="F31" s="154"/>
      <c r="G31" s="154"/>
      <c r="H31" s="154"/>
      <c r="I31" s="152"/>
      <c r="J31" s="152"/>
      <c r="K31" s="152"/>
      <c r="L31" s="155"/>
      <c r="S31" s="152"/>
      <c r="T31" s="152"/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</row>
    <row r="32" s="2" customFormat="1" ht="6.96" customHeight="1">
      <c r="A32" s="41"/>
      <c r="B32" s="47"/>
      <c r="C32" s="41"/>
      <c r="D32" s="41"/>
      <c r="E32" s="41"/>
      <c r="F32" s="41"/>
      <c r="G32" s="41"/>
      <c r="H32" s="41"/>
      <c r="I32" s="41"/>
      <c r="J32" s="41"/>
      <c r="K32" s="41"/>
      <c r="L32" s="149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6"/>
      <c r="E33" s="156"/>
      <c r="F33" s="156"/>
      <c r="G33" s="156"/>
      <c r="H33" s="156"/>
      <c r="I33" s="156"/>
      <c r="J33" s="156"/>
      <c r="K33" s="156"/>
      <c r="L33" s="149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25.44" customHeight="1">
      <c r="A34" s="41"/>
      <c r="B34" s="47"/>
      <c r="C34" s="41"/>
      <c r="D34" s="157" t="s">
        <v>39</v>
      </c>
      <c r="E34" s="41"/>
      <c r="F34" s="41"/>
      <c r="G34" s="41"/>
      <c r="H34" s="41"/>
      <c r="I34" s="41"/>
      <c r="J34" s="158">
        <f>ROUND(J92, 2)</f>
        <v>0</v>
      </c>
      <c r="K34" s="41"/>
      <c r="L34" s="149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6.96" customHeight="1">
      <c r="A35" s="41"/>
      <c r="B35" s="47"/>
      <c r="C35" s="41"/>
      <c r="D35" s="156"/>
      <c r="E35" s="156"/>
      <c r="F35" s="156"/>
      <c r="G35" s="156"/>
      <c r="H35" s="156"/>
      <c r="I35" s="156"/>
      <c r="J35" s="156"/>
      <c r="K35" s="156"/>
      <c r="L35" s="149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41"/>
      <c r="F36" s="159" t="s">
        <v>41</v>
      </c>
      <c r="G36" s="41"/>
      <c r="H36" s="41"/>
      <c r="I36" s="159" t="s">
        <v>40</v>
      </c>
      <c r="J36" s="159" t="s">
        <v>42</v>
      </c>
      <c r="K36" s="41"/>
      <c r="L36" s="149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s="2" customFormat="1" ht="14.4" customHeight="1">
      <c r="A37" s="41"/>
      <c r="B37" s="47"/>
      <c r="C37" s="41"/>
      <c r="D37" s="160" t="s">
        <v>43</v>
      </c>
      <c r="E37" s="147" t="s">
        <v>44</v>
      </c>
      <c r="F37" s="161">
        <f>ROUND((SUM(BE92:BE104)),  2)</f>
        <v>0</v>
      </c>
      <c r="G37" s="41"/>
      <c r="H37" s="41"/>
      <c r="I37" s="162">
        <v>0.20999999999999999</v>
      </c>
      <c r="J37" s="161">
        <f>ROUND(((SUM(BE92:BE104))*I37),  2)</f>
        <v>0</v>
      </c>
      <c r="K37" s="41"/>
      <c r="L37" s="149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14.4" customHeight="1">
      <c r="A38" s="41"/>
      <c r="B38" s="47"/>
      <c r="C38" s="41"/>
      <c r="D38" s="41"/>
      <c r="E38" s="147" t="s">
        <v>45</v>
      </c>
      <c r="F38" s="161">
        <f>ROUND((SUM(BF92:BF104)),  2)</f>
        <v>0</v>
      </c>
      <c r="G38" s="41"/>
      <c r="H38" s="41"/>
      <c r="I38" s="162">
        <v>0.12</v>
      </c>
      <c r="J38" s="161">
        <f>ROUND(((SUM(BF92:BF104))*I38),  2)</f>
        <v>0</v>
      </c>
      <c r="K38" s="41"/>
      <c r="L38" s="149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7" t="s">
        <v>46</v>
      </c>
      <c r="F39" s="161">
        <f>ROUND((SUM(BG92:BG104)),  2)</f>
        <v>0</v>
      </c>
      <c r="G39" s="41"/>
      <c r="H39" s="41"/>
      <c r="I39" s="162">
        <v>0.20999999999999999</v>
      </c>
      <c r="J39" s="161">
        <f>0</f>
        <v>0</v>
      </c>
      <c r="K39" s="41"/>
      <c r="L39" s="149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hidden="1" s="2" customFormat="1" ht="14.4" customHeight="1">
      <c r="A40" s="41"/>
      <c r="B40" s="47"/>
      <c r="C40" s="41"/>
      <c r="D40" s="41"/>
      <c r="E40" s="147" t="s">
        <v>47</v>
      </c>
      <c r="F40" s="161">
        <f>ROUND((SUM(BH92:BH104)),  2)</f>
        <v>0</v>
      </c>
      <c r="G40" s="41"/>
      <c r="H40" s="41"/>
      <c r="I40" s="162">
        <v>0.12</v>
      </c>
      <c r="J40" s="161">
        <f>0</f>
        <v>0</v>
      </c>
      <c r="K40" s="41"/>
      <c r="L40" s="149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hidden="1" s="2" customFormat="1" ht="14.4" customHeight="1">
      <c r="A41" s="41"/>
      <c r="B41" s="47"/>
      <c r="C41" s="41"/>
      <c r="D41" s="41"/>
      <c r="E41" s="147" t="s">
        <v>48</v>
      </c>
      <c r="F41" s="161">
        <f>ROUND((SUM(BI92:BI104)),  2)</f>
        <v>0</v>
      </c>
      <c r="G41" s="41"/>
      <c r="H41" s="41"/>
      <c r="I41" s="162">
        <v>0</v>
      </c>
      <c r="J41" s="161">
        <f>0</f>
        <v>0</v>
      </c>
      <c r="K41" s="41"/>
      <c r="L41" s="149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6.96" customHeight="1">
      <c r="A42" s="41"/>
      <c r="B42" s="47"/>
      <c r="C42" s="41"/>
      <c r="D42" s="41"/>
      <c r="E42" s="41"/>
      <c r="F42" s="41"/>
      <c r="G42" s="41"/>
      <c r="H42" s="41"/>
      <c r="I42" s="41"/>
      <c r="J42" s="41"/>
      <c r="K42" s="41"/>
      <c r="L42" s="149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2" customFormat="1" ht="25.44" customHeight="1">
      <c r="A43" s="41"/>
      <c r="B43" s="47"/>
      <c r="C43" s="163"/>
      <c r="D43" s="164" t="s">
        <v>49</v>
      </c>
      <c r="E43" s="165"/>
      <c r="F43" s="165"/>
      <c r="G43" s="166" t="s">
        <v>50</v>
      </c>
      <c r="H43" s="167" t="s">
        <v>51</v>
      </c>
      <c r="I43" s="165"/>
      <c r="J43" s="168">
        <f>SUM(J34:J41)</f>
        <v>0</v>
      </c>
      <c r="K43" s="169"/>
      <c r="L43" s="149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</row>
    <row r="44" s="2" customFormat="1" ht="14.4" customHeight="1">
      <c r="A44" s="41"/>
      <c r="B44" s="170"/>
      <c r="C44" s="171"/>
      <c r="D44" s="171"/>
      <c r="E44" s="171"/>
      <c r="F44" s="171"/>
      <c r="G44" s="171"/>
      <c r="H44" s="171"/>
      <c r="I44" s="171"/>
      <c r="J44" s="171"/>
      <c r="K44" s="171"/>
      <c r="L44" s="149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8" s="2" customFormat="1" ht="6.96" customHeight="1">
      <c r="A48" s="41"/>
      <c r="B48" s="172"/>
      <c r="C48" s="173"/>
      <c r="D48" s="173"/>
      <c r="E48" s="173"/>
      <c r="F48" s="173"/>
      <c r="G48" s="173"/>
      <c r="H48" s="173"/>
      <c r="I48" s="173"/>
      <c r="J48" s="173"/>
      <c r="K48" s="173"/>
      <c r="L48" s="149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24.96" customHeight="1">
      <c r="A49" s="41"/>
      <c r="B49" s="42"/>
      <c r="C49" s="26" t="s">
        <v>159</v>
      </c>
      <c r="D49" s="43"/>
      <c r="E49" s="43"/>
      <c r="F49" s="43"/>
      <c r="G49" s="43"/>
      <c r="H49" s="43"/>
      <c r="I49" s="43"/>
      <c r="J49" s="43"/>
      <c r="K49" s="43"/>
      <c r="L49" s="149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6.96" customHeight="1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149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12" customHeight="1">
      <c r="A51" s="41"/>
      <c r="B51" s="42"/>
      <c r="C51" s="35" t="s">
        <v>16</v>
      </c>
      <c r="D51" s="43"/>
      <c r="E51" s="43"/>
      <c r="F51" s="43"/>
      <c r="G51" s="43"/>
      <c r="H51" s="43"/>
      <c r="I51" s="43"/>
      <c r="J51" s="43"/>
      <c r="K51" s="43"/>
      <c r="L51" s="149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6.5" customHeight="1">
      <c r="A52" s="41"/>
      <c r="B52" s="42"/>
      <c r="C52" s="43"/>
      <c r="D52" s="43"/>
      <c r="E52" s="174" t="str">
        <f>E7</f>
        <v>MODERNIZACE DOMOVA sv. VÁCLAVA, rekonstrukce domova pro seniory a modernizace zázemí služby</v>
      </c>
      <c r="F52" s="35"/>
      <c r="G52" s="35"/>
      <c r="H52" s="35"/>
      <c r="I52" s="43"/>
      <c r="J52" s="43"/>
      <c r="K52" s="43"/>
      <c r="L52" s="149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1" customFormat="1" ht="12" customHeight="1">
      <c r="B53" s="24"/>
      <c r="C53" s="35" t="s">
        <v>155</v>
      </c>
      <c r="D53" s="25"/>
      <c r="E53" s="25"/>
      <c r="F53" s="25"/>
      <c r="G53" s="25"/>
      <c r="H53" s="25"/>
      <c r="I53" s="25"/>
      <c r="J53" s="25"/>
      <c r="K53" s="25"/>
      <c r="L53" s="23"/>
    </row>
    <row r="54" s="1" customFormat="1" ht="16.5" customHeight="1">
      <c r="B54" s="24"/>
      <c r="C54" s="25"/>
      <c r="D54" s="25"/>
      <c r="E54" s="174" t="s">
        <v>2482</v>
      </c>
      <c r="F54" s="25"/>
      <c r="G54" s="25"/>
      <c r="H54" s="25"/>
      <c r="I54" s="25"/>
      <c r="J54" s="25"/>
      <c r="K54" s="25"/>
      <c r="L54" s="23"/>
    </row>
    <row r="55" s="1" customFormat="1" ht="12" customHeight="1">
      <c r="B55" s="24"/>
      <c r="C55" s="35" t="s">
        <v>157</v>
      </c>
      <c r="D55" s="25"/>
      <c r="E55" s="25"/>
      <c r="F55" s="25"/>
      <c r="G55" s="25"/>
      <c r="H55" s="25"/>
      <c r="I55" s="25"/>
      <c r="J55" s="25"/>
      <c r="K55" s="25"/>
      <c r="L55" s="23"/>
    </row>
    <row r="56" s="2" customFormat="1" ht="16.5" customHeight="1">
      <c r="A56" s="41"/>
      <c r="B56" s="42"/>
      <c r="C56" s="43"/>
      <c r="D56" s="43"/>
      <c r="E56" s="301" t="s">
        <v>2850</v>
      </c>
      <c r="F56" s="43"/>
      <c r="G56" s="43"/>
      <c r="H56" s="43"/>
      <c r="I56" s="43"/>
      <c r="J56" s="43"/>
      <c r="K56" s="43"/>
      <c r="L56" s="149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12" customHeight="1">
      <c r="A57" s="41"/>
      <c r="B57" s="42"/>
      <c r="C57" s="35" t="s">
        <v>2851</v>
      </c>
      <c r="D57" s="43"/>
      <c r="E57" s="43"/>
      <c r="F57" s="43"/>
      <c r="G57" s="43"/>
      <c r="H57" s="43"/>
      <c r="I57" s="43"/>
      <c r="J57" s="43"/>
      <c r="K57" s="43"/>
      <c r="L57" s="149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6.5" customHeight="1">
      <c r="A58" s="41"/>
      <c r="B58" s="42"/>
      <c r="C58" s="43"/>
      <c r="D58" s="43"/>
      <c r="E58" s="72" t="str">
        <f>E13</f>
        <v>SO05_1 - Elektroinstalace - Nouzové osvětlení</v>
      </c>
      <c r="F58" s="43"/>
      <c r="G58" s="43"/>
      <c r="H58" s="43"/>
      <c r="I58" s="43"/>
      <c r="J58" s="43"/>
      <c r="K58" s="43"/>
      <c r="L58" s="149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6.96" customHeight="1">
      <c r="A59" s="41"/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149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2" customHeight="1">
      <c r="A60" s="41"/>
      <c r="B60" s="42"/>
      <c r="C60" s="35" t="s">
        <v>22</v>
      </c>
      <c r="D60" s="43"/>
      <c r="E60" s="43"/>
      <c r="F60" s="30" t="str">
        <f>F16</f>
        <v>Brandýs nad Labem-Stará Boleslav</v>
      </c>
      <c r="G60" s="43"/>
      <c r="H60" s="43"/>
      <c r="I60" s="35" t="s">
        <v>24</v>
      </c>
      <c r="J60" s="75" t="str">
        <f>IF(J16="","",J16)</f>
        <v>11. 12. 2025</v>
      </c>
      <c r="K60" s="43"/>
      <c r="L60" s="149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6.96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49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25.65" customHeight="1">
      <c r="A62" s="41"/>
      <c r="B62" s="42"/>
      <c r="C62" s="35" t="s">
        <v>26</v>
      </c>
      <c r="D62" s="43"/>
      <c r="E62" s="43"/>
      <c r="F62" s="30" t="str">
        <f>E19</f>
        <v>ARCIDIECÉZNÍ CHARITA PRAHA</v>
      </c>
      <c r="G62" s="43"/>
      <c r="H62" s="43"/>
      <c r="I62" s="35" t="s">
        <v>32</v>
      </c>
      <c r="J62" s="39" t="str">
        <f>E25</f>
        <v>JIRSA - ARCHITEKTI, s.r.o.</v>
      </c>
      <c r="K62" s="43"/>
      <c r="L62" s="149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15.15" customHeight="1">
      <c r="A63" s="41"/>
      <c r="B63" s="42"/>
      <c r="C63" s="35" t="s">
        <v>30</v>
      </c>
      <c r="D63" s="43"/>
      <c r="E63" s="43"/>
      <c r="F63" s="30" t="str">
        <f>IF(E22="","",E22)</f>
        <v>Vyplň údaj</v>
      </c>
      <c r="G63" s="43"/>
      <c r="H63" s="43"/>
      <c r="I63" s="35" t="s">
        <v>35</v>
      </c>
      <c r="J63" s="39" t="str">
        <f>E28</f>
        <v xml:space="preserve"> </v>
      </c>
      <c r="K63" s="43"/>
      <c r="L63" s="149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</row>
    <row r="64" s="2" customFormat="1" ht="10.32" customHeight="1">
      <c r="A64" s="41"/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149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</row>
    <row r="65" s="2" customFormat="1" ht="29.28" customHeight="1">
      <c r="A65" s="41"/>
      <c r="B65" s="42"/>
      <c r="C65" s="175" t="s">
        <v>160</v>
      </c>
      <c r="D65" s="176"/>
      <c r="E65" s="176"/>
      <c r="F65" s="176"/>
      <c r="G65" s="176"/>
      <c r="H65" s="176"/>
      <c r="I65" s="176"/>
      <c r="J65" s="177" t="s">
        <v>161</v>
      </c>
      <c r="K65" s="176"/>
      <c r="L65" s="149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 s="2" customFormat="1" ht="10.32" customHeight="1">
      <c r="A66" s="41"/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149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2.8" customHeight="1">
      <c r="A67" s="41"/>
      <c r="B67" s="42"/>
      <c r="C67" s="178" t="s">
        <v>71</v>
      </c>
      <c r="D67" s="43"/>
      <c r="E67" s="43"/>
      <c r="F67" s="43"/>
      <c r="G67" s="43"/>
      <c r="H67" s="43"/>
      <c r="I67" s="43"/>
      <c r="J67" s="105">
        <f>J92</f>
        <v>0</v>
      </c>
      <c r="K67" s="43"/>
      <c r="L67" s="149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U67" s="20" t="s">
        <v>162</v>
      </c>
    </row>
    <row r="68" s="9" customFormat="1" ht="24.96" customHeight="1">
      <c r="A68" s="9"/>
      <c r="B68" s="179"/>
      <c r="C68" s="180"/>
      <c r="D68" s="181" t="s">
        <v>2853</v>
      </c>
      <c r="E68" s="182"/>
      <c r="F68" s="182"/>
      <c r="G68" s="182"/>
      <c r="H68" s="182"/>
      <c r="I68" s="182"/>
      <c r="J68" s="183">
        <f>J93</f>
        <v>0</v>
      </c>
      <c r="K68" s="180"/>
      <c r="L68" s="184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2" customFormat="1" ht="21.84" customHeight="1">
      <c r="A69" s="41"/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149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6.96" customHeight="1">
      <c r="A70" s="41"/>
      <c r="B70" s="62"/>
      <c r="C70" s="63"/>
      <c r="D70" s="63"/>
      <c r="E70" s="63"/>
      <c r="F70" s="63"/>
      <c r="G70" s="63"/>
      <c r="H70" s="63"/>
      <c r="I70" s="63"/>
      <c r="J70" s="63"/>
      <c r="K70" s="63"/>
      <c r="L70" s="149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4" s="2" customFormat="1" ht="6.96" customHeight="1">
      <c r="A74" s="41"/>
      <c r="B74" s="64"/>
      <c r="C74" s="65"/>
      <c r="D74" s="65"/>
      <c r="E74" s="65"/>
      <c r="F74" s="65"/>
      <c r="G74" s="65"/>
      <c r="H74" s="65"/>
      <c r="I74" s="65"/>
      <c r="J74" s="65"/>
      <c r="K74" s="65"/>
      <c r="L74" s="149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24.96" customHeight="1">
      <c r="A75" s="41"/>
      <c r="B75" s="42"/>
      <c r="C75" s="26" t="s">
        <v>178</v>
      </c>
      <c r="D75" s="43"/>
      <c r="E75" s="43"/>
      <c r="F75" s="43"/>
      <c r="G75" s="43"/>
      <c r="H75" s="43"/>
      <c r="I75" s="43"/>
      <c r="J75" s="43"/>
      <c r="K75" s="43"/>
      <c r="L75" s="149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6.96" customHeigh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149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2" customHeight="1">
      <c r="A77" s="41"/>
      <c r="B77" s="42"/>
      <c r="C77" s="35" t="s">
        <v>16</v>
      </c>
      <c r="D77" s="43"/>
      <c r="E77" s="43"/>
      <c r="F77" s="43"/>
      <c r="G77" s="43"/>
      <c r="H77" s="43"/>
      <c r="I77" s="43"/>
      <c r="J77" s="43"/>
      <c r="K77" s="43"/>
      <c r="L77" s="149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6.5" customHeight="1">
      <c r="A78" s="41"/>
      <c r="B78" s="42"/>
      <c r="C78" s="43"/>
      <c r="D78" s="43"/>
      <c r="E78" s="174" t="str">
        <f>E7</f>
        <v>MODERNIZACE DOMOVA sv. VÁCLAVA, rekonstrukce domova pro seniory a modernizace zázemí služby</v>
      </c>
      <c r="F78" s="35"/>
      <c r="G78" s="35"/>
      <c r="H78" s="35"/>
      <c r="I78" s="43"/>
      <c r="J78" s="43"/>
      <c r="K78" s="43"/>
      <c r="L78" s="149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1" customFormat="1" ht="12" customHeight="1">
      <c r="B79" s="24"/>
      <c r="C79" s="35" t="s">
        <v>155</v>
      </c>
      <c r="D79" s="25"/>
      <c r="E79" s="25"/>
      <c r="F79" s="25"/>
      <c r="G79" s="25"/>
      <c r="H79" s="25"/>
      <c r="I79" s="25"/>
      <c r="J79" s="25"/>
      <c r="K79" s="25"/>
      <c r="L79" s="23"/>
    </row>
    <row r="80" s="1" customFormat="1" ht="16.5" customHeight="1">
      <c r="B80" s="24"/>
      <c r="C80" s="25"/>
      <c r="D80" s="25"/>
      <c r="E80" s="174" t="s">
        <v>2482</v>
      </c>
      <c r="F80" s="25"/>
      <c r="G80" s="25"/>
      <c r="H80" s="25"/>
      <c r="I80" s="25"/>
      <c r="J80" s="25"/>
      <c r="K80" s="25"/>
      <c r="L80" s="23"/>
    </row>
    <row r="81" s="1" customFormat="1" ht="12" customHeight="1">
      <c r="B81" s="24"/>
      <c r="C81" s="35" t="s">
        <v>157</v>
      </c>
      <c r="D81" s="25"/>
      <c r="E81" s="25"/>
      <c r="F81" s="25"/>
      <c r="G81" s="25"/>
      <c r="H81" s="25"/>
      <c r="I81" s="25"/>
      <c r="J81" s="25"/>
      <c r="K81" s="25"/>
      <c r="L81" s="23"/>
    </row>
    <row r="82" s="2" customFormat="1" ht="16.5" customHeight="1">
      <c r="A82" s="41"/>
      <c r="B82" s="42"/>
      <c r="C82" s="43"/>
      <c r="D82" s="43"/>
      <c r="E82" s="301" t="s">
        <v>2850</v>
      </c>
      <c r="F82" s="43"/>
      <c r="G82" s="43"/>
      <c r="H82" s="43"/>
      <c r="I82" s="43"/>
      <c r="J82" s="43"/>
      <c r="K82" s="43"/>
      <c r="L82" s="149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2" customHeight="1">
      <c r="A83" s="41"/>
      <c r="B83" s="42"/>
      <c r="C83" s="35" t="s">
        <v>2851</v>
      </c>
      <c r="D83" s="43"/>
      <c r="E83" s="43"/>
      <c r="F83" s="43"/>
      <c r="G83" s="43"/>
      <c r="H83" s="43"/>
      <c r="I83" s="43"/>
      <c r="J83" s="43"/>
      <c r="K83" s="43"/>
      <c r="L83" s="149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6.5" customHeight="1">
      <c r="A84" s="41"/>
      <c r="B84" s="42"/>
      <c r="C84" s="43"/>
      <c r="D84" s="43"/>
      <c r="E84" s="72" t="str">
        <f>E13</f>
        <v>SO05_1 - Elektroinstalace - Nouzové osvětlení</v>
      </c>
      <c r="F84" s="43"/>
      <c r="G84" s="43"/>
      <c r="H84" s="43"/>
      <c r="I84" s="43"/>
      <c r="J84" s="43"/>
      <c r="K84" s="43"/>
      <c r="L84" s="149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6.96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49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5" t="s">
        <v>22</v>
      </c>
      <c r="D86" s="43"/>
      <c r="E86" s="43"/>
      <c r="F86" s="30" t="str">
        <f>F16</f>
        <v>Brandýs nad Labem-Stará Boleslav</v>
      </c>
      <c r="G86" s="43"/>
      <c r="H86" s="43"/>
      <c r="I86" s="35" t="s">
        <v>24</v>
      </c>
      <c r="J86" s="75" t="str">
        <f>IF(J16="","",J16)</f>
        <v>11. 12. 2025</v>
      </c>
      <c r="K86" s="43"/>
      <c r="L86" s="149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6.96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49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25.65" customHeight="1">
      <c r="A88" s="41"/>
      <c r="B88" s="42"/>
      <c r="C88" s="35" t="s">
        <v>26</v>
      </c>
      <c r="D88" s="43"/>
      <c r="E88" s="43"/>
      <c r="F88" s="30" t="str">
        <f>E19</f>
        <v>ARCIDIECÉZNÍ CHARITA PRAHA</v>
      </c>
      <c r="G88" s="43"/>
      <c r="H88" s="43"/>
      <c r="I88" s="35" t="s">
        <v>32</v>
      </c>
      <c r="J88" s="39" t="str">
        <f>E25</f>
        <v>JIRSA - ARCHITEKTI, s.r.o.</v>
      </c>
      <c r="K88" s="43"/>
      <c r="L88" s="149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5.15" customHeight="1">
      <c r="A89" s="41"/>
      <c r="B89" s="42"/>
      <c r="C89" s="35" t="s">
        <v>30</v>
      </c>
      <c r="D89" s="43"/>
      <c r="E89" s="43"/>
      <c r="F89" s="30" t="str">
        <f>IF(E22="","",E22)</f>
        <v>Vyplň údaj</v>
      </c>
      <c r="G89" s="43"/>
      <c r="H89" s="43"/>
      <c r="I89" s="35" t="s">
        <v>35</v>
      </c>
      <c r="J89" s="39" t="str">
        <f>E28</f>
        <v xml:space="preserve"> </v>
      </c>
      <c r="K89" s="43"/>
      <c r="L89" s="149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0.32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149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11" customFormat="1" ht="29.28" customHeight="1">
      <c r="A91" s="190"/>
      <c r="B91" s="191"/>
      <c r="C91" s="192" t="s">
        <v>179</v>
      </c>
      <c r="D91" s="193" t="s">
        <v>58</v>
      </c>
      <c r="E91" s="193" t="s">
        <v>54</v>
      </c>
      <c r="F91" s="193" t="s">
        <v>55</v>
      </c>
      <c r="G91" s="193" t="s">
        <v>180</v>
      </c>
      <c r="H91" s="193" t="s">
        <v>181</v>
      </c>
      <c r="I91" s="193" t="s">
        <v>182</v>
      </c>
      <c r="J91" s="193" t="s">
        <v>161</v>
      </c>
      <c r="K91" s="194" t="s">
        <v>183</v>
      </c>
      <c r="L91" s="195"/>
      <c r="M91" s="95" t="s">
        <v>21</v>
      </c>
      <c r="N91" s="96" t="s">
        <v>43</v>
      </c>
      <c r="O91" s="96" t="s">
        <v>184</v>
      </c>
      <c r="P91" s="96" t="s">
        <v>185</v>
      </c>
      <c r="Q91" s="96" t="s">
        <v>186</v>
      </c>
      <c r="R91" s="96" t="s">
        <v>187</v>
      </c>
      <c r="S91" s="96" t="s">
        <v>188</v>
      </c>
      <c r="T91" s="97" t="s">
        <v>189</v>
      </c>
      <c r="U91" s="190"/>
      <c r="V91" s="190"/>
      <c r="W91" s="190"/>
      <c r="X91" s="190"/>
      <c r="Y91" s="190"/>
      <c r="Z91" s="190"/>
      <c r="AA91" s="190"/>
      <c r="AB91" s="190"/>
      <c r="AC91" s="190"/>
      <c r="AD91" s="190"/>
      <c r="AE91" s="190"/>
    </row>
    <row r="92" s="2" customFormat="1" ht="22.8" customHeight="1">
      <c r="A92" s="41"/>
      <c r="B92" s="42"/>
      <c r="C92" s="102" t="s">
        <v>190</v>
      </c>
      <c r="D92" s="43"/>
      <c r="E92" s="43"/>
      <c r="F92" s="43"/>
      <c r="G92" s="43"/>
      <c r="H92" s="43"/>
      <c r="I92" s="43"/>
      <c r="J92" s="196">
        <f>BK92</f>
        <v>0</v>
      </c>
      <c r="K92" s="43"/>
      <c r="L92" s="47"/>
      <c r="M92" s="98"/>
      <c r="N92" s="197"/>
      <c r="O92" s="99"/>
      <c r="P92" s="198">
        <f>P93</f>
        <v>0</v>
      </c>
      <c r="Q92" s="99"/>
      <c r="R92" s="198">
        <f>R93</f>
        <v>0</v>
      </c>
      <c r="S92" s="99"/>
      <c r="T92" s="199">
        <f>T93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T92" s="20" t="s">
        <v>72</v>
      </c>
      <c r="AU92" s="20" t="s">
        <v>162</v>
      </c>
      <c r="BK92" s="200">
        <f>BK93</f>
        <v>0</v>
      </c>
    </row>
    <row r="93" s="12" customFormat="1" ht="25.92" customHeight="1">
      <c r="A93" s="12"/>
      <c r="B93" s="201"/>
      <c r="C93" s="202"/>
      <c r="D93" s="203" t="s">
        <v>72</v>
      </c>
      <c r="E93" s="204" t="s">
        <v>2854</v>
      </c>
      <c r="F93" s="204" t="s">
        <v>2855</v>
      </c>
      <c r="G93" s="202"/>
      <c r="H93" s="202"/>
      <c r="I93" s="205"/>
      <c r="J93" s="206">
        <f>BK93</f>
        <v>0</v>
      </c>
      <c r="K93" s="202"/>
      <c r="L93" s="207"/>
      <c r="M93" s="208"/>
      <c r="N93" s="209"/>
      <c r="O93" s="209"/>
      <c r="P93" s="210">
        <f>SUM(P94:P104)</f>
        <v>0</v>
      </c>
      <c r="Q93" s="209"/>
      <c r="R93" s="210">
        <f>SUM(R94:R104)</f>
        <v>0</v>
      </c>
      <c r="S93" s="209"/>
      <c r="T93" s="211">
        <f>SUM(T94:T104)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2" t="s">
        <v>77</v>
      </c>
      <c r="AT93" s="213" t="s">
        <v>72</v>
      </c>
      <c r="AU93" s="213" t="s">
        <v>73</v>
      </c>
      <c r="AY93" s="212" t="s">
        <v>193</v>
      </c>
      <c r="BK93" s="214">
        <f>SUM(BK94:BK104)</f>
        <v>0</v>
      </c>
    </row>
    <row r="94" s="2" customFormat="1" ht="24.15" customHeight="1">
      <c r="A94" s="41"/>
      <c r="B94" s="42"/>
      <c r="C94" s="217" t="s">
        <v>77</v>
      </c>
      <c r="D94" s="217" t="s">
        <v>195</v>
      </c>
      <c r="E94" s="218" t="s">
        <v>2856</v>
      </c>
      <c r="F94" s="219" t="s">
        <v>2857</v>
      </c>
      <c r="G94" s="220" t="s">
        <v>1687</v>
      </c>
      <c r="H94" s="221">
        <v>4</v>
      </c>
      <c r="I94" s="222"/>
      <c r="J94" s="223">
        <f>ROUND(I94*H94,2)</f>
        <v>0</v>
      </c>
      <c r="K94" s="219" t="s">
        <v>21</v>
      </c>
      <c r="L94" s="47"/>
      <c r="M94" s="224" t="s">
        <v>21</v>
      </c>
      <c r="N94" s="225" t="s">
        <v>44</v>
      </c>
      <c r="O94" s="87"/>
      <c r="P94" s="226">
        <f>O94*H94</f>
        <v>0</v>
      </c>
      <c r="Q94" s="226">
        <v>0</v>
      </c>
      <c r="R94" s="226">
        <f>Q94*H94</f>
        <v>0</v>
      </c>
      <c r="S94" s="226">
        <v>0</v>
      </c>
      <c r="T94" s="227">
        <f>S94*H94</f>
        <v>0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R94" s="228" t="s">
        <v>200</v>
      </c>
      <c r="AT94" s="228" t="s">
        <v>195</v>
      </c>
      <c r="AU94" s="228" t="s">
        <v>77</v>
      </c>
      <c r="AY94" s="20" t="s">
        <v>193</v>
      </c>
      <c r="BE94" s="229">
        <f>IF(N94="základní",J94,0)</f>
        <v>0</v>
      </c>
      <c r="BF94" s="229">
        <f>IF(N94="snížená",J94,0)</f>
        <v>0</v>
      </c>
      <c r="BG94" s="229">
        <f>IF(N94="zákl. přenesená",J94,0)</f>
        <v>0</v>
      </c>
      <c r="BH94" s="229">
        <f>IF(N94="sníž. přenesená",J94,0)</f>
        <v>0</v>
      </c>
      <c r="BI94" s="229">
        <f>IF(N94="nulová",J94,0)</f>
        <v>0</v>
      </c>
      <c r="BJ94" s="20" t="s">
        <v>77</v>
      </c>
      <c r="BK94" s="229">
        <f>ROUND(I94*H94,2)</f>
        <v>0</v>
      </c>
      <c r="BL94" s="20" t="s">
        <v>200</v>
      </c>
      <c r="BM94" s="228" t="s">
        <v>81</v>
      </c>
    </row>
    <row r="95" s="2" customFormat="1" ht="24.15" customHeight="1">
      <c r="A95" s="41"/>
      <c r="B95" s="42"/>
      <c r="C95" s="217" t="s">
        <v>81</v>
      </c>
      <c r="D95" s="217" t="s">
        <v>195</v>
      </c>
      <c r="E95" s="218" t="s">
        <v>2858</v>
      </c>
      <c r="F95" s="219" t="s">
        <v>2859</v>
      </c>
      <c r="G95" s="220" t="s">
        <v>1687</v>
      </c>
      <c r="H95" s="221">
        <v>5</v>
      </c>
      <c r="I95" s="222"/>
      <c r="J95" s="223">
        <f>ROUND(I95*H95,2)</f>
        <v>0</v>
      </c>
      <c r="K95" s="219" t="s">
        <v>21</v>
      </c>
      <c r="L95" s="47"/>
      <c r="M95" s="224" t="s">
        <v>21</v>
      </c>
      <c r="N95" s="225" t="s">
        <v>44</v>
      </c>
      <c r="O95" s="87"/>
      <c r="P95" s="226">
        <f>O95*H95</f>
        <v>0</v>
      </c>
      <c r="Q95" s="226">
        <v>0</v>
      </c>
      <c r="R95" s="226">
        <f>Q95*H95</f>
        <v>0</v>
      </c>
      <c r="S95" s="226">
        <v>0</v>
      </c>
      <c r="T95" s="227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28" t="s">
        <v>200</v>
      </c>
      <c r="AT95" s="228" t="s">
        <v>195</v>
      </c>
      <c r="AU95" s="228" t="s">
        <v>77</v>
      </c>
      <c r="AY95" s="20" t="s">
        <v>193</v>
      </c>
      <c r="BE95" s="229">
        <f>IF(N95="základní",J95,0)</f>
        <v>0</v>
      </c>
      <c r="BF95" s="229">
        <f>IF(N95="snížená",J95,0)</f>
        <v>0</v>
      </c>
      <c r="BG95" s="229">
        <f>IF(N95="zákl. přenesená",J95,0)</f>
        <v>0</v>
      </c>
      <c r="BH95" s="229">
        <f>IF(N95="sníž. přenesená",J95,0)</f>
        <v>0</v>
      </c>
      <c r="BI95" s="229">
        <f>IF(N95="nulová",J95,0)</f>
        <v>0</v>
      </c>
      <c r="BJ95" s="20" t="s">
        <v>77</v>
      </c>
      <c r="BK95" s="229">
        <f>ROUND(I95*H95,2)</f>
        <v>0</v>
      </c>
      <c r="BL95" s="20" t="s">
        <v>200</v>
      </c>
      <c r="BM95" s="228" t="s">
        <v>200</v>
      </c>
    </row>
    <row r="96" s="2" customFormat="1" ht="24.15" customHeight="1">
      <c r="A96" s="41"/>
      <c r="B96" s="42"/>
      <c r="C96" s="217" t="s">
        <v>109</v>
      </c>
      <c r="D96" s="217" t="s">
        <v>195</v>
      </c>
      <c r="E96" s="218" t="s">
        <v>2860</v>
      </c>
      <c r="F96" s="219" t="s">
        <v>2861</v>
      </c>
      <c r="G96" s="220" t="s">
        <v>1687</v>
      </c>
      <c r="H96" s="221">
        <v>1</v>
      </c>
      <c r="I96" s="222"/>
      <c r="J96" s="223">
        <f>ROUND(I96*H96,2)</f>
        <v>0</v>
      </c>
      <c r="K96" s="219" t="s">
        <v>21</v>
      </c>
      <c r="L96" s="47"/>
      <c r="M96" s="224" t="s">
        <v>21</v>
      </c>
      <c r="N96" s="225" t="s">
        <v>44</v>
      </c>
      <c r="O96" s="87"/>
      <c r="P96" s="226">
        <f>O96*H96</f>
        <v>0</v>
      </c>
      <c r="Q96" s="226">
        <v>0</v>
      </c>
      <c r="R96" s="226">
        <f>Q96*H96</f>
        <v>0</v>
      </c>
      <c r="S96" s="226">
        <v>0</v>
      </c>
      <c r="T96" s="227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28" t="s">
        <v>200</v>
      </c>
      <c r="AT96" s="228" t="s">
        <v>195</v>
      </c>
      <c r="AU96" s="228" t="s">
        <v>77</v>
      </c>
      <c r="AY96" s="20" t="s">
        <v>193</v>
      </c>
      <c r="BE96" s="229">
        <f>IF(N96="základní",J96,0)</f>
        <v>0</v>
      </c>
      <c r="BF96" s="229">
        <f>IF(N96="snížená",J96,0)</f>
        <v>0</v>
      </c>
      <c r="BG96" s="229">
        <f>IF(N96="zákl. přenesená",J96,0)</f>
        <v>0</v>
      </c>
      <c r="BH96" s="229">
        <f>IF(N96="sníž. přenesená",J96,0)</f>
        <v>0</v>
      </c>
      <c r="BI96" s="229">
        <f>IF(N96="nulová",J96,0)</f>
        <v>0</v>
      </c>
      <c r="BJ96" s="20" t="s">
        <v>77</v>
      </c>
      <c r="BK96" s="229">
        <f>ROUND(I96*H96,2)</f>
        <v>0</v>
      </c>
      <c r="BL96" s="20" t="s">
        <v>200</v>
      </c>
      <c r="BM96" s="228" t="s">
        <v>240</v>
      </c>
    </row>
    <row r="97" s="2" customFormat="1" ht="24.15" customHeight="1">
      <c r="A97" s="41"/>
      <c r="B97" s="42"/>
      <c r="C97" s="217" t="s">
        <v>200</v>
      </c>
      <c r="D97" s="217" t="s">
        <v>195</v>
      </c>
      <c r="E97" s="218" t="s">
        <v>2862</v>
      </c>
      <c r="F97" s="219" t="s">
        <v>2863</v>
      </c>
      <c r="G97" s="220" t="s">
        <v>1687</v>
      </c>
      <c r="H97" s="221">
        <v>4</v>
      </c>
      <c r="I97" s="222"/>
      <c r="J97" s="223">
        <f>ROUND(I97*H97,2)</f>
        <v>0</v>
      </c>
      <c r="K97" s="219" t="s">
        <v>21</v>
      </c>
      <c r="L97" s="47"/>
      <c r="M97" s="224" t="s">
        <v>21</v>
      </c>
      <c r="N97" s="225" t="s">
        <v>44</v>
      </c>
      <c r="O97" s="87"/>
      <c r="P97" s="226">
        <f>O97*H97</f>
        <v>0</v>
      </c>
      <c r="Q97" s="226">
        <v>0</v>
      </c>
      <c r="R97" s="226">
        <f>Q97*H97</f>
        <v>0</v>
      </c>
      <c r="S97" s="226">
        <v>0</v>
      </c>
      <c r="T97" s="227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28" t="s">
        <v>200</v>
      </c>
      <c r="AT97" s="228" t="s">
        <v>195</v>
      </c>
      <c r="AU97" s="228" t="s">
        <v>77</v>
      </c>
      <c r="AY97" s="20" t="s">
        <v>193</v>
      </c>
      <c r="BE97" s="229">
        <f>IF(N97="základní",J97,0)</f>
        <v>0</v>
      </c>
      <c r="BF97" s="229">
        <f>IF(N97="snížená",J97,0)</f>
        <v>0</v>
      </c>
      <c r="BG97" s="229">
        <f>IF(N97="zákl. přenesená",J97,0)</f>
        <v>0</v>
      </c>
      <c r="BH97" s="229">
        <f>IF(N97="sníž. přenesená",J97,0)</f>
        <v>0</v>
      </c>
      <c r="BI97" s="229">
        <f>IF(N97="nulová",J97,0)</f>
        <v>0</v>
      </c>
      <c r="BJ97" s="20" t="s">
        <v>77</v>
      </c>
      <c r="BK97" s="229">
        <f>ROUND(I97*H97,2)</f>
        <v>0</v>
      </c>
      <c r="BL97" s="20" t="s">
        <v>200</v>
      </c>
      <c r="BM97" s="228" t="s">
        <v>254</v>
      </c>
    </row>
    <row r="98" s="2" customFormat="1" ht="24.15" customHeight="1">
      <c r="A98" s="41"/>
      <c r="B98" s="42"/>
      <c r="C98" s="217" t="s">
        <v>234</v>
      </c>
      <c r="D98" s="217" t="s">
        <v>195</v>
      </c>
      <c r="E98" s="218" t="s">
        <v>2864</v>
      </c>
      <c r="F98" s="219" t="s">
        <v>2865</v>
      </c>
      <c r="G98" s="220" t="s">
        <v>1687</v>
      </c>
      <c r="H98" s="221">
        <v>1</v>
      </c>
      <c r="I98" s="222"/>
      <c r="J98" s="223">
        <f>ROUND(I98*H98,2)</f>
        <v>0</v>
      </c>
      <c r="K98" s="219" t="s">
        <v>21</v>
      </c>
      <c r="L98" s="47"/>
      <c r="M98" s="224" t="s">
        <v>21</v>
      </c>
      <c r="N98" s="225" t="s">
        <v>44</v>
      </c>
      <c r="O98" s="87"/>
      <c r="P98" s="226">
        <f>O98*H98</f>
        <v>0</v>
      </c>
      <c r="Q98" s="226">
        <v>0</v>
      </c>
      <c r="R98" s="226">
        <f>Q98*H98</f>
        <v>0</v>
      </c>
      <c r="S98" s="226">
        <v>0</v>
      </c>
      <c r="T98" s="227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28" t="s">
        <v>200</v>
      </c>
      <c r="AT98" s="228" t="s">
        <v>195</v>
      </c>
      <c r="AU98" s="228" t="s">
        <v>77</v>
      </c>
      <c r="AY98" s="20" t="s">
        <v>193</v>
      </c>
      <c r="BE98" s="229">
        <f>IF(N98="základní",J98,0)</f>
        <v>0</v>
      </c>
      <c r="BF98" s="229">
        <f>IF(N98="snížená",J98,0)</f>
        <v>0</v>
      </c>
      <c r="BG98" s="229">
        <f>IF(N98="zákl. přenesená",J98,0)</f>
        <v>0</v>
      </c>
      <c r="BH98" s="229">
        <f>IF(N98="sníž. přenesená",J98,0)</f>
        <v>0</v>
      </c>
      <c r="BI98" s="229">
        <f>IF(N98="nulová",J98,0)</f>
        <v>0</v>
      </c>
      <c r="BJ98" s="20" t="s">
        <v>77</v>
      </c>
      <c r="BK98" s="229">
        <f>ROUND(I98*H98,2)</f>
        <v>0</v>
      </c>
      <c r="BL98" s="20" t="s">
        <v>200</v>
      </c>
      <c r="BM98" s="228" t="s">
        <v>269</v>
      </c>
    </row>
    <row r="99" s="2" customFormat="1" ht="24.15" customHeight="1">
      <c r="A99" s="41"/>
      <c r="B99" s="42"/>
      <c r="C99" s="217" t="s">
        <v>240</v>
      </c>
      <c r="D99" s="217" t="s">
        <v>195</v>
      </c>
      <c r="E99" s="218" t="s">
        <v>2866</v>
      </c>
      <c r="F99" s="219" t="s">
        <v>2867</v>
      </c>
      <c r="G99" s="220" t="s">
        <v>1687</v>
      </c>
      <c r="H99" s="221">
        <v>1</v>
      </c>
      <c r="I99" s="222"/>
      <c r="J99" s="223">
        <f>ROUND(I99*H99,2)</f>
        <v>0</v>
      </c>
      <c r="K99" s="219" t="s">
        <v>21</v>
      </c>
      <c r="L99" s="47"/>
      <c r="M99" s="224" t="s">
        <v>21</v>
      </c>
      <c r="N99" s="225" t="s">
        <v>44</v>
      </c>
      <c r="O99" s="87"/>
      <c r="P99" s="226">
        <f>O99*H99</f>
        <v>0</v>
      </c>
      <c r="Q99" s="226">
        <v>0</v>
      </c>
      <c r="R99" s="226">
        <f>Q99*H99</f>
        <v>0</v>
      </c>
      <c r="S99" s="226">
        <v>0</v>
      </c>
      <c r="T99" s="227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8" t="s">
        <v>200</v>
      </c>
      <c r="AT99" s="228" t="s">
        <v>195</v>
      </c>
      <c r="AU99" s="228" t="s">
        <v>77</v>
      </c>
      <c r="AY99" s="20" t="s">
        <v>193</v>
      </c>
      <c r="BE99" s="229">
        <f>IF(N99="základní",J99,0)</f>
        <v>0</v>
      </c>
      <c r="BF99" s="229">
        <f>IF(N99="snížená",J99,0)</f>
        <v>0</v>
      </c>
      <c r="BG99" s="229">
        <f>IF(N99="zákl. přenesená",J99,0)</f>
        <v>0</v>
      </c>
      <c r="BH99" s="229">
        <f>IF(N99="sníž. přenesená",J99,0)</f>
        <v>0</v>
      </c>
      <c r="BI99" s="229">
        <f>IF(N99="nulová",J99,0)</f>
        <v>0</v>
      </c>
      <c r="BJ99" s="20" t="s">
        <v>77</v>
      </c>
      <c r="BK99" s="229">
        <f>ROUND(I99*H99,2)</f>
        <v>0</v>
      </c>
      <c r="BL99" s="20" t="s">
        <v>200</v>
      </c>
      <c r="BM99" s="228" t="s">
        <v>8</v>
      </c>
    </row>
    <row r="100" s="2" customFormat="1" ht="24.15" customHeight="1">
      <c r="A100" s="41"/>
      <c r="B100" s="42"/>
      <c r="C100" s="217" t="s">
        <v>247</v>
      </c>
      <c r="D100" s="217" t="s">
        <v>195</v>
      </c>
      <c r="E100" s="218" t="s">
        <v>2868</v>
      </c>
      <c r="F100" s="219" t="s">
        <v>2869</v>
      </c>
      <c r="G100" s="220" t="s">
        <v>1687</v>
      </c>
      <c r="H100" s="221">
        <v>1</v>
      </c>
      <c r="I100" s="222"/>
      <c r="J100" s="223">
        <f>ROUND(I100*H100,2)</f>
        <v>0</v>
      </c>
      <c r="K100" s="219" t="s">
        <v>21</v>
      </c>
      <c r="L100" s="47"/>
      <c r="M100" s="224" t="s">
        <v>21</v>
      </c>
      <c r="N100" s="225" t="s">
        <v>44</v>
      </c>
      <c r="O100" s="87"/>
      <c r="P100" s="226">
        <f>O100*H100</f>
        <v>0</v>
      </c>
      <c r="Q100" s="226">
        <v>0</v>
      </c>
      <c r="R100" s="226">
        <f>Q100*H100</f>
        <v>0</v>
      </c>
      <c r="S100" s="226">
        <v>0</v>
      </c>
      <c r="T100" s="227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8" t="s">
        <v>200</v>
      </c>
      <c r="AT100" s="228" t="s">
        <v>195</v>
      </c>
      <c r="AU100" s="228" t="s">
        <v>77</v>
      </c>
      <c r="AY100" s="20" t="s">
        <v>193</v>
      </c>
      <c r="BE100" s="229">
        <f>IF(N100="základní",J100,0)</f>
        <v>0</v>
      </c>
      <c r="BF100" s="229">
        <f>IF(N100="snížená",J100,0)</f>
        <v>0</v>
      </c>
      <c r="BG100" s="229">
        <f>IF(N100="zákl. přenesená",J100,0)</f>
        <v>0</v>
      </c>
      <c r="BH100" s="229">
        <f>IF(N100="sníž. přenesená",J100,0)</f>
        <v>0</v>
      </c>
      <c r="BI100" s="229">
        <f>IF(N100="nulová",J100,0)</f>
        <v>0</v>
      </c>
      <c r="BJ100" s="20" t="s">
        <v>77</v>
      </c>
      <c r="BK100" s="229">
        <f>ROUND(I100*H100,2)</f>
        <v>0</v>
      </c>
      <c r="BL100" s="20" t="s">
        <v>200</v>
      </c>
      <c r="BM100" s="228" t="s">
        <v>312</v>
      </c>
    </row>
    <row r="101" s="2" customFormat="1" ht="24.15" customHeight="1">
      <c r="A101" s="41"/>
      <c r="B101" s="42"/>
      <c r="C101" s="217" t="s">
        <v>254</v>
      </c>
      <c r="D101" s="217" t="s">
        <v>195</v>
      </c>
      <c r="E101" s="218" t="s">
        <v>2870</v>
      </c>
      <c r="F101" s="219" t="s">
        <v>2871</v>
      </c>
      <c r="G101" s="220" t="s">
        <v>1687</v>
      </c>
      <c r="H101" s="221">
        <v>1</v>
      </c>
      <c r="I101" s="222"/>
      <c r="J101" s="223">
        <f>ROUND(I101*H101,2)</f>
        <v>0</v>
      </c>
      <c r="K101" s="219" t="s">
        <v>21</v>
      </c>
      <c r="L101" s="47"/>
      <c r="M101" s="224" t="s">
        <v>21</v>
      </c>
      <c r="N101" s="225" t="s">
        <v>44</v>
      </c>
      <c r="O101" s="87"/>
      <c r="P101" s="226">
        <f>O101*H101</f>
        <v>0</v>
      </c>
      <c r="Q101" s="226">
        <v>0</v>
      </c>
      <c r="R101" s="226">
        <f>Q101*H101</f>
        <v>0</v>
      </c>
      <c r="S101" s="226">
        <v>0</v>
      </c>
      <c r="T101" s="227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8" t="s">
        <v>200</v>
      </c>
      <c r="AT101" s="228" t="s">
        <v>195</v>
      </c>
      <c r="AU101" s="228" t="s">
        <v>77</v>
      </c>
      <c r="AY101" s="20" t="s">
        <v>193</v>
      </c>
      <c r="BE101" s="229">
        <f>IF(N101="základní",J101,0)</f>
        <v>0</v>
      </c>
      <c r="BF101" s="229">
        <f>IF(N101="snížená",J101,0)</f>
        <v>0</v>
      </c>
      <c r="BG101" s="229">
        <f>IF(N101="zákl. přenesená",J101,0)</f>
        <v>0</v>
      </c>
      <c r="BH101" s="229">
        <f>IF(N101="sníž. přenesená",J101,0)</f>
        <v>0</v>
      </c>
      <c r="BI101" s="229">
        <f>IF(N101="nulová",J101,0)</f>
        <v>0</v>
      </c>
      <c r="BJ101" s="20" t="s">
        <v>77</v>
      </c>
      <c r="BK101" s="229">
        <f>ROUND(I101*H101,2)</f>
        <v>0</v>
      </c>
      <c r="BL101" s="20" t="s">
        <v>200</v>
      </c>
      <c r="BM101" s="228" t="s">
        <v>352</v>
      </c>
    </row>
    <row r="102" s="2" customFormat="1" ht="24.15" customHeight="1">
      <c r="A102" s="41"/>
      <c r="B102" s="42"/>
      <c r="C102" s="217" t="s">
        <v>259</v>
      </c>
      <c r="D102" s="217" t="s">
        <v>195</v>
      </c>
      <c r="E102" s="218" t="s">
        <v>2872</v>
      </c>
      <c r="F102" s="219" t="s">
        <v>2873</v>
      </c>
      <c r="G102" s="220" t="s">
        <v>1687</v>
      </c>
      <c r="H102" s="221">
        <v>1</v>
      </c>
      <c r="I102" s="222"/>
      <c r="J102" s="223">
        <f>ROUND(I102*H102,2)</f>
        <v>0</v>
      </c>
      <c r="K102" s="219" t="s">
        <v>21</v>
      </c>
      <c r="L102" s="47"/>
      <c r="M102" s="224" t="s">
        <v>21</v>
      </c>
      <c r="N102" s="225" t="s">
        <v>44</v>
      </c>
      <c r="O102" s="87"/>
      <c r="P102" s="226">
        <f>O102*H102</f>
        <v>0</v>
      </c>
      <c r="Q102" s="226">
        <v>0</v>
      </c>
      <c r="R102" s="226">
        <f>Q102*H102</f>
        <v>0</v>
      </c>
      <c r="S102" s="226">
        <v>0</v>
      </c>
      <c r="T102" s="227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28" t="s">
        <v>200</v>
      </c>
      <c r="AT102" s="228" t="s">
        <v>195</v>
      </c>
      <c r="AU102" s="228" t="s">
        <v>77</v>
      </c>
      <c r="AY102" s="20" t="s">
        <v>193</v>
      </c>
      <c r="BE102" s="229">
        <f>IF(N102="základní",J102,0)</f>
        <v>0</v>
      </c>
      <c r="BF102" s="229">
        <f>IF(N102="snížená",J102,0)</f>
        <v>0</v>
      </c>
      <c r="BG102" s="229">
        <f>IF(N102="zákl. přenesená",J102,0)</f>
        <v>0</v>
      </c>
      <c r="BH102" s="229">
        <f>IF(N102="sníž. přenesená",J102,0)</f>
        <v>0</v>
      </c>
      <c r="BI102" s="229">
        <f>IF(N102="nulová",J102,0)</f>
        <v>0</v>
      </c>
      <c r="BJ102" s="20" t="s">
        <v>77</v>
      </c>
      <c r="BK102" s="229">
        <f>ROUND(I102*H102,2)</f>
        <v>0</v>
      </c>
      <c r="BL102" s="20" t="s">
        <v>200</v>
      </c>
      <c r="BM102" s="228" t="s">
        <v>368</v>
      </c>
    </row>
    <row r="103" s="2" customFormat="1" ht="24.15" customHeight="1">
      <c r="A103" s="41"/>
      <c r="B103" s="42"/>
      <c r="C103" s="217" t="s">
        <v>269</v>
      </c>
      <c r="D103" s="217" t="s">
        <v>195</v>
      </c>
      <c r="E103" s="218" t="s">
        <v>2874</v>
      </c>
      <c r="F103" s="219" t="s">
        <v>2875</v>
      </c>
      <c r="G103" s="220" t="s">
        <v>250</v>
      </c>
      <c r="H103" s="221">
        <v>0.029999999999999999</v>
      </c>
      <c r="I103" s="222"/>
      <c r="J103" s="223">
        <f>ROUND(I103*H103,2)</f>
        <v>0</v>
      </c>
      <c r="K103" s="219" t="s">
        <v>199</v>
      </c>
      <c r="L103" s="47"/>
      <c r="M103" s="224" t="s">
        <v>21</v>
      </c>
      <c r="N103" s="225" t="s">
        <v>44</v>
      </c>
      <c r="O103" s="87"/>
      <c r="P103" s="226">
        <f>O103*H103</f>
        <v>0</v>
      </c>
      <c r="Q103" s="226">
        <v>0</v>
      </c>
      <c r="R103" s="226">
        <f>Q103*H103</f>
        <v>0</v>
      </c>
      <c r="S103" s="226">
        <v>0</v>
      </c>
      <c r="T103" s="227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8" t="s">
        <v>200</v>
      </c>
      <c r="AT103" s="228" t="s">
        <v>195</v>
      </c>
      <c r="AU103" s="228" t="s">
        <v>77</v>
      </c>
      <c r="AY103" s="20" t="s">
        <v>193</v>
      </c>
      <c r="BE103" s="229">
        <f>IF(N103="základní",J103,0)</f>
        <v>0</v>
      </c>
      <c r="BF103" s="229">
        <f>IF(N103="snížená",J103,0)</f>
        <v>0</v>
      </c>
      <c r="BG103" s="229">
        <f>IF(N103="zákl. přenesená",J103,0)</f>
        <v>0</v>
      </c>
      <c r="BH103" s="229">
        <f>IF(N103="sníž. přenesená",J103,0)</f>
        <v>0</v>
      </c>
      <c r="BI103" s="229">
        <f>IF(N103="nulová",J103,0)</f>
        <v>0</v>
      </c>
      <c r="BJ103" s="20" t="s">
        <v>77</v>
      </c>
      <c r="BK103" s="229">
        <f>ROUND(I103*H103,2)</f>
        <v>0</v>
      </c>
      <c r="BL103" s="20" t="s">
        <v>200</v>
      </c>
      <c r="BM103" s="228" t="s">
        <v>386</v>
      </c>
    </row>
    <row r="104" s="2" customFormat="1">
      <c r="A104" s="41"/>
      <c r="B104" s="42"/>
      <c r="C104" s="43"/>
      <c r="D104" s="230" t="s">
        <v>202</v>
      </c>
      <c r="E104" s="43"/>
      <c r="F104" s="231" t="s">
        <v>2876</v>
      </c>
      <c r="G104" s="43"/>
      <c r="H104" s="43"/>
      <c r="I104" s="232"/>
      <c r="J104" s="43"/>
      <c r="K104" s="43"/>
      <c r="L104" s="47"/>
      <c r="M104" s="293"/>
      <c r="N104" s="294"/>
      <c r="O104" s="295"/>
      <c r="P104" s="295"/>
      <c r="Q104" s="295"/>
      <c r="R104" s="295"/>
      <c r="S104" s="295"/>
      <c r="T104" s="296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20" t="s">
        <v>202</v>
      </c>
      <c r="AU104" s="20" t="s">
        <v>77</v>
      </c>
    </row>
    <row r="105" s="2" customFormat="1" ht="6.96" customHeight="1">
      <c r="A105" s="41"/>
      <c r="B105" s="62"/>
      <c r="C105" s="63"/>
      <c r="D105" s="63"/>
      <c r="E105" s="63"/>
      <c r="F105" s="63"/>
      <c r="G105" s="63"/>
      <c r="H105" s="63"/>
      <c r="I105" s="63"/>
      <c r="J105" s="63"/>
      <c r="K105" s="63"/>
      <c r="L105" s="47"/>
      <c r="M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</row>
  </sheetData>
  <sheetProtection sheet="1" autoFilter="0" formatColumns="0" formatRows="0" objects="1" scenarios="1" spinCount="100000" saltValue="VB94KkLVrq3K7ZBGbMKZjx6C+g8lvSc48lTlgb5o3lvWoVhnfnEU+sO7Q1wpyUo0m32gksyC6UkbzcwQXXystQ==" hashValue="AMjCmoFzUGX4n5Y75AFOCl76uYhcqxHQfg8ZjuBPaBqP+AeKQtgx1OgTYqa5D0G2DyFL6A4JCd1xvi1KWV2rpQ==" algorithmName="SHA-512" password="CC35"/>
  <autoFilter ref="C91:K104"/>
  <mergeCells count="15">
    <mergeCell ref="E7:H7"/>
    <mergeCell ref="E11:H11"/>
    <mergeCell ref="E9:H9"/>
    <mergeCell ref="E13:H13"/>
    <mergeCell ref="E22:H22"/>
    <mergeCell ref="E31:H31"/>
    <mergeCell ref="E52:H52"/>
    <mergeCell ref="E56:H56"/>
    <mergeCell ref="E54:H54"/>
    <mergeCell ref="E58:H58"/>
    <mergeCell ref="E78:H78"/>
    <mergeCell ref="E82:H82"/>
    <mergeCell ref="E80:H80"/>
    <mergeCell ref="E84:H84"/>
    <mergeCell ref="L2:V2"/>
  </mergeCells>
  <hyperlinks>
    <hyperlink ref="F104" r:id="rId1" display="https://podminky.urs.cz/item/CS_URS_2025_02/998741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2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113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23"/>
      <c r="AT3" s="20" t="s">
        <v>81</v>
      </c>
    </row>
    <row r="4" s="1" customFormat="1" ht="24.96" customHeight="1">
      <c r="B4" s="23"/>
      <c r="D4" s="145" t="s">
        <v>148</v>
      </c>
      <c r="L4" s="23"/>
      <c r="M4" s="146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7" t="s">
        <v>16</v>
      </c>
      <c r="L6" s="23"/>
    </row>
    <row r="7" s="1" customFormat="1" ht="16.5" customHeight="1">
      <c r="B7" s="23"/>
      <c r="E7" s="148" t="str">
        <f>'Rekapitulace stavby'!K6</f>
        <v>MODERNIZACE DOMOVA sv. VÁCLAVA, rekonstrukce domova pro seniory a modernizace zázemí služby</v>
      </c>
      <c r="F7" s="147"/>
      <c r="G7" s="147"/>
      <c r="H7" s="147"/>
      <c r="L7" s="23"/>
    </row>
    <row r="8">
      <c r="B8" s="23"/>
      <c r="D8" s="147" t="s">
        <v>155</v>
      </c>
      <c r="L8" s="23"/>
    </row>
    <row r="9" s="1" customFormat="1" ht="16.5" customHeight="1">
      <c r="B9" s="23"/>
      <c r="E9" s="148" t="s">
        <v>2482</v>
      </c>
      <c r="F9" s="1"/>
      <c r="G9" s="1"/>
      <c r="H9" s="1"/>
      <c r="L9" s="23"/>
    </row>
    <row r="10" s="1" customFormat="1" ht="12" customHeight="1">
      <c r="B10" s="23"/>
      <c r="D10" s="147" t="s">
        <v>157</v>
      </c>
      <c r="L10" s="23"/>
    </row>
    <row r="11" s="2" customFormat="1" ht="16.5" customHeight="1">
      <c r="A11" s="41"/>
      <c r="B11" s="47"/>
      <c r="C11" s="41"/>
      <c r="D11" s="41"/>
      <c r="E11" s="160" t="s">
        <v>2850</v>
      </c>
      <c r="F11" s="41"/>
      <c r="G11" s="41"/>
      <c r="H11" s="41"/>
      <c r="I11" s="41"/>
      <c r="J11" s="41"/>
      <c r="K11" s="41"/>
      <c r="L11" s="149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7" t="s">
        <v>2851</v>
      </c>
      <c r="E12" s="41"/>
      <c r="F12" s="41"/>
      <c r="G12" s="41"/>
      <c r="H12" s="41"/>
      <c r="I12" s="41"/>
      <c r="J12" s="41"/>
      <c r="K12" s="41"/>
      <c r="L12" s="149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6.5" customHeight="1">
      <c r="A13" s="41"/>
      <c r="B13" s="47"/>
      <c r="C13" s="41"/>
      <c r="D13" s="41"/>
      <c r="E13" s="150" t="s">
        <v>2877</v>
      </c>
      <c r="F13" s="41"/>
      <c r="G13" s="41"/>
      <c r="H13" s="41"/>
      <c r="I13" s="41"/>
      <c r="J13" s="41"/>
      <c r="K13" s="41"/>
      <c r="L13" s="149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>
      <c r="A14" s="41"/>
      <c r="B14" s="47"/>
      <c r="C14" s="41"/>
      <c r="D14" s="41"/>
      <c r="E14" s="41"/>
      <c r="F14" s="41"/>
      <c r="G14" s="41"/>
      <c r="H14" s="41"/>
      <c r="I14" s="41"/>
      <c r="J14" s="41"/>
      <c r="K14" s="41"/>
      <c r="L14" s="149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2" customHeight="1">
      <c r="A15" s="41"/>
      <c r="B15" s="47"/>
      <c r="C15" s="41"/>
      <c r="D15" s="147" t="s">
        <v>18</v>
      </c>
      <c r="E15" s="41"/>
      <c r="F15" s="136" t="s">
        <v>21</v>
      </c>
      <c r="G15" s="41"/>
      <c r="H15" s="41"/>
      <c r="I15" s="147" t="s">
        <v>20</v>
      </c>
      <c r="J15" s="136" t="s">
        <v>21</v>
      </c>
      <c r="K15" s="41"/>
      <c r="L15" s="149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7" t="s">
        <v>22</v>
      </c>
      <c r="E16" s="41"/>
      <c r="F16" s="136" t="s">
        <v>23</v>
      </c>
      <c r="G16" s="41"/>
      <c r="H16" s="41"/>
      <c r="I16" s="147" t="s">
        <v>24</v>
      </c>
      <c r="J16" s="151" t="str">
        <f>'Rekapitulace stavby'!AN8</f>
        <v>11. 12. 2025</v>
      </c>
      <c r="K16" s="41"/>
      <c r="L16" s="149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0.8" customHeight="1">
      <c r="A17" s="41"/>
      <c r="B17" s="47"/>
      <c r="C17" s="41"/>
      <c r="D17" s="41"/>
      <c r="E17" s="41"/>
      <c r="F17" s="41"/>
      <c r="G17" s="41"/>
      <c r="H17" s="41"/>
      <c r="I17" s="41"/>
      <c r="J17" s="41"/>
      <c r="K17" s="41"/>
      <c r="L17" s="149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2" customHeight="1">
      <c r="A18" s="41"/>
      <c r="B18" s="47"/>
      <c r="C18" s="41"/>
      <c r="D18" s="147" t="s">
        <v>26</v>
      </c>
      <c r="E18" s="41"/>
      <c r="F18" s="41"/>
      <c r="G18" s="41"/>
      <c r="H18" s="41"/>
      <c r="I18" s="147" t="s">
        <v>27</v>
      </c>
      <c r="J18" s="136" t="s">
        <v>21</v>
      </c>
      <c r="K18" s="41"/>
      <c r="L18" s="149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8" customHeight="1">
      <c r="A19" s="41"/>
      <c r="B19" s="47"/>
      <c r="C19" s="41"/>
      <c r="D19" s="41"/>
      <c r="E19" s="136" t="s">
        <v>28</v>
      </c>
      <c r="F19" s="41"/>
      <c r="G19" s="41"/>
      <c r="H19" s="41"/>
      <c r="I19" s="147" t="s">
        <v>29</v>
      </c>
      <c r="J19" s="136" t="s">
        <v>21</v>
      </c>
      <c r="K19" s="41"/>
      <c r="L19" s="149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6.96" customHeight="1">
      <c r="A20" s="41"/>
      <c r="B20" s="47"/>
      <c r="C20" s="41"/>
      <c r="D20" s="41"/>
      <c r="E20" s="41"/>
      <c r="F20" s="41"/>
      <c r="G20" s="41"/>
      <c r="H20" s="41"/>
      <c r="I20" s="41"/>
      <c r="J20" s="41"/>
      <c r="K20" s="41"/>
      <c r="L20" s="149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2" customHeight="1">
      <c r="A21" s="41"/>
      <c r="B21" s="47"/>
      <c r="C21" s="41"/>
      <c r="D21" s="147" t="s">
        <v>30</v>
      </c>
      <c r="E21" s="41"/>
      <c r="F21" s="41"/>
      <c r="G21" s="41"/>
      <c r="H21" s="41"/>
      <c r="I21" s="147" t="s">
        <v>27</v>
      </c>
      <c r="J21" s="36" t="str">
        <f>'Rekapitulace stavby'!AN13</f>
        <v>Vyplň údaj</v>
      </c>
      <c r="K21" s="41"/>
      <c r="L21" s="149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8" customHeight="1">
      <c r="A22" s="41"/>
      <c r="B22" s="47"/>
      <c r="C22" s="41"/>
      <c r="D22" s="41"/>
      <c r="E22" s="36" t="str">
        <f>'Rekapitulace stavby'!E14</f>
        <v>Vyplň údaj</v>
      </c>
      <c r="F22" s="136"/>
      <c r="G22" s="136"/>
      <c r="H22" s="136"/>
      <c r="I22" s="147" t="s">
        <v>29</v>
      </c>
      <c r="J22" s="36" t="str">
        <f>'Rekapitulace stavby'!AN14</f>
        <v>Vyplň údaj</v>
      </c>
      <c r="K22" s="41"/>
      <c r="L22" s="149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6.96" customHeight="1">
      <c r="A23" s="41"/>
      <c r="B23" s="47"/>
      <c r="C23" s="41"/>
      <c r="D23" s="41"/>
      <c r="E23" s="41"/>
      <c r="F23" s="41"/>
      <c r="G23" s="41"/>
      <c r="H23" s="41"/>
      <c r="I23" s="41"/>
      <c r="J23" s="41"/>
      <c r="K23" s="41"/>
      <c r="L23" s="149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2" customHeight="1">
      <c r="A24" s="41"/>
      <c r="B24" s="47"/>
      <c r="C24" s="41"/>
      <c r="D24" s="147" t="s">
        <v>32</v>
      </c>
      <c r="E24" s="41"/>
      <c r="F24" s="41"/>
      <c r="G24" s="41"/>
      <c r="H24" s="41"/>
      <c r="I24" s="147" t="s">
        <v>27</v>
      </c>
      <c r="J24" s="136" t="s">
        <v>21</v>
      </c>
      <c r="K24" s="41"/>
      <c r="L24" s="149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8" customHeight="1">
      <c r="A25" s="41"/>
      <c r="B25" s="47"/>
      <c r="C25" s="41"/>
      <c r="D25" s="41"/>
      <c r="E25" s="136" t="s">
        <v>33</v>
      </c>
      <c r="F25" s="41"/>
      <c r="G25" s="41"/>
      <c r="H25" s="41"/>
      <c r="I25" s="147" t="s">
        <v>29</v>
      </c>
      <c r="J25" s="136" t="s">
        <v>21</v>
      </c>
      <c r="K25" s="41"/>
      <c r="L25" s="149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6.96" customHeight="1">
      <c r="A26" s="41"/>
      <c r="B26" s="47"/>
      <c r="C26" s="41"/>
      <c r="D26" s="41"/>
      <c r="E26" s="41"/>
      <c r="F26" s="41"/>
      <c r="G26" s="41"/>
      <c r="H26" s="41"/>
      <c r="I26" s="41"/>
      <c r="J26" s="41"/>
      <c r="K26" s="41"/>
      <c r="L26" s="149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12" customHeight="1">
      <c r="A27" s="41"/>
      <c r="B27" s="47"/>
      <c r="C27" s="41"/>
      <c r="D27" s="147" t="s">
        <v>35</v>
      </c>
      <c r="E27" s="41"/>
      <c r="F27" s="41"/>
      <c r="G27" s="41"/>
      <c r="H27" s="41"/>
      <c r="I27" s="147" t="s">
        <v>27</v>
      </c>
      <c r="J27" s="136" t="str">
        <f>IF('Rekapitulace stavby'!AN19="","",'Rekapitulace stavby'!AN19)</f>
        <v/>
      </c>
      <c r="K27" s="41"/>
      <c r="L27" s="149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8" customHeight="1">
      <c r="A28" s="41"/>
      <c r="B28" s="47"/>
      <c r="C28" s="41"/>
      <c r="D28" s="41"/>
      <c r="E28" s="136" t="str">
        <f>IF('Rekapitulace stavby'!E20="","",'Rekapitulace stavby'!E20)</f>
        <v xml:space="preserve"> </v>
      </c>
      <c r="F28" s="41"/>
      <c r="G28" s="41"/>
      <c r="H28" s="41"/>
      <c r="I28" s="147" t="s">
        <v>29</v>
      </c>
      <c r="J28" s="136" t="str">
        <f>IF('Rekapitulace stavby'!AN20="","",'Rekapitulace stavby'!AN20)</f>
        <v/>
      </c>
      <c r="K28" s="41"/>
      <c r="L28" s="149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41"/>
      <c r="E29" s="41"/>
      <c r="F29" s="41"/>
      <c r="G29" s="41"/>
      <c r="H29" s="41"/>
      <c r="I29" s="41"/>
      <c r="J29" s="41"/>
      <c r="K29" s="41"/>
      <c r="L29" s="149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2" customHeight="1">
      <c r="A30" s="41"/>
      <c r="B30" s="47"/>
      <c r="C30" s="41"/>
      <c r="D30" s="147" t="s">
        <v>37</v>
      </c>
      <c r="E30" s="41"/>
      <c r="F30" s="41"/>
      <c r="G30" s="41"/>
      <c r="H30" s="41"/>
      <c r="I30" s="41"/>
      <c r="J30" s="41"/>
      <c r="K30" s="41"/>
      <c r="L30" s="149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8" customFormat="1" ht="16.5" customHeight="1">
      <c r="A31" s="152"/>
      <c r="B31" s="153"/>
      <c r="C31" s="152"/>
      <c r="D31" s="152"/>
      <c r="E31" s="154" t="s">
        <v>21</v>
      </c>
      <c r="F31" s="154"/>
      <c r="G31" s="154"/>
      <c r="H31" s="154"/>
      <c r="I31" s="152"/>
      <c r="J31" s="152"/>
      <c r="K31" s="152"/>
      <c r="L31" s="155"/>
      <c r="S31" s="152"/>
      <c r="T31" s="152"/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</row>
    <row r="32" s="2" customFormat="1" ht="6.96" customHeight="1">
      <c r="A32" s="41"/>
      <c r="B32" s="47"/>
      <c r="C32" s="41"/>
      <c r="D32" s="41"/>
      <c r="E32" s="41"/>
      <c r="F32" s="41"/>
      <c r="G32" s="41"/>
      <c r="H32" s="41"/>
      <c r="I32" s="41"/>
      <c r="J32" s="41"/>
      <c r="K32" s="41"/>
      <c r="L32" s="149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6"/>
      <c r="E33" s="156"/>
      <c r="F33" s="156"/>
      <c r="G33" s="156"/>
      <c r="H33" s="156"/>
      <c r="I33" s="156"/>
      <c r="J33" s="156"/>
      <c r="K33" s="156"/>
      <c r="L33" s="149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25.44" customHeight="1">
      <c r="A34" s="41"/>
      <c r="B34" s="47"/>
      <c r="C34" s="41"/>
      <c r="D34" s="157" t="s">
        <v>39</v>
      </c>
      <c r="E34" s="41"/>
      <c r="F34" s="41"/>
      <c r="G34" s="41"/>
      <c r="H34" s="41"/>
      <c r="I34" s="41"/>
      <c r="J34" s="158">
        <f>ROUND(J92, 2)</f>
        <v>0</v>
      </c>
      <c r="K34" s="41"/>
      <c r="L34" s="149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6.96" customHeight="1">
      <c r="A35" s="41"/>
      <c r="B35" s="47"/>
      <c r="C35" s="41"/>
      <c r="D35" s="156"/>
      <c r="E35" s="156"/>
      <c r="F35" s="156"/>
      <c r="G35" s="156"/>
      <c r="H35" s="156"/>
      <c r="I35" s="156"/>
      <c r="J35" s="156"/>
      <c r="K35" s="156"/>
      <c r="L35" s="149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41"/>
      <c r="F36" s="159" t="s">
        <v>41</v>
      </c>
      <c r="G36" s="41"/>
      <c r="H36" s="41"/>
      <c r="I36" s="159" t="s">
        <v>40</v>
      </c>
      <c r="J36" s="159" t="s">
        <v>42</v>
      </c>
      <c r="K36" s="41"/>
      <c r="L36" s="149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s="2" customFormat="1" ht="14.4" customHeight="1">
      <c r="A37" s="41"/>
      <c r="B37" s="47"/>
      <c r="C37" s="41"/>
      <c r="D37" s="160" t="s">
        <v>43</v>
      </c>
      <c r="E37" s="147" t="s">
        <v>44</v>
      </c>
      <c r="F37" s="161">
        <f>ROUND((SUM(BE92:BE120)),  2)</f>
        <v>0</v>
      </c>
      <c r="G37" s="41"/>
      <c r="H37" s="41"/>
      <c r="I37" s="162">
        <v>0.20999999999999999</v>
      </c>
      <c r="J37" s="161">
        <f>ROUND(((SUM(BE92:BE120))*I37),  2)</f>
        <v>0</v>
      </c>
      <c r="K37" s="41"/>
      <c r="L37" s="149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14.4" customHeight="1">
      <c r="A38" s="41"/>
      <c r="B38" s="47"/>
      <c r="C38" s="41"/>
      <c r="D38" s="41"/>
      <c r="E38" s="147" t="s">
        <v>45</v>
      </c>
      <c r="F38" s="161">
        <f>ROUND((SUM(BF92:BF120)),  2)</f>
        <v>0</v>
      </c>
      <c r="G38" s="41"/>
      <c r="H38" s="41"/>
      <c r="I38" s="162">
        <v>0.12</v>
      </c>
      <c r="J38" s="161">
        <f>ROUND(((SUM(BF92:BF120))*I38),  2)</f>
        <v>0</v>
      </c>
      <c r="K38" s="41"/>
      <c r="L38" s="149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7" t="s">
        <v>46</v>
      </c>
      <c r="F39" s="161">
        <f>ROUND((SUM(BG92:BG120)),  2)</f>
        <v>0</v>
      </c>
      <c r="G39" s="41"/>
      <c r="H39" s="41"/>
      <c r="I39" s="162">
        <v>0.20999999999999999</v>
      </c>
      <c r="J39" s="161">
        <f>0</f>
        <v>0</v>
      </c>
      <c r="K39" s="41"/>
      <c r="L39" s="149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hidden="1" s="2" customFormat="1" ht="14.4" customHeight="1">
      <c r="A40" s="41"/>
      <c r="B40" s="47"/>
      <c r="C40" s="41"/>
      <c r="D40" s="41"/>
      <c r="E40" s="147" t="s">
        <v>47</v>
      </c>
      <c r="F40" s="161">
        <f>ROUND((SUM(BH92:BH120)),  2)</f>
        <v>0</v>
      </c>
      <c r="G40" s="41"/>
      <c r="H40" s="41"/>
      <c r="I40" s="162">
        <v>0.12</v>
      </c>
      <c r="J40" s="161">
        <f>0</f>
        <v>0</v>
      </c>
      <c r="K40" s="41"/>
      <c r="L40" s="149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hidden="1" s="2" customFormat="1" ht="14.4" customHeight="1">
      <c r="A41" s="41"/>
      <c r="B41" s="47"/>
      <c r="C41" s="41"/>
      <c r="D41" s="41"/>
      <c r="E41" s="147" t="s">
        <v>48</v>
      </c>
      <c r="F41" s="161">
        <f>ROUND((SUM(BI92:BI120)),  2)</f>
        <v>0</v>
      </c>
      <c r="G41" s="41"/>
      <c r="H41" s="41"/>
      <c r="I41" s="162">
        <v>0</v>
      </c>
      <c r="J41" s="161">
        <f>0</f>
        <v>0</v>
      </c>
      <c r="K41" s="41"/>
      <c r="L41" s="149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6.96" customHeight="1">
      <c r="A42" s="41"/>
      <c r="B42" s="47"/>
      <c r="C42" s="41"/>
      <c r="D42" s="41"/>
      <c r="E42" s="41"/>
      <c r="F42" s="41"/>
      <c r="G42" s="41"/>
      <c r="H42" s="41"/>
      <c r="I42" s="41"/>
      <c r="J42" s="41"/>
      <c r="K42" s="41"/>
      <c r="L42" s="149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2" customFormat="1" ht="25.44" customHeight="1">
      <c r="A43" s="41"/>
      <c r="B43" s="47"/>
      <c r="C43" s="163"/>
      <c r="D43" s="164" t="s">
        <v>49</v>
      </c>
      <c r="E43" s="165"/>
      <c r="F43" s="165"/>
      <c r="G43" s="166" t="s">
        <v>50</v>
      </c>
      <c r="H43" s="167" t="s">
        <v>51</v>
      </c>
      <c r="I43" s="165"/>
      <c r="J43" s="168">
        <f>SUM(J34:J41)</f>
        <v>0</v>
      </c>
      <c r="K43" s="169"/>
      <c r="L43" s="149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</row>
    <row r="44" s="2" customFormat="1" ht="14.4" customHeight="1">
      <c r="A44" s="41"/>
      <c r="B44" s="170"/>
      <c r="C44" s="171"/>
      <c r="D44" s="171"/>
      <c r="E44" s="171"/>
      <c r="F44" s="171"/>
      <c r="G44" s="171"/>
      <c r="H44" s="171"/>
      <c r="I44" s="171"/>
      <c r="J44" s="171"/>
      <c r="K44" s="171"/>
      <c r="L44" s="149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8" s="2" customFormat="1" ht="6.96" customHeight="1">
      <c r="A48" s="41"/>
      <c r="B48" s="172"/>
      <c r="C48" s="173"/>
      <c r="D48" s="173"/>
      <c r="E48" s="173"/>
      <c r="F48" s="173"/>
      <c r="G48" s="173"/>
      <c r="H48" s="173"/>
      <c r="I48" s="173"/>
      <c r="J48" s="173"/>
      <c r="K48" s="173"/>
      <c r="L48" s="149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24.96" customHeight="1">
      <c r="A49" s="41"/>
      <c r="B49" s="42"/>
      <c r="C49" s="26" t="s">
        <v>159</v>
      </c>
      <c r="D49" s="43"/>
      <c r="E49" s="43"/>
      <c r="F49" s="43"/>
      <c r="G49" s="43"/>
      <c r="H49" s="43"/>
      <c r="I49" s="43"/>
      <c r="J49" s="43"/>
      <c r="K49" s="43"/>
      <c r="L49" s="149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6.96" customHeight="1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149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12" customHeight="1">
      <c r="A51" s="41"/>
      <c r="B51" s="42"/>
      <c r="C51" s="35" t="s">
        <v>16</v>
      </c>
      <c r="D51" s="43"/>
      <c r="E51" s="43"/>
      <c r="F51" s="43"/>
      <c r="G51" s="43"/>
      <c r="H51" s="43"/>
      <c r="I51" s="43"/>
      <c r="J51" s="43"/>
      <c r="K51" s="43"/>
      <c r="L51" s="149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6.5" customHeight="1">
      <c r="A52" s="41"/>
      <c r="B52" s="42"/>
      <c r="C52" s="43"/>
      <c r="D52" s="43"/>
      <c r="E52" s="174" t="str">
        <f>E7</f>
        <v>MODERNIZACE DOMOVA sv. VÁCLAVA, rekonstrukce domova pro seniory a modernizace zázemí služby</v>
      </c>
      <c r="F52" s="35"/>
      <c r="G52" s="35"/>
      <c r="H52" s="35"/>
      <c r="I52" s="43"/>
      <c r="J52" s="43"/>
      <c r="K52" s="43"/>
      <c r="L52" s="149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1" customFormat="1" ht="12" customHeight="1">
      <c r="B53" s="24"/>
      <c r="C53" s="35" t="s">
        <v>155</v>
      </c>
      <c r="D53" s="25"/>
      <c r="E53" s="25"/>
      <c r="F53" s="25"/>
      <c r="G53" s="25"/>
      <c r="H53" s="25"/>
      <c r="I53" s="25"/>
      <c r="J53" s="25"/>
      <c r="K53" s="25"/>
      <c r="L53" s="23"/>
    </row>
    <row r="54" s="1" customFormat="1" ht="16.5" customHeight="1">
      <c r="B54" s="24"/>
      <c r="C54" s="25"/>
      <c r="D54" s="25"/>
      <c r="E54" s="174" t="s">
        <v>2482</v>
      </c>
      <c r="F54" s="25"/>
      <c r="G54" s="25"/>
      <c r="H54" s="25"/>
      <c r="I54" s="25"/>
      <c r="J54" s="25"/>
      <c r="K54" s="25"/>
      <c r="L54" s="23"/>
    </row>
    <row r="55" s="1" customFormat="1" ht="12" customHeight="1">
      <c r="B55" s="24"/>
      <c r="C55" s="35" t="s">
        <v>157</v>
      </c>
      <c r="D55" s="25"/>
      <c r="E55" s="25"/>
      <c r="F55" s="25"/>
      <c r="G55" s="25"/>
      <c r="H55" s="25"/>
      <c r="I55" s="25"/>
      <c r="J55" s="25"/>
      <c r="K55" s="25"/>
      <c r="L55" s="23"/>
    </row>
    <row r="56" s="2" customFormat="1" ht="16.5" customHeight="1">
      <c r="A56" s="41"/>
      <c r="B56" s="42"/>
      <c r="C56" s="43"/>
      <c r="D56" s="43"/>
      <c r="E56" s="301" t="s">
        <v>2850</v>
      </c>
      <c r="F56" s="43"/>
      <c r="G56" s="43"/>
      <c r="H56" s="43"/>
      <c r="I56" s="43"/>
      <c r="J56" s="43"/>
      <c r="K56" s="43"/>
      <c r="L56" s="149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12" customHeight="1">
      <c r="A57" s="41"/>
      <c r="B57" s="42"/>
      <c r="C57" s="35" t="s">
        <v>2851</v>
      </c>
      <c r="D57" s="43"/>
      <c r="E57" s="43"/>
      <c r="F57" s="43"/>
      <c r="G57" s="43"/>
      <c r="H57" s="43"/>
      <c r="I57" s="43"/>
      <c r="J57" s="43"/>
      <c r="K57" s="43"/>
      <c r="L57" s="149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6.5" customHeight="1">
      <c r="A58" s="41"/>
      <c r="B58" s="42"/>
      <c r="C58" s="43"/>
      <c r="D58" s="43"/>
      <c r="E58" s="72" t="str">
        <f>E13</f>
        <v>SO05_2 - Elektroinstalace - Osvětlení</v>
      </c>
      <c r="F58" s="43"/>
      <c r="G58" s="43"/>
      <c r="H58" s="43"/>
      <c r="I58" s="43"/>
      <c r="J58" s="43"/>
      <c r="K58" s="43"/>
      <c r="L58" s="149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6.96" customHeight="1">
      <c r="A59" s="41"/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149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2" customHeight="1">
      <c r="A60" s="41"/>
      <c r="B60" s="42"/>
      <c r="C60" s="35" t="s">
        <v>22</v>
      </c>
      <c r="D60" s="43"/>
      <c r="E60" s="43"/>
      <c r="F60" s="30" t="str">
        <f>F16</f>
        <v>Brandýs nad Labem-Stará Boleslav</v>
      </c>
      <c r="G60" s="43"/>
      <c r="H60" s="43"/>
      <c r="I60" s="35" t="s">
        <v>24</v>
      </c>
      <c r="J60" s="75" t="str">
        <f>IF(J16="","",J16)</f>
        <v>11. 12. 2025</v>
      </c>
      <c r="K60" s="43"/>
      <c r="L60" s="149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6.96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49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25.65" customHeight="1">
      <c r="A62" s="41"/>
      <c r="B62" s="42"/>
      <c r="C62" s="35" t="s">
        <v>26</v>
      </c>
      <c r="D62" s="43"/>
      <c r="E62" s="43"/>
      <c r="F62" s="30" t="str">
        <f>E19</f>
        <v>ARCIDIECÉZNÍ CHARITA PRAHA</v>
      </c>
      <c r="G62" s="43"/>
      <c r="H62" s="43"/>
      <c r="I62" s="35" t="s">
        <v>32</v>
      </c>
      <c r="J62" s="39" t="str">
        <f>E25</f>
        <v>JIRSA - ARCHITEKTI, s.r.o.</v>
      </c>
      <c r="K62" s="43"/>
      <c r="L62" s="149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15.15" customHeight="1">
      <c r="A63" s="41"/>
      <c r="B63" s="42"/>
      <c r="C63" s="35" t="s">
        <v>30</v>
      </c>
      <c r="D63" s="43"/>
      <c r="E63" s="43"/>
      <c r="F63" s="30" t="str">
        <f>IF(E22="","",E22)</f>
        <v>Vyplň údaj</v>
      </c>
      <c r="G63" s="43"/>
      <c r="H63" s="43"/>
      <c r="I63" s="35" t="s">
        <v>35</v>
      </c>
      <c r="J63" s="39" t="str">
        <f>E28</f>
        <v xml:space="preserve"> </v>
      </c>
      <c r="K63" s="43"/>
      <c r="L63" s="149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</row>
    <row r="64" s="2" customFormat="1" ht="10.32" customHeight="1">
      <c r="A64" s="41"/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149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</row>
    <row r="65" s="2" customFormat="1" ht="29.28" customHeight="1">
      <c r="A65" s="41"/>
      <c r="B65" s="42"/>
      <c r="C65" s="175" t="s">
        <v>160</v>
      </c>
      <c r="D65" s="176"/>
      <c r="E65" s="176"/>
      <c r="F65" s="176"/>
      <c r="G65" s="176"/>
      <c r="H65" s="176"/>
      <c r="I65" s="176"/>
      <c r="J65" s="177" t="s">
        <v>161</v>
      </c>
      <c r="K65" s="176"/>
      <c r="L65" s="149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 s="2" customFormat="1" ht="10.32" customHeight="1">
      <c r="A66" s="41"/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149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2.8" customHeight="1">
      <c r="A67" s="41"/>
      <c r="B67" s="42"/>
      <c r="C67" s="178" t="s">
        <v>71</v>
      </c>
      <c r="D67" s="43"/>
      <c r="E67" s="43"/>
      <c r="F67" s="43"/>
      <c r="G67" s="43"/>
      <c r="H67" s="43"/>
      <c r="I67" s="43"/>
      <c r="J67" s="105">
        <f>J92</f>
        <v>0</v>
      </c>
      <c r="K67" s="43"/>
      <c r="L67" s="149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U67" s="20" t="s">
        <v>162</v>
      </c>
    </row>
    <row r="68" s="9" customFormat="1" ht="24.96" customHeight="1">
      <c r="A68" s="9"/>
      <c r="B68" s="179"/>
      <c r="C68" s="180"/>
      <c r="D68" s="181" t="s">
        <v>2878</v>
      </c>
      <c r="E68" s="182"/>
      <c r="F68" s="182"/>
      <c r="G68" s="182"/>
      <c r="H68" s="182"/>
      <c r="I68" s="182"/>
      <c r="J68" s="183">
        <f>J93</f>
        <v>0</v>
      </c>
      <c r="K68" s="180"/>
      <c r="L68" s="184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2" customFormat="1" ht="21.84" customHeight="1">
      <c r="A69" s="41"/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149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6.96" customHeight="1">
      <c r="A70" s="41"/>
      <c r="B70" s="62"/>
      <c r="C70" s="63"/>
      <c r="D70" s="63"/>
      <c r="E70" s="63"/>
      <c r="F70" s="63"/>
      <c r="G70" s="63"/>
      <c r="H70" s="63"/>
      <c r="I70" s="63"/>
      <c r="J70" s="63"/>
      <c r="K70" s="63"/>
      <c r="L70" s="149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4" s="2" customFormat="1" ht="6.96" customHeight="1">
      <c r="A74" s="41"/>
      <c r="B74" s="64"/>
      <c r="C74" s="65"/>
      <c r="D74" s="65"/>
      <c r="E74" s="65"/>
      <c r="F74" s="65"/>
      <c r="G74" s="65"/>
      <c r="H74" s="65"/>
      <c r="I74" s="65"/>
      <c r="J74" s="65"/>
      <c r="K74" s="65"/>
      <c r="L74" s="149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24.96" customHeight="1">
      <c r="A75" s="41"/>
      <c r="B75" s="42"/>
      <c r="C75" s="26" t="s">
        <v>178</v>
      </c>
      <c r="D75" s="43"/>
      <c r="E75" s="43"/>
      <c r="F75" s="43"/>
      <c r="G75" s="43"/>
      <c r="H75" s="43"/>
      <c r="I75" s="43"/>
      <c r="J75" s="43"/>
      <c r="K75" s="43"/>
      <c r="L75" s="149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6.96" customHeigh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149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2" customHeight="1">
      <c r="A77" s="41"/>
      <c r="B77" s="42"/>
      <c r="C77" s="35" t="s">
        <v>16</v>
      </c>
      <c r="D77" s="43"/>
      <c r="E77" s="43"/>
      <c r="F77" s="43"/>
      <c r="G77" s="43"/>
      <c r="H77" s="43"/>
      <c r="I77" s="43"/>
      <c r="J77" s="43"/>
      <c r="K77" s="43"/>
      <c r="L77" s="149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6.5" customHeight="1">
      <c r="A78" s="41"/>
      <c r="B78" s="42"/>
      <c r="C78" s="43"/>
      <c r="D78" s="43"/>
      <c r="E78" s="174" t="str">
        <f>E7</f>
        <v>MODERNIZACE DOMOVA sv. VÁCLAVA, rekonstrukce domova pro seniory a modernizace zázemí služby</v>
      </c>
      <c r="F78" s="35"/>
      <c r="G78" s="35"/>
      <c r="H78" s="35"/>
      <c r="I78" s="43"/>
      <c r="J78" s="43"/>
      <c r="K78" s="43"/>
      <c r="L78" s="149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1" customFormat="1" ht="12" customHeight="1">
      <c r="B79" s="24"/>
      <c r="C79" s="35" t="s">
        <v>155</v>
      </c>
      <c r="D79" s="25"/>
      <c r="E79" s="25"/>
      <c r="F79" s="25"/>
      <c r="G79" s="25"/>
      <c r="H79" s="25"/>
      <c r="I79" s="25"/>
      <c r="J79" s="25"/>
      <c r="K79" s="25"/>
      <c r="L79" s="23"/>
    </row>
    <row r="80" s="1" customFormat="1" ht="16.5" customHeight="1">
      <c r="B80" s="24"/>
      <c r="C80" s="25"/>
      <c r="D80" s="25"/>
      <c r="E80" s="174" t="s">
        <v>2482</v>
      </c>
      <c r="F80" s="25"/>
      <c r="G80" s="25"/>
      <c r="H80" s="25"/>
      <c r="I80" s="25"/>
      <c r="J80" s="25"/>
      <c r="K80" s="25"/>
      <c r="L80" s="23"/>
    </row>
    <row r="81" s="1" customFormat="1" ht="12" customHeight="1">
      <c r="B81" s="24"/>
      <c r="C81" s="35" t="s">
        <v>157</v>
      </c>
      <c r="D81" s="25"/>
      <c r="E81" s="25"/>
      <c r="F81" s="25"/>
      <c r="G81" s="25"/>
      <c r="H81" s="25"/>
      <c r="I81" s="25"/>
      <c r="J81" s="25"/>
      <c r="K81" s="25"/>
      <c r="L81" s="23"/>
    </row>
    <row r="82" s="2" customFormat="1" ht="16.5" customHeight="1">
      <c r="A82" s="41"/>
      <c r="B82" s="42"/>
      <c r="C82" s="43"/>
      <c r="D82" s="43"/>
      <c r="E82" s="301" t="s">
        <v>2850</v>
      </c>
      <c r="F82" s="43"/>
      <c r="G82" s="43"/>
      <c r="H82" s="43"/>
      <c r="I82" s="43"/>
      <c r="J82" s="43"/>
      <c r="K82" s="43"/>
      <c r="L82" s="149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2" customHeight="1">
      <c r="A83" s="41"/>
      <c r="B83" s="42"/>
      <c r="C83" s="35" t="s">
        <v>2851</v>
      </c>
      <c r="D83" s="43"/>
      <c r="E83" s="43"/>
      <c r="F83" s="43"/>
      <c r="G83" s="43"/>
      <c r="H83" s="43"/>
      <c r="I83" s="43"/>
      <c r="J83" s="43"/>
      <c r="K83" s="43"/>
      <c r="L83" s="149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6.5" customHeight="1">
      <c r="A84" s="41"/>
      <c r="B84" s="42"/>
      <c r="C84" s="43"/>
      <c r="D84" s="43"/>
      <c r="E84" s="72" t="str">
        <f>E13</f>
        <v>SO05_2 - Elektroinstalace - Osvětlení</v>
      </c>
      <c r="F84" s="43"/>
      <c r="G84" s="43"/>
      <c r="H84" s="43"/>
      <c r="I84" s="43"/>
      <c r="J84" s="43"/>
      <c r="K84" s="43"/>
      <c r="L84" s="149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6.96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49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5" t="s">
        <v>22</v>
      </c>
      <c r="D86" s="43"/>
      <c r="E86" s="43"/>
      <c r="F86" s="30" t="str">
        <f>F16</f>
        <v>Brandýs nad Labem-Stará Boleslav</v>
      </c>
      <c r="G86" s="43"/>
      <c r="H86" s="43"/>
      <c r="I86" s="35" t="s">
        <v>24</v>
      </c>
      <c r="J86" s="75" t="str">
        <f>IF(J16="","",J16)</f>
        <v>11. 12. 2025</v>
      </c>
      <c r="K86" s="43"/>
      <c r="L86" s="149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6.96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49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25.65" customHeight="1">
      <c r="A88" s="41"/>
      <c r="B88" s="42"/>
      <c r="C88" s="35" t="s">
        <v>26</v>
      </c>
      <c r="D88" s="43"/>
      <c r="E88" s="43"/>
      <c r="F88" s="30" t="str">
        <f>E19</f>
        <v>ARCIDIECÉZNÍ CHARITA PRAHA</v>
      </c>
      <c r="G88" s="43"/>
      <c r="H88" s="43"/>
      <c r="I88" s="35" t="s">
        <v>32</v>
      </c>
      <c r="J88" s="39" t="str">
        <f>E25</f>
        <v>JIRSA - ARCHITEKTI, s.r.o.</v>
      </c>
      <c r="K88" s="43"/>
      <c r="L88" s="149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5.15" customHeight="1">
      <c r="A89" s="41"/>
      <c r="B89" s="42"/>
      <c r="C89" s="35" t="s">
        <v>30</v>
      </c>
      <c r="D89" s="43"/>
      <c r="E89" s="43"/>
      <c r="F89" s="30" t="str">
        <f>IF(E22="","",E22)</f>
        <v>Vyplň údaj</v>
      </c>
      <c r="G89" s="43"/>
      <c r="H89" s="43"/>
      <c r="I89" s="35" t="s">
        <v>35</v>
      </c>
      <c r="J89" s="39" t="str">
        <f>E28</f>
        <v xml:space="preserve"> </v>
      </c>
      <c r="K89" s="43"/>
      <c r="L89" s="149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0.32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149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11" customFormat="1" ht="29.28" customHeight="1">
      <c r="A91" s="190"/>
      <c r="B91" s="191"/>
      <c r="C91" s="192" t="s">
        <v>179</v>
      </c>
      <c r="D91" s="193" t="s">
        <v>58</v>
      </c>
      <c r="E91" s="193" t="s">
        <v>54</v>
      </c>
      <c r="F91" s="193" t="s">
        <v>55</v>
      </c>
      <c r="G91" s="193" t="s">
        <v>180</v>
      </c>
      <c r="H91" s="193" t="s">
        <v>181</v>
      </c>
      <c r="I91" s="193" t="s">
        <v>182</v>
      </c>
      <c r="J91" s="193" t="s">
        <v>161</v>
      </c>
      <c r="K91" s="194" t="s">
        <v>183</v>
      </c>
      <c r="L91" s="195"/>
      <c r="M91" s="95" t="s">
        <v>21</v>
      </c>
      <c r="N91" s="96" t="s">
        <v>43</v>
      </c>
      <c r="O91" s="96" t="s">
        <v>184</v>
      </c>
      <c r="P91" s="96" t="s">
        <v>185</v>
      </c>
      <c r="Q91" s="96" t="s">
        <v>186</v>
      </c>
      <c r="R91" s="96" t="s">
        <v>187</v>
      </c>
      <c r="S91" s="96" t="s">
        <v>188</v>
      </c>
      <c r="T91" s="97" t="s">
        <v>189</v>
      </c>
      <c r="U91" s="190"/>
      <c r="V91" s="190"/>
      <c r="W91" s="190"/>
      <c r="X91" s="190"/>
      <c r="Y91" s="190"/>
      <c r="Z91" s="190"/>
      <c r="AA91" s="190"/>
      <c r="AB91" s="190"/>
      <c r="AC91" s="190"/>
      <c r="AD91" s="190"/>
      <c r="AE91" s="190"/>
    </row>
    <row r="92" s="2" customFormat="1" ht="22.8" customHeight="1">
      <c r="A92" s="41"/>
      <c r="B92" s="42"/>
      <c r="C92" s="102" t="s">
        <v>190</v>
      </c>
      <c r="D92" s="43"/>
      <c r="E92" s="43"/>
      <c r="F92" s="43"/>
      <c r="G92" s="43"/>
      <c r="H92" s="43"/>
      <c r="I92" s="43"/>
      <c r="J92" s="196">
        <f>BK92</f>
        <v>0</v>
      </c>
      <c r="K92" s="43"/>
      <c r="L92" s="47"/>
      <c r="M92" s="98"/>
      <c r="N92" s="197"/>
      <c r="O92" s="99"/>
      <c r="P92" s="198">
        <f>P93</f>
        <v>0</v>
      </c>
      <c r="Q92" s="99"/>
      <c r="R92" s="198">
        <f>R93</f>
        <v>0.038669999999999996</v>
      </c>
      <c r="S92" s="99"/>
      <c r="T92" s="199">
        <f>T93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T92" s="20" t="s">
        <v>72</v>
      </c>
      <c r="AU92" s="20" t="s">
        <v>162</v>
      </c>
      <c r="BK92" s="200">
        <f>BK93</f>
        <v>0</v>
      </c>
    </row>
    <row r="93" s="12" customFormat="1" ht="25.92" customHeight="1">
      <c r="A93" s="12"/>
      <c r="B93" s="201"/>
      <c r="C93" s="202"/>
      <c r="D93" s="203" t="s">
        <v>72</v>
      </c>
      <c r="E93" s="204" t="s">
        <v>2879</v>
      </c>
      <c r="F93" s="204" t="s">
        <v>2880</v>
      </c>
      <c r="G93" s="202"/>
      <c r="H93" s="202"/>
      <c r="I93" s="205"/>
      <c r="J93" s="206">
        <f>BK93</f>
        <v>0</v>
      </c>
      <c r="K93" s="202"/>
      <c r="L93" s="207"/>
      <c r="M93" s="208"/>
      <c r="N93" s="209"/>
      <c r="O93" s="209"/>
      <c r="P93" s="210">
        <f>SUM(P94:P120)</f>
        <v>0</v>
      </c>
      <c r="Q93" s="209"/>
      <c r="R93" s="210">
        <f>SUM(R94:R120)</f>
        <v>0.038669999999999996</v>
      </c>
      <c r="S93" s="209"/>
      <c r="T93" s="211">
        <f>SUM(T94:T120)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2" t="s">
        <v>77</v>
      </c>
      <c r="AT93" s="213" t="s">
        <v>72</v>
      </c>
      <c r="AU93" s="213" t="s">
        <v>73</v>
      </c>
      <c r="AY93" s="212" t="s">
        <v>193</v>
      </c>
      <c r="BK93" s="214">
        <f>SUM(BK94:BK120)</f>
        <v>0</v>
      </c>
    </row>
    <row r="94" s="2" customFormat="1" ht="24.15" customHeight="1">
      <c r="A94" s="41"/>
      <c r="B94" s="42"/>
      <c r="C94" s="217" t="s">
        <v>77</v>
      </c>
      <c r="D94" s="217" t="s">
        <v>195</v>
      </c>
      <c r="E94" s="218" t="s">
        <v>2881</v>
      </c>
      <c r="F94" s="219" t="s">
        <v>2882</v>
      </c>
      <c r="G94" s="220" t="s">
        <v>588</v>
      </c>
      <c r="H94" s="221">
        <v>5</v>
      </c>
      <c r="I94" s="222"/>
      <c r="J94" s="223">
        <f>ROUND(I94*H94,2)</f>
        <v>0</v>
      </c>
      <c r="K94" s="219" t="s">
        <v>199</v>
      </c>
      <c r="L94" s="47"/>
      <c r="M94" s="224" t="s">
        <v>21</v>
      </c>
      <c r="N94" s="225" t="s">
        <v>44</v>
      </c>
      <c r="O94" s="87"/>
      <c r="P94" s="226">
        <f>O94*H94</f>
        <v>0</v>
      </c>
      <c r="Q94" s="226">
        <v>0</v>
      </c>
      <c r="R94" s="226">
        <f>Q94*H94</f>
        <v>0</v>
      </c>
      <c r="S94" s="226">
        <v>0</v>
      </c>
      <c r="T94" s="227">
        <f>S94*H94</f>
        <v>0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R94" s="228" t="s">
        <v>200</v>
      </c>
      <c r="AT94" s="228" t="s">
        <v>195</v>
      </c>
      <c r="AU94" s="228" t="s">
        <v>77</v>
      </c>
      <c r="AY94" s="20" t="s">
        <v>193</v>
      </c>
      <c r="BE94" s="229">
        <f>IF(N94="základní",J94,0)</f>
        <v>0</v>
      </c>
      <c r="BF94" s="229">
        <f>IF(N94="snížená",J94,0)</f>
        <v>0</v>
      </c>
      <c r="BG94" s="229">
        <f>IF(N94="zákl. přenesená",J94,0)</f>
        <v>0</v>
      </c>
      <c r="BH94" s="229">
        <f>IF(N94="sníž. přenesená",J94,0)</f>
        <v>0</v>
      </c>
      <c r="BI94" s="229">
        <f>IF(N94="nulová",J94,0)</f>
        <v>0</v>
      </c>
      <c r="BJ94" s="20" t="s">
        <v>77</v>
      </c>
      <c r="BK94" s="229">
        <f>ROUND(I94*H94,2)</f>
        <v>0</v>
      </c>
      <c r="BL94" s="20" t="s">
        <v>200</v>
      </c>
      <c r="BM94" s="228" t="s">
        <v>81</v>
      </c>
    </row>
    <row r="95" s="2" customFormat="1">
      <c r="A95" s="41"/>
      <c r="B95" s="42"/>
      <c r="C95" s="43"/>
      <c r="D95" s="230" t="s">
        <v>202</v>
      </c>
      <c r="E95" s="43"/>
      <c r="F95" s="231" t="s">
        <v>2883</v>
      </c>
      <c r="G95" s="43"/>
      <c r="H95" s="43"/>
      <c r="I95" s="232"/>
      <c r="J95" s="43"/>
      <c r="K95" s="43"/>
      <c r="L95" s="47"/>
      <c r="M95" s="233"/>
      <c r="N95" s="234"/>
      <c r="O95" s="87"/>
      <c r="P95" s="87"/>
      <c r="Q95" s="87"/>
      <c r="R95" s="87"/>
      <c r="S95" s="87"/>
      <c r="T95" s="88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T95" s="20" t="s">
        <v>202</v>
      </c>
      <c r="AU95" s="20" t="s">
        <v>77</v>
      </c>
    </row>
    <row r="96" s="2" customFormat="1" ht="16.5" customHeight="1">
      <c r="A96" s="41"/>
      <c r="B96" s="42"/>
      <c r="C96" s="282" t="s">
        <v>81</v>
      </c>
      <c r="D96" s="282" t="s">
        <v>811</v>
      </c>
      <c r="E96" s="283" t="s">
        <v>2884</v>
      </c>
      <c r="F96" s="284" t="s">
        <v>2885</v>
      </c>
      <c r="G96" s="285" t="s">
        <v>588</v>
      </c>
      <c r="H96" s="286">
        <v>5</v>
      </c>
      <c r="I96" s="287"/>
      <c r="J96" s="288">
        <f>ROUND(I96*H96,2)</f>
        <v>0</v>
      </c>
      <c r="K96" s="284" t="s">
        <v>199</v>
      </c>
      <c r="L96" s="289"/>
      <c r="M96" s="290" t="s">
        <v>21</v>
      </c>
      <c r="N96" s="291" t="s">
        <v>44</v>
      </c>
      <c r="O96" s="87"/>
      <c r="P96" s="226">
        <f>O96*H96</f>
        <v>0</v>
      </c>
      <c r="Q96" s="226">
        <v>0.00056999999999999998</v>
      </c>
      <c r="R96" s="226">
        <f>Q96*H96</f>
        <v>0.0028500000000000001</v>
      </c>
      <c r="S96" s="226">
        <v>0</v>
      </c>
      <c r="T96" s="227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28" t="s">
        <v>254</v>
      </c>
      <c r="AT96" s="228" t="s">
        <v>811</v>
      </c>
      <c r="AU96" s="228" t="s">
        <v>77</v>
      </c>
      <c r="AY96" s="20" t="s">
        <v>193</v>
      </c>
      <c r="BE96" s="229">
        <f>IF(N96="základní",J96,0)</f>
        <v>0</v>
      </c>
      <c r="BF96" s="229">
        <f>IF(N96="snížená",J96,0)</f>
        <v>0</v>
      </c>
      <c r="BG96" s="229">
        <f>IF(N96="zákl. přenesená",J96,0)</f>
        <v>0</v>
      </c>
      <c r="BH96" s="229">
        <f>IF(N96="sníž. přenesená",J96,0)</f>
        <v>0</v>
      </c>
      <c r="BI96" s="229">
        <f>IF(N96="nulová",J96,0)</f>
        <v>0</v>
      </c>
      <c r="BJ96" s="20" t="s">
        <v>77</v>
      </c>
      <c r="BK96" s="229">
        <f>ROUND(I96*H96,2)</f>
        <v>0</v>
      </c>
      <c r="BL96" s="20" t="s">
        <v>200</v>
      </c>
      <c r="BM96" s="228" t="s">
        <v>200</v>
      </c>
    </row>
    <row r="97" s="2" customFormat="1">
      <c r="A97" s="41"/>
      <c r="B97" s="42"/>
      <c r="C97" s="43"/>
      <c r="D97" s="237" t="s">
        <v>836</v>
      </c>
      <c r="E97" s="43"/>
      <c r="F97" s="292" t="s">
        <v>2886</v>
      </c>
      <c r="G97" s="43"/>
      <c r="H97" s="43"/>
      <c r="I97" s="232"/>
      <c r="J97" s="43"/>
      <c r="K97" s="43"/>
      <c r="L97" s="47"/>
      <c r="M97" s="233"/>
      <c r="N97" s="234"/>
      <c r="O97" s="87"/>
      <c r="P97" s="87"/>
      <c r="Q97" s="87"/>
      <c r="R97" s="87"/>
      <c r="S97" s="87"/>
      <c r="T97" s="88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20" t="s">
        <v>836</v>
      </c>
      <c r="AU97" s="20" t="s">
        <v>77</v>
      </c>
    </row>
    <row r="98" s="2" customFormat="1" ht="21.75" customHeight="1">
      <c r="A98" s="41"/>
      <c r="B98" s="42"/>
      <c r="C98" s="217" t="s">
        <v>109</v>
      </c>
      <c r="D98" s="217" t="s">
        <v>195</v>
      </c>
      <c r="E98" s="218" t="s">
        <v>2887</v>
      </c>
      <c r="F98" s="219" t="s">
        <v>2888</v>
      </c>
      <c r="G98" s="220" t="s">
        <v>588</v>
      </c>
      <c r="H98" s="221">
        <v>14</v>
      </c>
      <c r="I98" s="222"/>
      <c r="J98" s="223">
        <f>ROUND(I98*H98,2)</f>
        <v>0</v>
      </c>
      <c r="K98" s="219" t="s">
        <v>199</v>
      </c>
      <c r="L98" s="47"/>
      <c r="M98" s="224" t="s">
        <v>21</v>
      </c>
      <c r="N98" s="225" t="s">
        <v>44</v>
      </c>
      <c r="O98" s="87"/>
      <c r="P98" s="226">
        <f>O98*H98</f>
        <v>0</v>
      </c>
      <c r="Q98" s="226">
        <v>0</v>
      </c>
      <c r="R98" s="226">
        <f>Q98*H98</f>
        <v>0</v>
      </c>
      <c r="S98" s="226">
        <v>0</v>
      </c>
      <c r="T98" s="227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28" t="s">
        <v>200</v>
      </c>
      <c r="AT98" s="228" t="s">
        <v>195</v>
      </c>
      <c r="AU98" s="228" t="s">
        <v>77</v>
      </c>
      <c r="AY98" s="20" t="s">
        <v>193</v>
      </c>
      <c r="BE98" s="229">
        <f>IF(N98="základní",J98,0)</f>
        <v>0</v>
      </c>
      <c r="BF98" s="229">
        <f>IF(N98="snížená",J98,0)</f>
        <v>0</v>
      </c>
      <c r="BG98" s="229">
        <f>IF(N98="zákl. přenesená",J98,0)</f>
        <v>0</v>
      </c>
      <c r="BH98" s="229">
        <f>IF(N98="sníž. přenesená",J98,0)</f>
        <v>0</v>
      </c>
      <c r="BI98" s="229">
        <f>IF(N98="nulová",J98,0)</f>
        <v>0</v>
      </c>
      <c r="BJ98" s="20" t="s">
        <v>77</v>
      </c>
      <c r="BK98" s="229">
        <f>ROUND(I98*H98,2)</f>
        <v>0</v>
      </c>
      <c r="BL98" s="20" t="s">
        <v>200</v>
      </c>
      <c r="BM98" s="228" t="s">
        <v>240</v>
      </c>
    </row>
    <row r="99" s="2" customFormat="1">
      <c r="A99" s="41"/>
      <c r="B99" s="42"/>
      <c r="C99" s="43"/>
      <c r="D99" s="230" t="s">
        <v>202</v>
      </c>
      <c r="E99" s="43"/>
      <c r="F99" s="231" t="s">
        <v>2889</v>
      </c>
      <c r="G99" s="43"/>
      <c r="H99" s="43"/>
      <c r="I99" s="232"/>
      <c r="J99" s="43"/>
      <c r="K99" s="43"/>
      <c r="L99" s="47"/>
      <c r="M99" s="233"/>
      <c r="N99" s="234"/>
      <c r="O99" s="87"/>
      <c r="P99" s="87"/>
      <c r="Q99" s="87"/>
      <c r="R99" s="87"/>
      <c r="S99" s="87"/>
      <c r="T99" s="88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T99" s="20" t="s">
        <v>202</v>
      </c>
      <c r="AU99" s="20" t="s">
        <v>77</v>
      </c>
    </row>
    <row r="100" s="2" customFormat="1" ht="16.5" customHeight="1">
      <c r="A100" s="41"/>
      <c r="B100" s="42"/>
      <c r="C100" s="282" t="s">
        <v>200</v>
      </c>
      <c r="D100" s="282" t="s">
        <v>811</v>
      </c>
      <c r="E100" s="283" t="s">
        <v>2890</v>
      </c>
      <c r="F100" s="284" t="s">
        <v>2891</v>
      </c>
      <c r="G100" s="285" t="s">
        <v>588</v>
      </c>
      <c r="H100" s="286">
        <v>14</v>
      </c>
      <c r="I100" s="287"/>
      <c r="J100" s="288">
        <f>ROUND(I100*H100,2)</f>
        <v>0</v>
      </c>
      <c r="K100" s="284" t="s">
        <v>199</v>
      </c>
      <c r="L100" s="289"/>
      <c r="M100" s="290" t="s">
        <v>21</v>
      </c>
      <c r="N100" s="291" t="s">
        <v>44</v>
      </c>
      <c r="O100" s="87"/>
      <c r="P100" s="226">
        <f>O100*H100</f>
        <v>0</v>
      </c>
      <c r="Q100" s="226">
        <v>0.0020999999999999999</v>
      </c>
      <c r="R100" s="226">
        <f>Q100*H100</f>
        <v>0.029399999999999999</v>
      </c>
      <c r="S100" s="226">
        <v>0</v>
      </c>
      <c r="T100" s="227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8" t="s">
        <v>254</v>
      </c>
      <c r="AT100" s="228" t="s">
        <v>811</v>
      </c>
      <c r="AU100" s="228" t="s">
        <v>77</v>
      </c>
      <c r="AY100" s="20" t="s">
        <v>193</v>
      </c>
      <c r="BE100" s="229">
        <f>IF(N100="základní",J100,0)</f>
        <v>0</v>
      </c>
      <c r="BF100" s="229">
        <f>IF(N100="snížená",J100,0)</f>
        <v>0</v>
      </c>
      <c r="BG100" s="229">
        <f>IF(N100="zákl. přenesená",J100,0)</f>
        <v>0</v>
      </c>
      <c r="BH100" s="229">
        <f>IF(N100="sníž. přenesená",J100,0)</f>
        <v>0</v>
      </c>
      <c r="BI100" s="229">
        <f>IF(N100="nulová",J100,0)</f>
        <v>0</v>
      </c>
      <c r="BJ100" s="20" t="s">
        <v>77</v>
      </c>
      <c r="BK100" s="229">
        <f>ROUND(I100*H100,2)</f>
        <v>0</v>
      </c>
      <c r="BL100" s="20" t="s">
        <v>200</v>
      </c>
      <c r="BM100" s="228" t="s">
        <v>254</v>
      </c>
    </row>
    <row r="101" s="2" customFormat="1">
      <c r="A101" s="41"/>
      <c r="B101" s="42"/>
      <c r="C101" s="43"/>
      <c r="D101" s="237" t="s">
        <v>836</v>
      </c>
      <c r="E101" s="43"/>
      <c r="F101" s="292" t="s">
        <v>2892</v>
      </c>
      <c r="G101" s="43"/>
      <c r="H101" s="43"/>
      <c r="I101" s="232"/>
      <c r="J101" s="43"/>
      <c r="K101" s="43"/>
      <c r="L101" s="47"/>
      <c r="M101" s="233"/>
      <c r="N101" s="234"/>
      <c r="O101" s="87"/>
      <c r="P101" s="87"/>
      <c r="Q101" s="87"/>
      <c r="R101" s="87"/>
      <c r="S101" s="87"/>
      <c r="T101" s="88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T101" s="20" t="s">
        <v>836</v>
      </c>
      <c r="AU101" s="20" t="s">
        <v>77</v>
      </c>
    </row>
    <row r="102" s="2" customFormat="1" ht="24.15" customHeight="1">
      <c r="A102" s="41"/>
      <c r="B102" s="42"/>
      <c r="C102" s="217" t="s">
        <v>234</v>
      </c>
      <c r="D102" s="217" t="s">
        <v>195</v>
      </c>
      <c r="E102" s="218" t="s">
        <v>2893</v>
      </c>
      <c r="F102" s="219" t="s">
        <v>2894</v>
      </c>
      <c r="G102" s="220" t="s">
        <v>1687</v>
      </c>
      <c r="H102" s="221">
        <v>14</v>
      </c>
      <c r="I102" s="222"/>
      <c r="J102" s="223">
        <f>ROUND(I102*H102,2)</f>
        <v>0</v>
      </c>
      <c r="K102" s="219" t="s">
        <v>21</v>
      </c>
      <c r="L102" s="47"/>
      <c r="M102" s="224" t="s">
        <v>21</v>
      </c>
      <c r="N102" s="225" t="s">
        <v>44</v>
      </c>
      <c r="O102" s="87"/>
      <c r="P102" s="226">
        <f>O102*H102</f>
        <v>0</v>
      </c>
      <c r="Q102" s="226">
        <v>0</v>
      </c>
      <c r="R102" s="226">
        <f>Q102*H102</f>
        <v>0</v>
      </c>
      <c r="S102" s="226">
        <v>0</v>
      </c>
      <c r="T102" s="227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28" t="s">
        <v>200</v>
      </c>
      <c r="AT102" s="228" t="s">
        <v>195</v>
      </c>
      <c r="AU102" s="228" t="s">
        <v>77</v>
      </c>
      <c r="AY102" s="20" t="s">
        <v>193</v>
      </c>
      <c r="BE102" s="229">
        <f>IF(N102="základní",J102,0)</f>
        <v>0</v>
      </c>
      <c r="BF102" s="229">
        <f>IF(N102="snížená",J102,0)</f>
        <v>0</v>
      </c>
      <c r="BG102" s="229">
        <f>IF(N102="zákl. přenesená",J102,0)</f>
        <v>0</v>
      </c>
      <c r="BH102" s="229">
        <f>IF(N102="sníž. přenesená",J102,0)</f>
        <v>0</v>
      </c>
      <c r="BI102" s="229">
        <f>IF(N102="nulová",J102,0)</f>
        <v>0</v>
      </c>
      <c r="BJ102" s="20" t="s">
        <v>77</v>
      </c>
      <c r="BK102" s="229">
        <f>ROUND(I102*H102,2)</f>
        <v>0</v>
      </c>
      <c r="BL102" s="20" t="s">
        <v>200</v>
      </c>
      <c r="BM102" s="228" t="s">
        <v>269</v>
      </c>
    </row>
    <row r="103" s="2" customFormat="1">
      <c r="A103" s="41"/>
      <c r="B103" s="42"/>
      <c r="C103" s="43"/>
      <c r="D103" s="237" t="s">
        <v>836</v>
      </c>
      <c r="E103" s="43"/>
      <c r="F103" s="292" t="s">
        <v>2895</v>
      </c>
      <c r="G103" s="43"/>
      <c r="H103" s="43"/>
      <c r="I103" s="232"/>
      <c r="J103" s="43"/>
      <c r="K103" s="43"/>
      <c r="L103" s="47"/>
      <c r="M103" s="233"/>
      <c r="N103" s="234"/>
      <c r="O103" s="87"/>
      <c r="P103" s="87"/>
      <c r="Q103" s="87"/>
      <c r="R103" s="87"/>
      <c r="S103" s="87"/>
      <c r="T103" s="88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T103" s="20" t="s">
        <v>836</v>
      </c>
      <c r="AU103" s="20" t="s">
        <v>77</v>
      </c>
    </row>
    <row r="104" s="2" customFormat="1" ht="21.75" customHeight="1">
      <c r="A104" s="41"/>
      <c r="B104" s="42"/>
      <c r="C104" s="217" t="s">
        <v>240</v>
      </c>
      <c r="D104" s="217" t="s">
        <v>195</v>
      </c>
      <c r="E104" s="218" t="s">
        <v>2896</v>
      </c>
      <c r="F104" s="219" t="s">
        <v>2897</v>
      </c>
      <c r="G104" s="220" t="s">
        <v>588</v>
      </c>
      <c r="H104" s="221">
        <v>3</v>
      </c>
      <c r="I104" s="222"/>
      <c r="J104" s="223">
        <f>ROUND(I104*H104,2)</f>
        <v>0</v>
      </c>
      <c r="K104" s="219" t="s">
        <v>199</v>
      </c>
      <c r="L104" s="47"/>
      <c r="M104" s="224" t="s">
        <v>21</v>
      </c>
      <c r="N104" s="225" t="s">
        <v>44</v>
      </c>
      <c r="O104" s="87"/>
      <c r="P104" s="226">
        <f>O104*H104</f>
        <v>0</v>
      </c>
      <c r="Q104" s="226">
        <v>0</v>
      </c>
      <c r="R104" s="226">
        <f>Q104*H104</f>
        <v>0</v>
      </c>
      <c r="S104" s="226">
        <v>0</v>
      </c>
      <c r="T104" s="227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8" t="s">
        <v>200</v>
      </c>
      <c r="AT104" s="228" t="s">
        <v>195</v>
      </c>
      <c r="AU104" s="228" t="s">
        <v>77</v>
      </c>
      <c r="AY104" s="20" t="s">
        <v>193</v>
      </c>
      <c r="BE104" s="229">
        <f>IF(N104="základní",J104,0)</f>
        <v>0</v>
      </c>
      <c r="BF104" s="229">
        <f>IF(N104="snížená",J104,0)</f>
        <v>0</v>
      </c>
      <c r="BG104" s="229">
        <f>IF(N104="zákl. přenesená",J104,0)</f>
        <v>0</v>
      </c>
      <c r="BH104" s="229">
        <f>IF(N104="sníž. přenesená",J104,0)</f>
        <v>0</v>
      </c>
      <c r="BI104" s="229">
        <f>IF(N104="nulová",J104,0)</f>
        <v>0</v>
      </c>
      <c r="BJ104" s="20" t="s">
        <v>77</v>
      </c>
      <c r="BK104" s="229">
        <f>ROUND(I104*H104,2)</f>
        <v>0</v>
      </c>
      <c r="BL104" s="20" t="s">
        <v>200</v>
      </c>
      <c r="BM104" s="228" t="s">
        <v>8</v>
      </c>
    </row>
    <row r="105" s="2" customFormat="1">
      <c r="A105" s="41"/>
      <c r="B105" s="42"/>
      <c r="C105" s="43"/>
      <c r="D105" s="230" t="s">
        <v>202</v>
      </c>
      <c r="E105" s="43"/>
      <c r="F105" s="231" t="s">
        <v>2898</v>
      </c>
      <c r="G105" s="43"/>
      <c r="H105" s="43"/>
      <c r="I105" s="232"/>
      <c r="J105" s="43"/>
      <c r="K105" s="43"/>
      <c r="L105" s="47"/>
      <c r="M105" s="233"/>
      <c r="N105" s="234"/>
      <c r="O105" s="87"/>
      <c r="P105" s="87"/>
      <c r="Q105" s="87"/>
      <c r="R105" s="87"/>
      <c r="S105" s="87"/>
      <c r="T105" s="88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T105" s="20" t="s">
        <v>202</v>
      </c>
      <c r="AU105" s="20" t="s">
        <v>77</v>
      </c>
    </row>
    <row r="106" s="2" customFormat="1" ht="16.5" customHeight="1">
      <c r="A106" s="41"/>
      <c r="B106" s="42"/>
      <c r="C106" s="282" t="s">
        <v>247</v>
      </c>
      <c r="D106" s="282" t="s">
        <v>811</v>
      </c>
      <c r="E106" s="283" t="s">
        <v>2899</v>
      </c>
      <c r="F106" s="284" t="s">
        <v>2900</v>
      </c>
      <c r="G106" s="285" t="s">
        <v>588</v>
      </c>
      <c r="H106" s="286">
        <v>3</v>
      </c>
      <c r="I106" s="287"/>
      <c r="J106" s="288">
        <f>ROUND(I106*H106,2)</f>
        <v>0</v>
      </c>
      <c r="K106" s="284" t="s">
        <v>199</v>
      </c>
      <c r="L106" s="289"/>
      <c r="M106" s="290" t="s">
        <v>21</v>
      </c>
      <c r="N106" s="291" t="s">
        <v>44</v>
      </c>
      <c r="O106" s="87"/>
      <c r="P106" s="226">
        <f>O106*H106</f>
        <v>0</v>
      </c>
      <c r="Q106" s="226">
        <v>0.0019</v>
      </c>
      <c r="R106" s="226">
        <f>Q106*H106</f>
        <v>0.0057000000000000002</v>
      </c>
      <c r="S106" s="226">
        <v>0</v>
      </c>
      <c r="T106" s="227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28" t="s">
        <v>254</v>
      </c>
      <c r="AT106" s="228" t="s">
        <v>811</v>
      </c>
      <c r="AU106" s="228" t="s">
        <v>77</v>
      </c>
      <c r="AY106" s="20" t="s">
        <v>193</v>
      </c>
      <c r="BE106" s="229">
        <f>IF(N106="základní",J106,0)</f>
        <v>0</v>
      </c>
      <c r="BF106" s="229">
        <f>IF(N106="snížená",J106,0)</f>
        <v>0</v>
      </c>
      <c r="BG106" s="229">
        <f>IF(N106="zákl. přenesená",J106,0)</f>
        <v>0</v>
      </c>
      <c r="BH106" s="229">
        <f>IF(N106="sníž. přenesená",J106,0)</f>
        <v>0</v>
      </c>
      <c r="BI106" s="229">
        <f>IF(N106="nulová",J106,0)</f>
        <v>0</v>
      </c>
      <c r="BJ106" s="20" t="s">
        <v>77</v>
      </c>
      <c r="BK106" s="229">
        <f>ROUND(I106*H106,2)</f>
        <v>0</v>
      </c>
      <c r="BL106" s="20" t="s">
        <v>200</v>
      </c>
      <c r="BM106" s="228" t="s">
        <v>312</v>
      </c>
    </row>
    <row r="107" s="2" customFormat="1">
      <c r="A107" s="41"/>
      <c r="B107" s="42"/>
      <c r="C107" s="43"/>
      <c r="D107" s="237" t="s">
        <v>836</v>
      </c>
      <c r="E107" s="43"/>
      <c r="F107" s="292" t="s">
        <v>2901</v>
      </c>
      <c r="G107" s="43"/>
      <c r="H107" s="43"/>
      <c r="I107" s="232"/>
      <c r="J107" s="43"/>
      <c r="K107" s="43"/>
      <c r="L107" s="47"/>
      <c r="M107" s="233"/>
      <c r="N107" s="234"/>
      <c r="O107" s="87"/>
      <c r="P107" s="87"/>
      <c r="Q107" s="87"/>
      <c r="R107" s="87"/>
      <c r="S107" s="87"/>
      <c r="T107" s="88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T107" s="20" t="s">
        <v>836</v>
      </c>
      <c r="AU107" s="20" t="s">
        <v>77</v>
      </c>
    </row>
    <row r="108" s="2" customFormat="1" ht="24.15" customHeight="1">
      <c r="A108" s="41"/>
      <c r="B108" s="42"/>
      <c r="C108" s="217" t="s">
        <v>254</v>
      </c>
      <c r="D108" s="217" t="s">
        <v>195</v>
      </c>
      <c r="E108" s="218" t="s">
        <v>2902</v>
      </c>
      <c r="F108" s="219" t="s">
        <v>2903</v>
      </c>
      <c r="G108" s="220" t="s">
        <v>1687</v>
      </c>
      <c r="H108" s="221">
        <v>4</v>
      </c>
      <c r="I108" s="222"/>
      <c r="J108" s="223">
        <f>ROUND(I108*H108,2)</f>
        <v>0</v>
      </c>
      <c r="K108" s="219" t="s">
        <v>21</v>
      </c>
      <c r="L108" s="47"/>
      <c r="M108" s="224" t="s">
        <v>21</v>
      </c>
      <c r="N108" s="225" t="s">
        <v>44</v>
      </c>
      <c r="O108" s="87"/>
      <c r="P108" s="226">
        <f>O108*H108</f>
        <v>0</v>
      </c>
      <c r="Q108" s="226">
        <v>0</v>
      </c>
      <c r="R108" s="226">
        <f>Q108*H108</f>
        <v>0</v>
      </c>
      <c r="S108" s="226">
        <v>0</v>
      </c>
      <c r="T108" s="227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28" t="s">
        <v>200</v>
      </c>
      <c r="AT108" s="228" t="s">
        <v>195</v>
      </c>
      <c r="AU108" s="228" t="s">
        <v>77</v>
      </c>
      <c r="AY108" s="20" t="s">
        <v>193</v>
      </c>
      <c r="BE108" s="229">
        <f>IF(N108="základní",J108,0)</f>
        <v>0</v>
      </c>
      <c r="BF108" s="229">
        <f>IF(N108="snížená",J108,0)</f>
        <v>0</v>
      </c>
      <c r="BG108" s="229">
        <f>IF(N108="zákl. přenesená",J108,0)</f>
        <v>0</v>
      </c>
      <c r="BH108" s="229">
        <f>IF(N108="sníž. přenesená",J108,0)</f>
        <v>0</v>
      </c>
      <c r="BI108" s="229">
        <f>IF(N108="nulová",J108,0)</f>
        <v>0</v>
      </c>
      <c r="BJ108" s="20" t="s">
        <v>77</v>
      </c>
      <c r="BK108" s="229">
        <f>ROUND(I108*H108,2)</f>
        <v>0</v>
      </c>
      <c r="BL108" s="20" t="s">
        <v>200</v>
      </c>
      <c r="BM108" s="228" t="s">
        <v>352</v>
      </c>
    </row>
    <row r="109" s="2" customFormat="1" ht="24.15" customHeight="1">
      <c r="A109" s="41"/>
      <c r="B109" s="42"/>
      <c r="C109" s="217" t="s">
        <v>259</v>
      </c>
      <c r="D109" s="217" t="s">
        <v>195</v>
      </c>
      <c r="E109" s="218" t="s">
        <v>2904</v>
      </c>
      <c r="F109" s="219" t="s">
        <v>2905</v>
      </c>
      <c r="G109" s="220" t="s">
        <v>1687</v>
      </c>
      <c r="H109" s="221">
        <v>2</v>
      </c>
      <c r="I109" s="222"/>
      <c r="J109" s="223">
        <f>ROUND(I109*H109,2)</f>
        <v>0</v>
      </c>
      <c r="K109" s="219" t="s">
        <v>21</v>
      </c>
      <c r="L109" s="47"/>
      <c r="M109" s="224" t="s">
        <v>21</v>
      </c>
      <c r="N109" s="225" t="s">
        <v>44</v>
      </c>
      <c r="O109" s="87"/>
      <c r="P109" s="226">
        <f>O109*H109</f>
        <v>0</v>
      </c>
      <c r="Q109" s="226">
        <v>0</v>
      </c>
      <c r="R109" s="226">
        <f>Q109*H109</f>
        <v>0</v>
      </c>
      <c r="S109" s="226">
        <v>0</v>
      </c>
      <c r="T109" s="227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8" t="s">
        <v>200</v>
      </c>
      <c r="AT109" s="228" t="s">
        <v>195</v>
      </c>
      <c r="AU109" s="228" t="s">
        <v>77</v>
      </c>
      <c r="AY109" s="20" t="s">
        <v>193</v>
      </c>
      <c r="BE109" s="229">
        <f>IF(N109="základní",J109,0)</f>
        <v>0</v>
      </c>
      <c r="BF109" s="229">
        <f>IF(N109="snížená",J109,0)</f>
        <v>0</v>
      </c>
      <c r="BG109" s="229">
        <f>IF(N109="zákl. přenesená",J109,0)</f>
        <v>0</v>
      </c>
      <c r="BH109" s="229">
        <f>IF(N109="sníž. přenesená",J109,0)</f>
        <v>0</v>
      </c>
      <c r="BI109" s="229">
        <f>IF(N109="nulová",J109,0)</f>
        <v>0</v>
      </c>
      <c r="BJ109" s="20" t="s">
        <v>77</v>
      </c>
      <c r="BK109" s="229">
        <f>ROUND(I109*H109,2)</f>
        <v>0</v>
      </c>
      <c r="BL109" s="20" t="s">
        <v>200</v>
      </c>
      <c r="BM109" s="228" t="s">
        <v>368</v>
      </c>
    </row>
    <row r="110" s="2" customFormat="1" ht="24.15" customHeight="1">
      <c r="A110" s="41"/>
      <c r="B110" s="42"/>
      <c r="C110" s="217" t="s">
        <v>269</v>
      </c>
      <c r="D110" s="217" t="s">
        <v>195</v>
      </c>
      <c r="E110" s="218" t="s">
        <v>2906</v>
      </c>
      <c r="F110" s="219" t="s">
        <v>2907</v>
      </c>
      <c r="G110" s="220" t="s">
        <v>1687</v>
      </c>
      <c r="H110" s="221">
        <v>1</v>
      </c>
      <c r="I110" s="222"/>
      <c r="J110" s="223">
        <f>ROUND(I110*H110,2)</f>
        <v>0</v>
      </c>
      <c r="K110" s="219" t="s">
        <v>21</v>
      </c>
      <c r="L110" s="47"/>
      <c r="M110" s="224" t="s">
        <v>21</v>
      </c>
      <c r="N110" s="225" t="s">
        <v>44</v>
      </c>
      <c r="O110" s="87"/>
      <c r="P110" s="226">
        <f>O110*H110</f>
        <v>0</v>
      </c>
      <c r="Q110" s="226">
        <v>0</v>
      </c>
      <c r="R110" s="226">
        <f>Q110*H110</f>
        <v>0</v>
      </c>
      <c r="S110" s="226">
        <v>0</v>
      </c>
      <c r="T110" s="227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28" t="s">
        <v>200</v>
      </c>
      <c r="AT110" s="228" t="s">
        <v>195</v>
      </c>
      <c r="AU110" s="228" t="s">
        <v>77</v>
      </c>
      <c r="AY110" s="20" t="s">
        <v>193</v>
      </c>
      <c r="BE110" s="229">
        <f>IF(N110="základní",J110,0)</f>
        <v>0</v>
      </c>
      <c r="BF110" s="229">
        <f>IF(N110="snížená",J110,0)</f>
        <v>0</v>
      </c>
      <c r="BG110" s="229">
        <f>IF(N110="zákl. přenesená",J110,0)</f>
        <v>0</v>
      </c>
      <c r="BH110" s="229">
        <f>IF(N110="sníž. přenesená",J110,0)</f>
        <v>0</v>
      </c>
      <c r="BI110" s="229">
        <f>IF(N110="nulová",J110,0)</f>
        <v>0</v>
      </c>
      <c r="BJ110" s="20" t="s">
        <v>77</v>
      </c>
      <c r="BK110" s="229">
        <f>ROUND(I110*H110,2)</f>
        <v>0</v>
      </c>
      <c r="BL110" s="20" t="s">
        <v>200</v>
      </c>
      <c r="BM110" s="228" t="s">
        <v>386</v>
      </c>
    </row>
    <row r="111" s="2" customFormat="1" ht="24.15" customHeight="1">
      <c r="A111" s="41"/>
      <c r="B111" s="42"/>
      <c r="C111" s="217" t="s">
        <v>276</v>
      </c>
      <c r="D111" s="217" t="s">
        <v>195</v>
      </c>
      <c r="E111" s="218" t="s">
        <v>2908</v>
      </c>
      <c r="F111" s="219" t="s">
        <v>2909</v>
      </c>
      <c r="G111" s="220" t="s">
        <v>1687</v>
      </c>
      <c r="H111" s="221">
        <v>1</v>
      </c>
      <c r="I111" s="222"/>
      <c r="J111" s="223">
        <f>ROUND(I111*H111,2)</f>
        <v>0</v>
      </c>
      <c r="K111" s="219" t="s">
        <v>21</v>
      </c>
      <c r="L111" s="47"/>
      <c r="M111" s="224" t="s">
        <v>21</v>
      </c>
      <c r="N111" s="225" t="s">
        <v>44</v>
      </c>
      <c r="O111" s="87"/>
      <c r="P111" s="226">
        <f>O111*H111</f>
        <v>0</v>
      </c>
      <c r="Q111" s="226">
        <v>0</v>
      </c>
      <c r="R111" s="226">
        <f>Q111*H111</f>
        <v>0</v>
      </c>
      <c r="S111" s="226">
        <v>0</v>
      </c>
      <c r="T111" s="227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28" t="s">
        <v>200</v>
      </c>
      <c r="AT111" s="228" t="s">
        <v>195</v>
      </c>
      <c r="AU111" s="228" t="s">
        <v>77</v>
      </c>
      <c r="AY111" s="20" t="s">
        <v>193</v>
      </c>
      <c r="BE111" s="229">
        <f>IF(N111="základní",J111,0)</f>
        <v>0</v>
      </c>
      <c r="BF111" s="229">
        <f>IF(N111="snížená",J111,0)</f>
        <v>0</v>
      </c>
      <c r="BG111" s="229">
        <f>IF(N111="zákl. přenesená",J111,0)</f>
        <v>0</v>
      </c>
      <c r="BH111" s="229">
        <f>IF(N111="sníž. přenesená",J111,0)</f>
        <v>0</v>
      </c>
      <c r="BI111" s="229">
        <f>IF(N111="nulová",J111,0)</f>
        <v>0</v>
      </c>
      <c r="BJ111" s="20" t="s">
        <v>77</v>
      </c>
      <c r="BK111" s="229">
        <f>ROUND(I111*H111,2)</f>
        <v>0</v>
      </c>
      <c r="BL111" s="20" t="s">
        <v>200</v>
      </c>
      <c r="BM111" s="228" t="s">
        <v>400</v>
      </c>
    </row>
    <row r="112" s="2" customFormat="1" ht="37.8" customHeight="1">
      <c r="A112" s="41"/>
      <c r="B112" s="42"/>
      <c r="C112" s="217" t="s">
        <v>8</v>
      </c>
      <c r="D112" s="217" t="s">
        <v>195</v>
      </c>
      <c r="E112" s="218" t="s">
        <v>2910</v>
      </c>
      <c r="F112" s="219" t="s">
        <v>2911</v>
      </c>
      <c r="G112" s="220" t="s">
        <v>1687</v>
      </c>
      <c r="H112" s="221">
        <v>2</v>
      </c>
      <c r="I112" s="222"/>
      <c r="J112" s="223">
        <f>ROUND(I112*H112,2)</f>
        <v>0</v>
      </c>
      <c r="K112" s="219" t="s">
        <v>21</v>
      </c>
      <c r="L112" s="47"/>
      <c r="M112" s="224" t="s">
        <v>21</v>
      </c>
      <c r="N112" s="225" t="s">
        <v>44</v>
      </c>
      <c r="O112" s="87"/>
      <c r="P112" s="226">
        <f>O112*H112</f>
        <v>0</v>
      </c>
      <c r="Q112" s="226">
        <v>0</v>
      </c>
      <c r="R112" s="226">
        <f>Q112*H112</f>
        <v>0</v>
      </c>
      <c r="S112" s="226">
        <v>0</v>
      </c>
      <c r="T112" s="227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8" t="s">
        <v>200</v>
      </c>
      <c r="AT112" s="228" t="s">
        <v>195</v>
      </c>
      <c r="AU112" s="228" t="s">
        <v>77</v>
      </c>
      <c r="AY112" s="20" t="s">
        <v>193</v>
      </c>
      <c r="BE112" s="229">
        <f>IF(N112="základní",J112,0)</f>
        <v>0</v>
      </c>
      <c r="BF112" s="229">
        <f>IF(N112="snížená",J112,0)</f>
        <v>0</v>
      </c>
      <c r="BG112" s="229">
        <f>IF(N112="zákl. přenesená",J112,0)</f>
        <v>0</v>
      </c>
      <c r="BH112" s="229">
        <f>IF(N112="sníž. přenesená",J112,0)</f>
        <v>0</v>
      </c>
      <c r="BI112" s="229">
        <f>IF(N112="nulová",J112,0)</f>
        <v>0</v>
      </c>
      <c r="BJ112" s="20" t="s">
        <v>77</v>
      </c>
      <c r="BK112" s="229">
        <f>ROUND(I112*H112,2)</f>
        <v>0</v>
      </c>
      <c r="BL112" s="20" t="s">
        <v>200</v>
      </c>
      <c r="BM112" s="228" t="s">
        <v>417</v>
      </c>
    </row>
    <row r="113" s="2" customFormat="1" ht="16.5" customHeight="1">
      <c r="A113" s="41"/>
      <c r="B113" s="42"/>
      <c r="C113" s="217" t="s">
        <v>299</v>
      </c>
      <c r="D113" s="217" t="s">
        <v>195</v>
      </c>
      <c r="E113" s="218" t="s">
        <v>2912</v>
      </c>
      <c r="F113" s="219" t="s">
        <v>2913</v>
      </c>
      <c r="G113" s="220" t="s">
        <v>588</v>
      </c>
      <c r="H113" s="221">
        <v>4</v>
      </c>
      <c r="I113" s="222"/>
      <c r="J113" s="223">
        <f>ROUND(I113*H113,2)</f>
        <v>0</v>
      </c>
      <c r="K113" s="219" t="s">
        <v>199</v>
      </c>
      <c r="L113" s="47"/>
      <c r="M113" s="224" t="s">
        <v>21</v>
      </c>
      <c r="N113" s="225" t="s">
        <v>44</v>
      </c>
      <c r="O113" s="87"/>
      <c r="P113" s="226">
        <f>O113*H113</f>
        <v>0</v>
      </c>
      <c r="Q113" s="226">
        <v>0</v>
      </c>
      <c r="R113" s="226">
        <f>Q113*H113</f>
        <v>0</v>
      </c>
      <c r="S113" s="226">
        <v>0</v>
      </c>
      <c r="T113" s="227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8" t="s">
        <v>200</v>
      </c>
      <c r="AT113" s="228" t="s">
        <v>195</v>
      </c>
      <c r="AU113" s="228" t="s">
        <v>77</v>
      </c>
      <c r="AY113" s="20" t="s">
        <v>193</v>
      </c>
      <c r="BE113" s="229">
        <f>IF(N113="základní",J113,0)</f>
        <v>0</v>
      </c>
      <c r="BF113" s="229">
        <f>IF(N113="snížená",J113,0)</f>
        <v>0</v>
      </c>
      <c r="BG113" s="229">
        <f>IF(N113="zákl. přenesená",J113,0)</f>
        <v>0</v>
      </c>
      <c r="BH113" s="229">
        <f>IF(N113="sníž. přenesená",J113,0)</f>
        <v>0</v>
      </c>
      <c r="BI113" s="229">
        <f>IF(N113="nulová",J113,0)</f>
        <v>0</v>
      </c>
      <c r="BJ113" s="20" t="s">
        <v>77</v>
      </c>
      <c r="BK113" s="229">
        <f>ROUND(I113*H113,2)</f>
        <v>0</v>
      </c>
      <c r="BL113" s="20" t="s">
        <v>200</v>
      </c>
      <c r="BM113" s="228" t="s">
        <v>434</v>
      </c>
    </row>
    <row r="114" s="2" customFormat="1">
      <c r="A114" s="41"/>
      <c r="B114" s="42"/>
      <c r="C114" s="43"/>
      <c r="D114" s="230" t="s">
        <v>202</v>
      </c>
      <c r="E114" s="43"/>
      <c r="F114" s="231" t="s">
        <v>2914</v>
      </c>
      <c r="G114" s="43"/>
      <c r="H114" s="43"/>
      <c r="I114" s="232"/>
      <c r="J114" s="43"/>
      <c r="K114" s="43"/>
      <c r="L114" s="47"/>
      <c r="M114" s="233"/>
      <c r="N114" s="234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20" t="s">
        <v>202</v>
      </c>
      <c r="AU114" s="20" t="s">
        <v>77</v>
      </c>
    </row>
    <row r="115" s="2" customFormat="1">
      <c r="A115" s="41"/>
      <c r="B115" s="42"/>
      <c r="C115" s="43"/>
      <c r="D115" s="237" t="s">
        <v>836</v>
      </c>
      <c r="E115" s="43"/>
      <c r="F115" s="292" t="s">
        <v>2915</v>
      </c>
      <c r="G115" s="43"/>
      <c r="H115" s="43"/>
      <c r="I115" s="232"/>
      <c r="J115" s="43"/>
      <c r="K115" s="43"/>
      <c r="L115" s="47"/>
      <c r="M115" s="233"/>
      <c r="N115" s="234"/>
      <c r="O115" s="87"/>
      <c r="P115" s="87"/>
      <c r="Q115" s="87"/>
      <c r="R115" s="87"/>
      <c r="S115" s="87"/>
      <c r="T115" s="88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T115" s="20" t="s">
        <v>836</v>
      </c>
      <c r="AU115" s="20" t="s">
        <v>77</v>
      </c>
    </row>
    <row r="116" s="2" customFormat="1" ht="16.5" customHeight="1">
      <c r="A116" s="41"/>
      <c r="B116" s="42"/>
      <c r="C116" s="282" t="s">
        <v>312</v>
      </c>
      <c r="D116" s="282" t="s">
        <v>811</v>
      </c>
      <c r="E116" s="283" t="s">
        <v>2916</v>
      </c>
      <c r="F116" s="284" t="s">
        <v>2917</v>
      </c>
      <c r="G116" s="285" t="s">
        <v>588</v>
      </c>
      <c r="H116" s="286">
        <v>4</v>
      </c>
      <c r="I116" s="287"/>
      <c r="J116" s="288">
        <f>ROUND(I116*H116,2)</f>
        <v>0</v>
      </c>
      <c r="K116" s="284" t="s">
        <v>199</v>
      </c>
      <c r="L116" s="289"/>
      <c r="M116" s="290" t="s">
        <v>21</v>
      </c>
      <c r="N116" s="291" t="s">
        <v>44</v>
      </c>
      <c r="O116" s="87"/>
      <c r="P116" s="226">
        <f>O116*H116</f>
        <v>0</v>
      </c>
      <c r="Q116" s="226">
        <v>8.0000000000000007E-05</v>
      </c>
      <c r="R116" s="226">
        <f>Q116*H116</f>
        <v>0.00032000000000000003</v>
      </c>
      <c r="S116" s="226">
        <v>0</v>
      </c>
      <c r="T116" s="227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28" t="s">
        <v>254</v>
      </c>
      <c r="AT116" s="228" t="s">
        <v>811</v>
      </c>
      <c r="AU116" s="228" t="s">
        <v>77</v>
      </c>
      <c r="AY116" s="20" t="s">
        <v>193</v>
      </c>
      <c r="BE116" s="229">
        <f>IF(N116="základní",J116,0)</f>
        <v>0</v>
      </c>
      <c r="BF116" s="229">
        <f>IF(N116="snížená",J116,0)</f>
        <v>0</v>
      </c>
      <c r="BG116" s="229">
        <f>IF(N116="zákl. přenesená",J116,0)</f>
        <v>0</v>
      </c>
      <c r="BH116" s="229">
        <f>IF(N116="sníž. přenesená",J116,0)</f>
        <v>0</v>
      </c>
      <c r="BI116" s="229">
        <f>IF(N116="nulová",J116,0)</f>
        <v>0</v>
      </c>
      <c r="BJ116" s="20" t="s">
        <v>77</v>
      </c>
      <c r="BK116" s="229">
        <f>ROUND(I116*H116,2)</f>
        <v>0</v>
      </c>
      <c r="BL116" s="20" t="s">
        <v>200</v>
      </c>
      <c r="BM116" s="228" t="s">
        <v>449</v>
      </c>
    </row>
    <row r="117" s="2" customFormat="1" ht="16.5" customHeight="1">
      <c r="A117" s="41"/>
      <c r="B117" s="42"/>
      <c r="C117" s="282" t="s">
        <v>333</v>
      </c>
      <c r="D117" s="282" t="s">
        <v>811</v>
      </c>
      <c r="E117" s="283" t="s">
        <v>2918</v>
      </c>
      <c r="F117" s="284" t="s">
        <v>2919</v>
      </c>
      <c r="G117" s="285" t="s">
        <v>588</v>
      </c>
      <c r="H117" s="286">
        <v>4</v>
      </c>
      <c r="I117" s="287"/>
      <c r="J117" s="288">
        <f>ROUND(I117*H117,2)</f>
        <v>0</v>
      </c>
      <c r="K117" s="284" t="s">
        <v>199</v>
      </c>
      <c r="L117" s="289"/>
      <c r="M117" s="290" t="s">
        <v>21</v>
      </c>
      <c r="N117" s="291" t="s">
        <v>44</v>
      </c>
      <c r="O117" s="87"/>
      <c r="P117" s="226">
        <f>O117*H117</f>
        <v>0</v>
      </c>
      <c r="Q117" s="226">
        <v>0.00010000000000000001</v>
      </c>
      <c r="R117" s="226">
        <f>Q117*H117</f>
        <v>0.00040000000000000002</v>
      </c>
      <c r="S117" s="226">
        <v>0</v>
      </c>
      <c r="T117" s="227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8" t="s">
        <v>254</v>
      </c>
      <c r="AT117" s="228" t="s">
        <v>811</v>
      </c>
      <c r="AU117" s="228" t="s">
        <v>77</v>
      </c>
      <c r="AY117" s="20" t="s">
        <v>193</v>
      </c>
      <c r="BE117" s="229">
        <f>IF(N117="základní",J117,0)</f>
        <v>0</v>
      </c>
      <c r="BF117" s="229">
        <f>IF(N117="snížená",J117,0)</f>
        <v>0</v>
      </c>
      <c r="BG117" s="229">
        <f>IF(N117="zákl. přenesená",J117,0)</f>
        <v>0</v>
      </c>
      <c r="BH117" s="229">
        <f>IF(N117="sníž. přenesená",J117,0)</f>
        <v>0</v>
      </c>
      <c r="BI117" s="229">
        <f>IF(N117="nulová",J117,0)</f>
        <v>0</v>
      </c>
      <c r="BJ117" s="20" t="s">
        <v>77</v>
      </c>
      <c r="BK117" s="229">
        <f>ROUND(I117*H117,2)</f>
        <v>0</v>
      </c>
      <c r="BL117" s="20" t="s">
        <v>200</v>
      </c>
      <c r="BM117" s="228" t="s">
        <v>460</v>
      </c>
    </row>
    <row r="118" s="2" customFormat="1" ht="24.15" customHeight="1">
      <c r="A118" s="41"/>
      <c r="B118" s="42"/>
      <c r="C118" s="217" t="s">
        <v>352</v>
      </c>
      <c r="D118" s="217" t="s">
        <v>195</v>
      </c>
      <c r="E118" s="218" t="s">
        <v>2920</v>
      </c>
      <c r="F118" s="219" t="s">
        <v>2921</v>
      </c>
      <c r="G118" s="220" t="s">
        <v>1687</v>
      </c>
      <c r="H118" s="221">
        <v>31</v>
      </c>
      <c r="I118" s="222"/>
      <c r="J118" s="223">
        <f>ROUND(I118*H118,2)</f>
        <v>0</v>
      </c>
      <c r="K118" s="219" t="s">
        <v>21</v>
      </c>
      <c r="L118" s="47"/>
      <c r="M118" s="224" t="s">
        <v>21</v>
      </c>
      <c r="N118" s="225" t="s">
        <v>44</v>
      </c>
      <c r="O118" s="87"/>
      <c r="P118" s="226">
        <f>O118*H118</f>
        <v>0</v>
      </c>
      <c r="Q118" s="226">
        <v>0</v>
      </c>
      <c r="R118" s="226">
        <f>Q118*H118</f>
        <v>0</v>
      </c>
      <c r="S118" s="226">
        <v>0</v>
      </c>
      <c r="T118" s="227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28" t="s">
        <v>200</v>
      </c>
      <c r="AT118" s="228" t="s">
        <v>195</v>
      </c>
      <c r="AU118" s="228" t="s">
        <v>77</v>
      </c>
      <c r="AY118" s="20" t="s">
        <v>193</v>
      </c>
      <c r="BE118" s="229">
        <f>IF(N118="základní",J118,0)</f>
        <v>0</v>
      </c>
      <c r="BF118" s="229">
        <f>IF(N118="snížená",J118,0)</f>
        <v>0</v>
      </c>
      <c r="BG118" s="229">
        <f>IF(N118="zákl. přenesená",J118,0)</f>
        <v>0</v>
      </c>
      <c r="BH118" s="229">
        <f>IF(N118="sníž. přenesená",J118,0)</f>
        <v>0</v>
      </c>
      <c r="BI118" s="229">
        <f>IF(N118="nulová",J118,0)</f>
        <v>0</v>
      </c>
      <c r="BJ118" s="20" t="s">
        <v>77</v>
      </c>
      <c r="BK118" s="229">
        <f>ROUND(I118*H118,2)</f>
        <v>0</v>
      </c>
      <c r="BL118" s="20" t="s">
        <v>200</v>
      </c>
      <c r="BM118" s="228" t="s">
        <v>472</v>
      </c>
    </row>
    <row r="119" s="2" customFormat="1" ht="24.15" customHeight="1">
      <c r="A119" s="41"/>
      <c r="B119" s="42"/>
      <c r="C119" s="217" t="s">
        <v>360</v>
      </c>
      <c r="D119" s="217" t="s">
        <v>195</v>
      </c>
      <c r="E119" s="218" t="s">
        <v>2874</v>
      </c>
      <c r="F119" s="219" t="s">
        <v>2875</v>
      </c>
      <c r="G119" s="220" t="s">
        <v>250</v>
      </c>
      <c r="H119" s="221">
        <v>0.037999999999999999</v>
      </c>
      <c r="I119" s="222"/>
      <c r="J119" s="223">
        <f>ROUND(I119*H119,2)</f>
        <v>0</v>
      </c>
      <c r="K119" s="219" t="s">
        <v>199</v>
      </c>
      <c r="L119" s="47"/>
      <c r="M119" s="224" t="s">
        <v>21</v>
      </c>
      <c r="N119" s="225" t="s">
        <v>44</v>
      </c>
      <c r="O119" s="87"/>
      <c r="P119" s="226">
        <f>O119*H119</f>
        <v>0</v>
      </c>
      <c r="Q119" s="226">
        <v>0</v>
      </c>
      <c r="R119" s="226">
        <f>Q119*H119</f>
        <v>0</v>
      </c>
      <c r="S119" s="226">
        <v>0</v>
      </c>
      <c r="T119" s="227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28" t="s">
        <v>200</v>
      </c>
      <c r="AT119" s="228" t="s">
        <v>195</v>
      </c>
      <c r="AU119" s="228" t="s">
        <v>77</v>
      </c>
      <c r="AY119" s="20" t="s">
        <v>193</v>
      </c>
      <c r="BE119" s="229">
        <f>IF(N119="základní",J119,0)</f>
        <v>0</v>
      </c>
      <c r="BF119" s="229">
        <f>IF(N119="snížená",J119,0)</f>
        <v>0</v>
      </c>
      <c r="BG119" s="229">
        <f>IF(N119="zákl. přenesená",J119,0)</f>
        <v>0</v>
      </c>
      <c r="BH119" s="229">
        <f>IF(N119="sníž. přenesená",J119,0)</f>
        <v>0</v>
      </c>
      <c r="BI119" s="229">
        <f>IF(N119="nulová",J119,0)</f>
        <v>0</v>
      </c>
      <c r="BJ119" s="20" t="s">
        <v>77</v>
      </c>
      <c r="BK119" s="229">
        <f>ROUND(I119*H119,2)</f>
        <v>0</v>
      </c>
      <c r="BL119" s="20" t="s">
        <v>200</v>
      </c>
      <c r="BM119" s="228" t="s">
        <v>484</v>
      </c>
    </row>
    <row r="120" s="2" customFormat="1">
      <c r="A120" s="41"/>
      <c r="B120" s="42"/>
      <c r="C120" s="43"/>
      <c r="D120" s="230" t="s">
        <v>202</v>
      </c>
      <c r="E120" s="43"/>
      <c r="F120" s="231" t="s">
        <v>2876</v>
      </c>
      <c r="G120" s="43"/>
      <c r="H120" s="43"/>
      <c r="I120" s="232"/>
      <c r="J120" s="43"/>
      <c r="K120" s="43"/>
      <c r="L120" s="47"/>
      <c r="M120" s="293"/>
      <c r="N120" s="294"/>
      <c r="O120" s="295"/>
      <c r="P120" s="295"/>
      <c r="Q120" s="295"/>
      <c r="R120" s="295"/>
      <c r="S120" s="295"/>
      <c r="T120" s="296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T120" s="20" t="s">
        <v>202</v>
      </c>
      <c r="AU120" s="20" t="s">
        <v>77</v>
      </c>
    </row>
    <row r="121" s="2" customFormat="1" ht="6.96" customHeight="1">
      <c r="A121" s="41"/>
      <c r="B121" s="62"/>
      <c r="C121" s="63"/>
      <c r="D121" s="63"/>
      <c r="E121" s="63"/>
      <c r="F121" s="63"/>
      <c r="G121" s="63"/>
      <c r="H121" s="63"/>
      <c r="I121" s="63"/>
      <c r="J121" s="63"/>
      <c r="K121" s="63"/>
      <c r="L121" s="47"/>
      <c r="M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</row>
  </sheetData>
  <sheetProtection sheet="1" autoFilter="0" formatColumns="0" formatRows="0" objects="1" scenarios="1" spinCount="100000" saltValue="iqvVij11q+iiX3gGiFPsUZceruaQOdf5c9FUZe0QC7T5Px/paiRIespgd0Q0Q1fAL74/+NEVBkgcXMOzXSabXg==" hashValue="bOnydLYMqb3CewN/6gYord6ZgyL0EzmvVdB/gPK4+Mue5O02CP622UoKLTcivM1gfxCBojCcDl57PG5arurFKw==" algorithmName="SHA-512" password="CC35"/>
  <autoFilter ref="C91:K120"/>
  <mergeCells count="15">
    <mergeCell ref="E7:H7"/>
    <mergeCell ref="E11:H11"/>
    <mergeCell ref="E9:H9"/>
    <mergeCell ref="E13:H13"/>
    <mergeCell ref="E22:H22"/>
    <mergeCell ref="E31:H31"/>
    <mergeCell ref="E52:H52"/>
    <mergeCell ref="E56:H56"/>
    <mergeCell ref="E54:H54"/>
    <mergeCell ref="E58:H58"/>
    <mergeCell ref="E78:H78"/>
    <mergeCell ref="E82:H82"/>
    <mergeCell ref="E80:H80"/>
    <mergeCell ref="E84:H84"/>
    <mergeCell ref="L2:V2"/>
  </mergeCells>
  <hyperlinks>
    <hyperlink ref="F95" r:id="rId1" display="https://podminky.urs.cz/item/CS_URS_2025_02/741372063"/>
    <hyperlink ref="F99" r:id="rId2" display="https://podminky.urs.cz/item/CS_URS_2025_02/741372157"/>
    <hyperlink ref="F105" r:id="rId3" display="https://podminky.urs.cz/item/CS_URS_2025_02/741372154"/>
    <hyperlink ref="F114" r:id="rId4" display="https://podminky.urs.cz/item/CS_URS_2025_02/742220232"/>
    <hyperlink ref="F120" r:id="rId5" display="https://podminky.urs.cz/item/CS_URS_2025_02/998741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6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116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23"/>
      <c r="AT3" s="20" t="s">
        <v>81</v>
      </c>
    </row>
    <row r="4" s="1" customFormat="1" ht="24.96" customHeight="1">
      <c r="B4" s="23"/>
      <c r="D4" s="145" t="s">
        <v>148</v>
      </c>
      <c r="L4" s="23"/>
      <c r="M4" s="146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7" t="s">
        <v>16</v>
      </c>
      <c r="L6" s="23"/>
    </row>
    <row r="7" s="1" customFormat="1" ht="16.5" customHeight="1">
      <c r="B7" s="23"/>
      <c r="E7" s="148" t="str">
        <f>'Rekapitulace stavby'!K6</f>
        <v>MODERNIZACE DOMOVA sv. VÁCLAVA, rekonstrukce domova pro seniory a modernizace zázemí služby</v>
      </c>
      <c r="F7" s="147"/>
      <c r="G7" s="147"/>
      <c r="H7" s="147"/>
      <c r="L7" s="23"/>
    </row>
    <row r="8">
      <c r="B8" s="23"/>
      <c r="D8" s="147" t="s">
        <v>155</v>
      </c>
      <c r="L8" s="23"/>
    </row>
    <row r="9" s="1" customFormat="1" ht="16.5" customHeight="1">
      <c r="B9" s="23"/>
      <c r="E9" s="148" t="s">
        <v>2482</v>
      </c>
      <c r="F9" s="1"/>
      <c r="G9" s="1"/>
      <c r="H9" s="1"/>
      <c r="L9" s="23"/>
    </row>
    <row r="10" s="1" customFormat="1" ht="12" customHeight="1">
      <c r="B10" s="23"/>
      <c r="D10" s="147" t="s">
        <v>157</v>
      </c>
      <c r="L10" s="23"/>
    </row>
    <row r="11" s="2" customFormat="1" ht="16.5" customHeight="1">
      <c r="A11" s="41"/>
      <c r="B11" s="47"/>
      <c r="C11" s="41"/>
      <c r="D11" s="41"/>
      <c r="E11" s="160" t="s">
        <v>2850</v>
      </c>
      <c r="F11" s="41"/>
      <c r="G11" s="41"/>
      <c r="H11" s="41"/>
      <c r="I11" s="41"/>
      <c r="J11" s="41"/>
      <c r="K11" s="41"/>
      <c r="L11" s="149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7" t="s">
        <v>2851</v>
      </c>
      <c r="E12" s="41"/>
      <c r="F12" s="41"/>
      <c r="G12" s="41"/>
      <c r="H12" s="41"/>
      <c r="I12" s="41"/>
      <c r="J12" s="41"/>
      <c r="K12" s="41"/>
      <c r="L12" s="149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6.5" customHeight="1">
      <c r="A13" s="41"/>
      <c r="B13" s="47"/>
      <c r="C13" s="41"/>
      <c r="D13" s="41"/>
      <c r="E13" s="150" t="s">
        <v>2922</v>
      </c>
      <c r="F13" s="41"/>
      <c r="G13" s="41"/>
      <c r="H13" s="41"/>
      <c r="I13" s="41"/>
      <c r="J13" s="41"/>
      <c r="K13" s="41"/>
      <c r="L13" s="149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>
      <c r="A14" s="41"/>
      <c r="B14" s="47"/>
      <c r="C14" s="41"/>
      <c r="D14" s="41"/>
      <c r="E14" s="41"/>
      <c r="F14" s="41"/>
      <c r="G14" s="41"/>
      <c r="H14" s="41"/>
      <c r="I14" s="41"/>
      <c r="J14" s="41"/>
      <c r="K14" s="41"/>
      <c r="L14" s="149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2" customHeight="1">
      <c r="A15" s="41"/>
      <c r="B15" s="47"/>
      <c r="C15" s="41"/>
      <c r="D15" s="147" t="s">
        <v>18</v>
      </c>
      <c r="E15" s="41"/>
      <c r="F15" s="136" t="s">
        <v>21</v>
      </c>
      <c r="G15" s="41"/>
      <c r="H15" s="41"/>
      <c r="I15" s="147" t="s">
        <v>20</v>
      </c>
      <c r="J15" s="136" t="s">
        <v>21</v>
      </c>
      <c r="K15" s="41"/>
      <c r="L15" s="149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7" t="s">
        <v>22</v>
      </c>
      <c r="E16" s="41"/>
      <c r="F16" s="136" t="s">
        <v>23</v>
      </c>
      <c r="G16" s="41"/>
      <c r="H16" s="41"/>
      <c r="I16" s="147" t="s">
        <v>24</v>
      </c>
      <c r="J16" s="151" t="str">
        <f>'Rekapitulace stavby'!AN8</f>
        <v>11. 12. 2025</v>
      </c>
      <c r="K16" s="41"/>
      <c r="L16" s="149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0.8" customHeight="1">
      <c r="A17" s="41"/>
      <c r="B17" s="47"/>
      <c r="C17" s="41"/>
      <c r="D17" s="41"/>
      <c r="E17" s="41"/>
      <c r="F17" s="41"/>
      <c r="G17" s="41"/>
      <c r="H17" s="41"/>
      <c r="I17" s="41"/>
      <c r="J17" s="41"/>
      <c r="K17" s="41"/>
      <c r="L17" s="149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2" customHeight="1">
      <c r="A18" s="41"/>
      <c r="B18" s="47"/>
      <c r="C18" s="41"/>
      <c r="D18" s="147" t="s">
        <v>26</v>
      </c>
      <c r="E18" s="41"/>
      <c r="F18" s="41"/>
      <c r="G18" s="41"/>
      <c r="H18" s="41"/>
      <c r="I18" s="147" t="s">
        <v>27</v>
      </c>
      <c r="J18" s="136" t="s">
        <v>21</v>
      </c>
      <c r="K18" s="41"/>
      <c r="L18" s="149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8" customHeight="1">
      <c r="A19" s="41"/>
      <c r="B19" s="47"/>
      <c r="C19" s="41"/>
      <c r="D19" s="41"/>
      <c r="E19" s="136" t="s">
        <v>28</v>
      </c>
      <c r="F19" s="41"/>
      <c r="G19" s="41"/>
      <c r="H19" s="41"/>
      <c r="I19" s="147" t="s">
        <v>29</v>
      </c>
      <c r="J19" s="136" t="s">
        <v>21</v>
      </c>
      <c r="K19" s="41"/>
      <c r="L19" s="149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6.96" customHeight="1">
      <c r="A20" s="41"/>
      <c r="B20" s="47"/>
      <c r="C20" s="41"/>
      <c r="D20" s="41"/>
      <c r="E20" s="41"/>
      <c r="F20" s="41"/>
      <c r="G20" s="41"/>
      <c r="H20" s="41"/>
      <c r="I20" s="41"/>
      <c r="J20" s="41"/>
      <c r="K20" s="41"/>
      <c r="L20" s="149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2" customHeight="1">
      <c r="A21" s="41"/>
      <c r="B21" s="47"/>
      <c r="C21" s="41"/>
      <c r="D21" s="147" t="s">
        <v>30</v>
      </c>
      <c r="E21" s="41"/>
      <c r="F21" s="41"/>
      <c r="G21" s="41"/>
      <c r="H21" s="41"/>
      <c r="I21" s="147" t="s">
        <v>27</v>
      </c>
      <c r="J21" s="36" t="str">
        <f>'Rekapitulace stavby'!AN13</f>
        <v>Vyplň údaj</v>
      </c>
      <c r="K21" s="41"/>
      <c r="L21" s="149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8" customHeight="1">
      <c r="A22" s="41"/>
      <c r="B22" s="47"/>
      <c r="C22" s="41"/>
      <c r="D22" s="41"/>
      <c r="E22" s="36" t="str">
        <f>'Rekapitulace stavby'!E14</f>
        <v>Vyplň údaj</v>
      </c>
      <c r="F22" s="136"/>
      <c r="G22" s="136"/>
      <c r="H22" s="136"/>
      <c r="I22" s="147" t="s">
        <v>29</v>
      </c>
      <c r="J22" s="36" t="str">
        <f>'Rekapitulace stavby'!AN14</f>
        <v>Vyplň údaj</v>
      </c>
      <c r="K22" s="41"/>
      <c r="L22" s="149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6.96" customHeight="1">
      <c r="A23" s="41"/>
      <c r="B23" s="47"/>
      <c r="C23" s="41"/>
      <c r="D23" s="41"/>
      <c r="E23" s="41"/>
      <c r="F23" s="41"/>
      <c r="G23" s="41"/>
      <c r="H23" s="41"/>
      <c r="I23" s="41"/>
      <c r="J23" s="41"/>
      <c r="K23" s="41"/>
      <c r="L23" s="149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2" customHeight="1">
      <c r="A24" s="41"/>
      <c r="B24" s="47"/>
      <c r="C24" s="41"/>
      <c r="D24" s="147" t="s">
        <v>32</v>
      </c>
      <c r="E24" s="41"/>
      <c r="F24" s="41"/>
      <c r="G24" s="41"/>
      <c r="H24" s="41"/>
      <c r="I24" s="147" t="s">
        <v>27</v>
      </c>
      <c r="J24" s="136" t="s">
        <v>21</v>
      </c>
      <c r="K24" s="41"/>
      <c r="L24" s="149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8" customHeight="1">
      <c r="A25" s="41"/>
      <c r="B25" s="47"/>
      <c r="C25" s="41"/>
      <c r="D25" s="41"/>
      <c r="E25" s="136" t="s">
        <v>33</v>
      </c>
      <c r="F25" s="41"/>
      <c r="G25" s="41"/>
      <c r="H25" s="41"/>
      <c r="I25" s="147" t="s">
        <v>29</v>
      </c>
      <c r="J25" s="136" t="s">
        <v>21</v>
      </c>
      <c r="K25" s="41"/>
      <c r="L25" s="149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6.96" customHeight="1">
      <c r="A26" s="41"/>
      <c r="B26" s="47"/>
      <c r="C26" s="41"/>
      <c r="D26" s="41"/>
      <c r="E26" s="41"/>
      <c r="F26" s="41"/>
      <c r="G26" s="41"/>
      <c r="H26" s="41"/>
      <c r="I26" s="41"/>
      <c r="J26" s="41"/>
      <c r="K26" s="41"/>
      <c r="L26" s="149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12" customHeight="1">
      <c r="A27" s="41"/>
      <c r="B27" s="47"/>
      <c r="C27" s="41"/>
      <c r="D27" s="147" t="s">
        <v>35</v>
      </c>
      <c r="E27" s="41"/>
      <c r="F27" s="41"/>
      <c r="G27" s="41"/>
      <c r="H27" s="41"/>
      <c r="I27" s="147" t="s">
        <v>27</v>
      </c>
      <c r="J27" s="136" t="str">
        <f>IF('Rekapitulace stavby'!AN19="","",'Rekapitulace stavby'!AN19)</f>
        <v/>
      </c>
      <c r="K27" s="41"/>
      <c r="L27" s="149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8" customHeight="1">
      <c r="A28" s="41"/>
      <c r="B28" s="47"/>
      <c r="C28" s="41"/>
      <c r="D28" s="41"/>
      <c r="E28" s="136" t="str">
        <f>IF('Rekapitulace stavby'!E20="","",'Rekapitulace stavby'!E20)</f>
        <v xml:space="preserve"> </v>
      </c>
      <c r="F28" s="41"/>
      <c r="G28" s="41"/>
      <c r="H28" s="41"/>
      <c r="I28" s="147" t="s">
        <v>29</v>
      </c>
      <c r="J28" s="136" t="str">
        <f>IF('Rekapitulace stavby'!AN20="","",'Rekapitulace stavby'!AN20)</f>
        <v/>
      </c>
      <c r="K28" s="41"/>
      <c r="L28" s="149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41"/>
      <c r="E29" s="41"/>
      <c r="F29" s="41"/>
      <c r="G29" s="41"/>
      <c r="H29" s="41"/>
      <c r="I29" s="41"/>
      <c r="J29" s="41"/>
      <c r="K29" s="41"/>
      <c r="L29" s="149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2" customHeight="1">
      <c r="A30" s="41"/>
      <c r="B30" s="47"/>
      <c r="C30" s="41"/>
      <c r="D30" s="147" t="s">
        <v>37</v>
      </c>
      <c r="E30" s="41"/>
      <c r="F30" s="41"/>
      <c r="G30" s="41"/>
      <c r="H30" s="41"/>
      <c r="I30" s="41"/>
      <c r="J30" s="41"/>
      <c r="K30" s="41"/>
      <c r="L30" s="149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8" customFormat="1" ht="16.5" customHeight="1">
      <c r="A31" s="152"/>
      <c r="B31" s="153"/>
      <c r="C31" s="152"/>
      <c r="D31" s="152"/>
      <c r="E31" s="154" t="s">
        <v>21</v>
      </c>
      <c r="F31" s="154"/>
      <c r="G31" s="154"/>
      <c r="H31" s="154"/>
      <c r="I31" s="152"/>
      <c r="J31" s="152"/>
      <c r="K31" s="152"/>
      <c r="L31" s="155"/>
      <c r="S31" s="152"/>
      <c r="T31" s="152"/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</row>
    <row r="32" s="2" customFormat="1" ht="6.96" customHeight="1">
      <c r="A32" s="41"/>
      <c r="B32" s="47"/>
      <c r="C32" s="41"/>
      <c r="D32" s="41"/>
      <c r="E32" s="41"/>
      <c r="F32" s="41"/>
      <c r="G32" s="41"/>
      <c r="H32" s="41"/>
      <c r="I32" s="41"/>
      <c r="J32" s="41"/>
      <c r="K32" s="41"/>
      <c r="L32" s="149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6"/>
      <c r="E33" s="156"/>
      <c r="F33" s="156"/>
      <c r="G33" s="156"/>
      <c r="H33" s="156"/>
      <c r="I33" s="156"/>
      <c r="J33" s="156"/>
      <c r="K33" s="156"/>
      <c r="L33" s="149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25.44" customHeight="1">
      <c r="A34" s="41"/>
      <c r="B34" s="47"/>
      <c r="C34" s="41"/>
      <c r="D34" s="157" t="s">
        <v>39</v>
      </c>
      <c r="E34" s="41"/>
      <c r="F34" s="41"/>
      <c r="G34" s="41"/>
      <c r="H34" s="41"/>
      <c r="I34" s="41"/>
      <c r="J34" s="158">
        <f>ROUND(J97, 2)</f>
        <v>0</v>
      </c>
      <c r="K34" s="41"/>
      <c r="L34" s="149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6.96" customHeight="1">
      <c r="A35" s="41"/>
      <c r="B35" s="47"/>
      <c r="C35" s="41"/>
      <c r="D35" s="156"/>
      <c r="E35" s="156"/>
      <c r="F35" s="156"/>
      <c r="G35" s="156"/>
      <c r="H35" s="156"/>
      <c r="I35" s="156"/>
      <c r="J35" s="156"/>
      <c r="K35" s="156"/>
      <c r="L35" s="149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41"/>
      <c r="F36" s="159" t="s">
        <v>41</v>
      </c>
      <c r="G36" s="41"/>
      <c r="H36" s="41"/>
      <c r="I36" s="159" t="s">
        <v>40</v>
      </c>
      <c r="J36" s="159" t="s">
        <v>42</v>
      </c>
      <c r="K36" s="41"/>
      <c r="L36" s="149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s="2" customFormat="1" ht="14.4" customHeight="1">
      <c r="A37" s="41"/>
      <c r="B37" s="47"/>
      <c r="C37" s="41"/>
      <c r="D37" s="160" t="s">
        <v>43</v>
      </c>
      <c r="E37" s="147" t="s">
        <v>44</v>
      </c>
      <c r="F37" s="161">
        <f>ROUND((SUM(BE97:BE226)),  2)</f>
        <v>0</v>
      </c>
      <c r="G37" s="41"/>
      <c r="H37" s="41"/>
      <c r="I37" s="162">
        <v>0.20999999999999999</v>
      </c>
      <c r="J37" s="161">
        <f>ROUND(((SUM(BE97:BE226))*I37),  2)</f>
        <v>0</v>
      </c>
      <c r="K37" s="41"/>
      <c r="L37" s="149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14.4" customHeight="1">
      <c r="A38" s="41"/>
      <c r="B38" s="47"/>
      <c r="C38" s="41"/>
      <c r="D38" s="41"/>
      <c r="E38" s="147" t="s">
        <v>45</v>
      </c>
      <c r="F38" s="161">
        <f>ROUND((SUM(BF97:BF226)),  2)</f>
        <v>0</v>
      </c>
      <c r="G38" s="41"/>
      <c r="H38" s="41"/>
      <c r="I38" s="162">
        <v>0.12</v>
      </c>
      <c r="J38" s="161">
        <f>ROUND(((SUM(BF97:BF226))*I38),  2)</f>
        <v>0</v>
      </c>
      <c r="K38" s="41"/>
      <c r="L38" s="149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7" t="s">
        <v>46</v>
      </c>
      <c r="F39" s="161">
        <f>ROUND((SUM(BG97:BG226)),  2)</f>
        <v>0</v>
      </c>
      <c r="G39" s="41"/>
      <c r="H39" s="41"/>
      <c r="I39" s="162">
        <v>0.20999999999999999</v>
      </c>
      <c r="J39" s="161">
        <f>0</f>
        <v>0</v>
      </c>
      <c r="K39" s="41"/>
      <c r="L39" s="149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hidden="1" s="2" customFormat="1" ht="14.4" customHeight="1">
      <c r="A40" s="41"/>
      <c r="B40" s="47"/>
      <c r="C40" s="41"/>
      <c r="D40" s="41"/>
      <c r="E40" s="147" t="s">
        <v>47</v>
      </c>
      <c r="F40" s="161">
        <f>ROUND((SUM(BH97:BH226)),  2)</f>
        <v>0</v>
      </c>
      <c r="G40" s="41"/>
      <c r="H40" s="41"/>
      <c r="I40" s="162">
        <v>0.12</v>
      </c>
      <c r="J40" s="161">
        <f>0</f>
        <v>0</v>
      </c>
      <c r="K40" s="41"/>
      <c r="L40" s="149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hidden="1" s="2" customFormat="1" ht="14.4" customHeight="1">
      <c r="A41" s="41"/>
      <c r="B41" s="47"/>
      <c r="C41" s="41"/>
      <c r="D41" s="41"/>
      <c r="E41" s="147" t="s">
        <v>48</v>
      </c>
      <c r="F41" s="161">
        <f>ROUND((SUM(BI97:BI226)),  2)</f>
        <v>0</v>
      </c>
      <c r="G41" s="41"/>
      <c r="H41" s="41"/>
      <c r="I41" s="162">
        <v>0</v>
      </c>
      <c r="J41" s="161">
        <f>0</f>
        <v>0</v>
      </c>
      <c r="K41" s="41"/>
      <c r="L41" s="149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6.96" customHeight="1">
      <c r="A42" s="41"/>
      <c r="B42" s="47"/>
      <c r="C42" s="41"/>
      <c r="D42" s="41"/>
      <c r="E42" s="41"/>
      <c r="F42" s="41"/>
      <c r="G42" s="41"/>
      <c r="H42" s="41"/>
      <c r="I42" s="41"/>
      <c r="J42" s="41"/>
      <c r="K42" s="41"/>
      <c r="L42" s="149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2" customFormat="1" ht="25.44" customHeight="1">
      <c r="A43" s="41"/>
      <c r="B43" s="47"/>
      <c r="C43" s="163"/>
      <c r="D43" s="164" t="s">
        <v>49</v>
      </c>
      <c r="E43" s="165"/>
      <c r="F43" s="165"/>
      <c r="G43" s="166" t="s">
        <v>50</v>
      </c>
      <c r="H43" s="167" t="s">
        <v>51</v>
      </c>
      <c r="I43" s="165"/>
      <c r="J43" s="168">
        <f>SUM(J34:J41)</f>
        <v>0</v>
      </c>
      <c r="K43" s="169"/>
      <c r="L43" s="149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</row>
    <row r="44" s="2" customFormat="1" ht="14.4" customHeight="1">
      <c r="A44" s="41"/>
      <c r="B44" s="170"/>
      <c r="C44" s="171"/>
      <c r="D44" s="171"/>
      <c r="E44" s="171"/>
      <c r="F44" s="171"/>
      <c r="G44" s="171"/>
      <c r="H44" s="171"/>
      <c r="I44" s="171"/>
      <c r="J44" s="171"/>
      <c r="K44" s="171"/>
      <c r="L44" s="149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8" s="2" customFormat="1" ht="6.96" customHeight="1">
      <c r="A48" s="41"/>
      <c r="B48" s="172"/>
      <c r="C48" s="173"/>
      <c r="D48" s="173"/>
      <c r="E48" s="173"/>
      <c r="F48" s="173"/>
      <c r="G48" s="173"/>
      <c r="H48" s="173"/>
      <c r="I48" s="173"/>
      <c r="J48" s="173"/>
      <c r="K48" s="173"/>
      <c r="L48" s="149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24.96" customHeight="1">
      <c r="A49" s="41"/>
      <c r="B49" s="42"/>
      <c r="C49" s="26" t="s">
        <v>159</v>
      </c>
      <c r="D49" s="43"/>
      <c r="E49" s="43"/>
      <c r="F49" s="43"/>
      <c r="G49" s="43"/>
      <c r="H49" s="43"/>
      <c r="I49" s="43"/>
      <c r="J49" s="43"/>
      <c r="K49" s="43"/>
      <c r="L49" s="149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6.96" customHeight="1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149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12" customHeight="1">
      <c r="A51" s="41"/>
      <c r="B51" s="42"/>
      <c r="C51" s="35" t="s">
        <v>16</v>
      </c>
      <c r="D51" s="43"/>
      <c r="E51" s="43"/>
      <c r="F51" s="43"/>
      <c r="G51" s="43"/>
      <c r="H51" s="43"/>
      <c r="I51" s="43"/>
      <c r="J51" s="43"/>
      <c r="K51" s="43"/>
      <c r="L51" s="149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6.5" customHeight="1">
      <c r="A52" s="41"/>
      <c r="B52" s="42"/>
      <c r="C52" s="43"/>
      <c r="D52" s="43"/>
      <c r="E52" s="174" t="str">
        <f>E7</f>
        <v>MODERNIZACE DOMOVA sv. VÁCLAVA, rekonstrukce domova pro seniory a modernizace zázemí služby</v>
      </c>
      <c r="F52" s="35"/>
      <c r="G52" s="35"/>
      <c r="H52" s="35"/>
      <c r="I52" s="43"/>
      <c r="J52" s="43"/>
      <c r="K52" s="43"/>
      <c r="L52" s="149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1" customFormat="1" ht="12" customHeight="1">
      <c r="B53" s="24"/>
      <c r="C53" s="35" t="s">
        <v>155</v>
      </c>
      <c r="D53" s="25"/>
      <c r="E53" s="25"/>
      <c r="F53" s="25"/>
      <c r="G53" s="25"/>
      <c r="H53" s="25"/>
      <c r="I53" s="25"/>
      <c r="J53" s="25"/>
      <c r="K53" s="25"/>
      <c r="L53" s="23"/>
    </row>
    <row r="54" s="1" customFormat="1" ht="16.5" customHeight="1">
      <c r="B54" s="24"/>
      <c r="C54" s="25"/>
      <c r="D54" s="25"/>
      <c r="E54" s="174" t="s">
        <v>2482</v>
      </c>
      <c r="F54" s="25"/>
      <c r="G54" s="25"/>
      <c r="H54" s="25"/>
      <c r="I54" s="25"/>
      <c r="J54" s="25"/>
      <c r="K54" s="25"/>
      <c r="L54" s="23"/>
    </row>
    <row r="55" s="1" customFormat="1" ht="12" customHeight="1">
      <c r="B55" s="24"/>
      <c r="C55" s="35" t="s">
        <v>157</v>
      </c>
      <c r="D55" s="25"/>
      <c r="E55" s="25"/>
      <c r="F55" s="25"/>
      <c r="G55" s="25"/>
      <c r="H55" s="25"/>
      <c r="I55" s="25"/>
      <c r="J55" s="25"/>
      <c r="K55" s="25"/>
      <c r="L55" s="23"/>
    </row>
    <row r="56" s="2" customFormat="1" ht="16.5" customHeight="1">
      <c r="A56" s="41"/>
      <c r="B56" s="42"/>
      <c r="C56" s="43"/>
      <c r="D56" s="43"/>
      <c r="E56" s="301" t="s">
        <v>2850</v>
      </c>
      <c r="F56" s="43"/>
      <c r="G56" s="43"/>
      <c r="H56" s="43"/>
      <c r="I56" s="43"/>
      <c r="J56" s="43"/>
      <c r="K56" s="43"/>
      <c r="L56" s="149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12" customHeight="1">
      <c r="A57" s="41"/>
      <c r="B57" s="42"/>
      <c r="C57" s="35" t="s">
        <v>2851</v>
      </c>
      <c r="D57" s="43"/>
      <c r="E57" s="43"/>
      <c r="F57" s="43"/>
      <c r="G57" s="43"/>
      <c r="H57" s="43"/>
      <c r="I57" s="43"/>
      <c r="J57" s="43"/>
      <c r="K57" s="43"/>
      <c r="L57" s="149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6.5" customHeight="1">
      <c r="A58" s="41"/>
      <c r="B58" s="42"/>
      <c r="C58" s="43"/>
      <c r="D58" s="43"/>
      <c r="E58" s="72" t="str">
        <f>E13</f>
        <v>SO05_3 - Elektroinstalace - Silnoproud</v>
      </c>
      <c r="F58" s="43"/>
      <c r="G58" s="43"/>
      <c r="H58" s="43"/>
      <c r="I58" s="43"/>
      <c r="J58" s="43"/>
      <c r="K58" s="43"/>
      <c r="L58" s="149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6.96" customHeight="1">
      <c r="A59" s="41"/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149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2" customHeight="1">
      <c r="A60" s="41"/>
      <c r="B60" s="42"/>
      <c r="C60" s="35" t="s">
        <v>22</v>
      </c>
      <c r="D60" s="43"/>
      <c r="E60" s="43"/>
      <c r="F60" s="30" t="str">
        <f>F16</f>
        <v>Brandýs nad Labem-Stará Boleslav</v>
      </c>
      <c r="G60" s="43"/>
      <c r="H60" s="43"/>
      <c r="I60" s="35" t="s">
        <v>24</v>
      </c>
      <c r="J60" s="75" t="str">
        <f>IF(J16="","",J16)</f>
        <v>11. 12. 2025</v>
      </c>
      <c r="K60" s="43"/>
      <c r="L60" s="149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6.96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49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25.65" customHeight="1">
      <c r="A62" s="41"/>
      <c r="B62" s="42"/>
      <c r="C62" s="35" t="s">
        <v>26</v>
      </c>
      <c r="D62" s="43"/>
      <c r="E62" s="43"/>
      <c r="F62" s="30" t="str">
        <f>E19</f>
        <v>ARCIDIECÉZNÍ CHARITA PRAHA</v>
      </c>
      <c r="G62" s="43"/>
      <c r="H62" s="43"/>
      <c r="I62" s="35" t="s">
        <v>32</v>
      </c>
      <c r="J62" s="39" t="str">
        <f>E25</f>
        <v>JIRSA - ARCHITEKTI, s.r.o.</v>
      </c>
      <c r="K62" s="43"/>
      <c r="L62" s="149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15.15" customHeight="1">
      <c r="A63" s="41"/>
      <c r="B63" s="42"/>
      <c r="C63" s="35" t="s">
        <v>30</v>
      </c>
      <c r="D63" s="43"/>
      <c r="E63" s="43"/>
      <c r="F63" s="30" t="str">
        <f>IF(E22="","",E22)</f>
        <v>Vyplň údaj</v>
      </c>
      <c r="G63" s="43"/>
      <c r="H63" s="43"/>
      <c r="I63" s="35" t="s">
        <v>35</v>
      </c>
      <c r="J63" s="39" t="str">
        <f>E28</f>
        <v xml:space="preserve"> </v>
      </c>
      <c r="K63" s="43"/>
      <c r="L63" s="149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</row>
    <row r="64" s="2" customFormat="1" ht="10.32" customHeight="1">
      <c r="A64" s="41"/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149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</row>
    <row r="65" s="2" customFormat="1" ht="29.28" customHeight="1">
      <c r="A65" s="41"/>
      <c r="B65" s="42"/>
      <c r="C65" s="175" t="s">
        <v>160</v>
      </c>
      <c r="D65" s="176"/>
      <c r="E65" s="176"/>
      <c r="F65" s="176"/>
      <c r="G65" s="176"/>
      <c r="H65" s="176"/>
      <c r="I65" s="176"/>
      <c r="J65" s="177" t="s">
        <v>161</v>
      </c>
      <c r="K65" s="176"/>
      <c r="L65" s="149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 s="2" customFormat="1" ht="10.32" customHeight="1">
      <c r="A66" s="41"/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149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2.8" customHeight="1">
      <c r="A67" s="41"/>
      <c r="B67" s="42"/>
      <c r="C67" s="178" t="s">
        <v>71</v>
      </c>
      <c r="D67" s="43"/>
      <c r="E67" s="43"/>
      <c r="F67" s="43"/>
      <c r="G67" s="43"/>
      <c r="H67" s="43"/>
      <c r="I67" s="43"/>
      <c r="J67" s="105">
        <f>J97</f>
        <v>0</v>
      </c>
      <c r="K67" s="43"/>
      <c r="L67" s="149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U67" s="20" t="s">
        <v>162</v>
      </c>
    </row>
    <row r="68" s="9" customFormat="1" ht="24.96" customHeight="1">
      <c r="A68" s="9"/>
      <c r="B68" s="179"/>
      <c r="C68" s="180"/>
      <c r="D68" s="181" t="s">
        <v>2923</v>
      </c>
      <c r="E68" s="182"/>
      <c r="F68" s="182"/>
      <c r="G68" s="182"/>
      <c r="H68" s="182"/>
      <c r="I68" s="182"/>
      <c r="J68" s="183">
        <f>J98</f>
        <v>0</v>
      </c>
      <c r="K68" s="180"/>
      <c r="L68" s="184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9" customFormat="1" ht="24.96" customHeight="1">
      <c r="A69" s="9"/>
      <c r="B69" s="179"/>
      <c r="C69" s="180"/>
      <c r="D69" s="181" t="s">
        <v>2924</v>
      </c>
      <c r="E69" s="182"/>
      <c r="F69" s="182"/>
      <c r="G69" s="182"/>
      <c r="H69" s="182"/>
      <c r="I69" s="182"/>
      <c r="J69" s="183">
        <f>J132</f>
        <v>0</v>
      </c>
      <c r="K69" s="180"/>
      <c r="L69" s="184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9" customFormat="1" ht="24.96" customHeight="1">
      <c r="A70" s="9"/>
      <c r="B70" s="179"/>
      <c r="C70" s="180"/>
      <c r="D70" s="181" t="s">
        <v>2925</v>
      </c>
      <c r="E70" s="182"/>
      <c r="F70" s="182"/>
      <c r="G70" s="182"/>
      <c r="H70" s="182"/>
      <c r="I70" s="182"/>
      <c r="J70" s="183">
        <f>J134</f>
        <v>0</v>
      </c>
      <c r="K70" s="180"/>
      <c r="L70" s="184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="9" customFormat="1" ht="24.96" customHeight="1">
      <c r="A71" s="9"/>
      <c r="B71" s="179"/>
      <c r="C71" s="180"/>
      <c r="D71" s="181" t="s">
        <v>2926</v>
      </c>
      <c r="E71" s="182"/>
      <c r="F71" s="182"/>
      <c r="G71" s="182"/>
      <c r="H71" s="182"/>
      <c r="I71" s="182"/>
      <c r="J71" s="183">
        <f>J178</f>
        <v>0</v>
      </c>
      <c r="K71" s="180"/>
      <c r="L71" s="184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9" customFormat="1" ht="24.96" customHeight="1">
      <c r="A72" s="9"/>
      <c r="B72" s="179"/>
      <c r="C72" s="180"/>
      <c r="D72" s="181" t="s">
        <v>2927</v>
      </c>
      <c r="E72" s="182"/>
      <c r="F72" s="182"/>
      <c r="G72" s="182"/>
      <c r="H72" s="182"/>
      <c r="I72" s="182"/>
      <c r="J72" s="183">
        <f>J181</f>
        <v>0</v>
      </c>
      <c r="K72" s="180"/>
      <c r="L72" s="184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</row>
    <row r="73" s="9" customFormat="1" ht="24.96" customHeight="1">
      <c r="A73" s="9"/>
      <c r="B73" s="179"/>
      <c r="C73" s="180"/>
      <c r="D73" s="181" t="s">
        <v>2928</v>
      </c>
      <c r="E73" s="182"/>
      <c r="F73" s="182"/>
      <c r="G73" s="182"/>
      <c r="H73" s="182"/>
      <c r="I73" s="182"/>
      <c r="J73" s="183">
        <f>J220</f>
        <v>0</v>
      </c>
      <c r="K73" s="180"/>
      <c r="L73" s="184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</row>
    <row r="74" s="2" customFormat="1" ht="21.84" customHeight="1">
      <c r="A74" s="41"/>
      <c r="B74" s="42"/>
      <c r="C74" s="43"/>
      <c r="D74" s="43"/>
      <c r="E74" s="43"/>
      <c r="F74" s="43"/>
      <c r="G74" s="43"/>
      <c r="H74" s="43"/>
      <c r="I74" s="43"/>
      <c r="J74" s="43"/>
      <c r="K74" s="43"/>
      <c r="L74" s="149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6.96" customHeight="1">
      <c r="A75" s="41"/>
      <c r="B75" s="62"/>
      <c r="C75" s="63"/>
      <c r="D75" s="63"/>
      <c r="E75" s="63"/>
      <c r="F75" s="63"/>
      <c r="G75" s="63"/>
      <c r="H75" s="63"/>
      <c r="I75" s="63"/>
      <c r="J75" s="63"/>
      <c r="K75" s="63"/>
      <c r="L75" s="149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9" s="2" customFormat="1" ht="6.96" customHeight="1">
      <c r="A79" s="41"/>
      <c r="B79" s="64"/>
      <c r="C79" s="65"/>
      <c r="D79" s="65"/>
      <c r="E79" s="65"/>
      <c r="F79" s="65"/>
      <c r="G79" s="65"/>
      <c r="H79" s="65"/>
      <c r="I79" s="65"/>
      <c r="J79" s="65"/>
      <c r="K79" s="65"/>
      <c r="L79" s="149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24.96" customHeight="1">
      <c r="A80" s="41"/>
      <c r="B80" s="42"/>
      <c r="C80" s="26" t="s">
        <v>178</v>
      </c>
      <c r="D80" s="43"/>
      <c r="E80" s="43"/>
      <c r="F80" s="43"/>
      <c r="G80" s="43"/>
      <c r="H80" s="43"/>
      <c r="I80" s="43"/>
      <c r="J80" s="43"/>
      <c r="K80" s="43"/>
      <c r="L80" s="149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6.96" customHeight="1">
      <c r="A81" s="41"/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149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2" customHeight="1">
      <c r="A82" s="41"/>
      <c r="B82" s="42"/>
      <c r="C82" s="35" t="s">
        <v>16</v>
      </c>
      <c r="D82" s="43"/>
      <c r="E82" s="43"/>
      <c r="F82" s="43"/>
      <c r="G82" s="43"/>
      <c r="H82" s="43"/>
      <c r="I82" s="43"/>
      <c r="J82" s="43"/>
      <c r="K82" s="43"/>
      <c r="L82" s="149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6.5" customHeight="1">
      <c r="A83" s="41"/>
      <c r="B83" s="42"/>
      <c r="C83" s="43"/>
      <c r="D83" s="43"/>
      <c r="E83" s="174" t="str">
        <f>E7</f>
        <v>MODERNIZACE DOMOVA sv. VÁCLAVA, rekonstrukce domova pro seniory a modernizace zázemí služby</v>
      </c>
      <c r="F83" s="35"/>
      <c r="G83" s="35"/>
      <c r="H83" s="35"/>
      <c r="I83" s="43"/>
      <c r="J83" s="43"/>
      <c r="K83" s="43"/>
      <c r="L83" s="149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1" customFormat="1" ht="12" customHeight="1">
      <c r="B84" s="24"/>
      <c r="C84" s="35" t="s">
        <v>155</v>
      </c>
      <c r="D84" s="25"/>
      <c r="E84" s="25"/>
      <c r="F84" s="25"/>
      <c r="G84" s="25"/>
      <c r="H84" s="25"/>
      <c r="I84" s="25"/>
      <c r="J84" s="25"/>
      <c r="K84" s="25"/>
      <c r="L84" s="23"/>
    </row>
    <row r="85" s="1" customFormat="1" ht="16.5" customHeight="1">
      <c r="B85" s="24"/>
      <c r="C85" s="25"/>
      <c r="D85" s="25"/>
      <c r="E85" s="174" t="s">
        <v>2482</v>
      </c>
      <c r="F85" s="25"/>
      <c r="G85" s="25"/>
      <c r="H85" s="25"/>
      <c r="I85" s="25"/>
      <c r="J85" s="25"/>
      <c r="K85" s="25"/>
      <c r="L85" s="23"/>
    </row>
    <row r="86" s="1" customFormat="1" ht="12" customHeight="1">
      <c r="B86" s="24"/>
      <c r="C86" s="35" t="s">
        <v>157</v>
      </c>
      <c r="D86" s="25"/>
      <c r="E86" s="25"/>
      <c r="F86" s="25"/>
      <c r="G86" s="25"/>
      <c r="H86" s="25"/>
      <c r="I86" s="25"/>
      <c r="J86" s="25"/>
      <c r="K86" s="25"/>
      <c r="L86" s="23"/>
    </row>
    <row r="87" s="2" customFormat="1" ht="16.5" customHeight="1">
      <c r="A87" s="41"/>
      <c r="B87" s="42"/>
      <c r="C87" s="43"/>
      <c r="D87" s="43"/>
      <c r="E87" s="301" t="s">
        <v>2850</v>
      </c>
      <c r="F87" s="43"/>
      <c r="G87" s="43"/>
      <c r="H87" s="43"/>
      <c r="I87" s="43"/>
      <c r="J87" s="43"/>
      <c r="K87" s="43"/>
      <c r="L87" s="149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2" customHeight="1">
      <c r="A88" s="41"/>
      <c r="B88" s="42"/>
      <c r="C88" s="35" t="s">
        <v>2851</v>
      </c>
      <c r="D88" s="43"/>
      <c r="E88" s="43"/>
      <c r="F88" s="43"/>
      <c r="G88" s="43"/>
      <c r="H88" s="43"/>
      <c r="I88" s="43"/>
      <c r="J88" s="43"/>
      <c r="K88" s="43"/>
      <c r="L88" s="149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6.5" customHeight="1">
      <c r="A89" s="41"/>
      <c r="B89" s="42"/>
      <c r="C89" s="43"/>
      <c r="D89" s="43"/>
      <c r="E89" s="72" t="str">
        <f>E13</f>
        <v>SO05_3 - Elektroinstalace - Silnoproud</v>
      </c>
      <c r="F89" s="43"/>
      <c r="G89" s="43"/>
      <c r="H89" s="43"/>
      <c r="I89" s="43"/>
      <c r="J89" s="43"/>
      <c r="K89" s="43"/>
      <c r="L89" s="149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6.96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149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2" customHeight="1">
      <c r="A91" s="41"/>
      <c r="B91" s="42"/>
      <c r="C91" s="35" t="s">
        <v>22</v>
      </c>
      <c r="D91" s="43"/>
      <c r="E91" s="43"/>
      <c r="F91" s="30" t="str">
        <f>F16</f>
        <v>Brandýs nad Labem-Stará Boleslav</v>
      </c>
      <c r="G91" s="43"/>
      <c r="H91" s="43"/>
      <c r="I91" s="35" t="s">
        <v>24</v>
      </c>
      <c r="J91" s="75" t="str">
        <f>IF(J16="","",J16)</f>
        <v>11. 12. 2025</v>
      </c>
      <c r="K91" s="43"/>
      <c r="L91" s="149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6.96" customHeight="1">
      <c r="A92" s="41"/>
      <c r="B92" s="42"/>
      <c r="C92" s="43"/>
      <c r="D92" s="43"/>
      <c r="E92" s="43"/>
      <c r="F92" s="43"/>
      <c r="G92" s="43"/>
      <c r="H92" s="43"/>
      <c r="I92" s="43"/>
      <c r="J92" s="43"/>
      <c r="K92" s="43"/>
      <c r="L92" s="149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25.65" customHeight="1">
      <c r="A93" s="41"/>
      <c r="B93" s="42"/>
      <c r="C93" s="35" t="s">
        <v>26</v>
      </c>
      <c r="D93" s="43"/>
      <c r="E93" s="43"/>
      <c r="F93" s="30" t="str">
        <f>E19</f>
        <v>ARCIDIECÉZNÍ CHARITA PRAHA</v>
      </c>
      <c r="G93" s="43"/>
      <c r="H93" s="43"/>
      <c r="I93" s="35" t="s">
        <v>32</v>
      </c>
      <c r="J93" s="39" t="str">
        <f>E25</f>
        <v>JIRSA - ARCHITEKTI, s.r.o.</v>
      </c>
      <c r="K93" s="43"/>
      <c r="L93" s="149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2" customFormat="1" ht="15.15" customHeight="1">
      <c r="A94" s="41"/>
      <c r="B94" s="42"/>
      <c r="C94" s="35" t="s">
        <v>30</v>
      </c>
      <c r="D94" s="43"/>
      <c r="E94" s="43"/>
      <c r="F94" s="30" t="str">
        <f>IF(E22="","",E22)</f>
        <v>Vyplň údaj</v>
      </c>
      <c r="G94" s="43"/>
      <c r="H94" s="43"/>
      <c r="I94" s="35" t="s">
        <v>35</v>
      </c>
      <c r="J94" s="39" t="str">
        <f>E28</f>
        <v xml:space="preserve"> </v>
      </c>
      <c r="K94" s="43"/>
      <c r="L94" s="149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="2" customFormat="1" ht="10.32" customHeight="1">
      <c r="A95" s="41"/>
      <c r="B95" s="42"/>
      <c r="C95" s="43"/>
      <c r="D95" s="43"/>
      <c r="E95" s="43"/>
      <c r="F95" s="43"/>
      <c r="G95" s="43"/>
      <c r="H95" s="43"/>
      <c r="I95" s="43"/>
      <c r="J95" s="43"/>
      <c r="K95" s="43"/>
      <c r="L95" s="149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="11" customFormat="1" ht="29.28" customHeight="1">
      <c r="A96" s="190"/>
      <c r="B96" s="191"/>
      <c r="C96" s="192" t="s">
        <v>179</v>
      </c>
      <c r="D96" s="193" t="s">
        <v>58</v>
      </c>
      <c r="E96" s="193" t="s">
        <v>54</v>
      </c>
      <c r="F96" s="193" t="s">
        <v>55</v>
      </c>
      <c r="G96" s="193" t="s">
        <v>180</v>
      </c>
      <c r="H96" s="193" t="s">
        <v>181</v>
      </c>
      <c r="I96" s="193" t="s">
        <v>182</v>
      </c>
      <c r="J96" s="193" t="s">
        <v>161</v>
      </c>
      <c r="K96" s="194" t="s">
        <v>183</v>
      </c>
      <c r="L96" s="195"/>
      <c r="M96" s="95" t="s">
        <v>21</v>
      </c>
      <c r="N96" s="96" t="s">
        <v>43</v>
      </c>
      <c r="O96" s="96" t="s">
        <v>184</v>
      </c>
      <c r="P96" s="96" t="s">
        <v>185</v>
      </c>
      <c r="Q96" s="96" t="s">
        <v>186</v>
      </c>
      <c r="R96" s="96" t="s">
        <v>187</v>
      </c>
      <c r="S96" s="96" t="s">
        <v>188</v>
      </c>
      <c r="T96" s="97" t="s">
        <v>189</v>
      </c>
      <c r="U96" s="190"/>
      <c r="V96" s="190"/>
      <c r="W96" s="190"/>
      <c r="X96" s="190"/>
      <c r="Y96" s="190"/>
      <c r="Z96" s="190"/>
      <c r="AA96" s="190"/>
      <c r="AB96" s="190"/>
      <c r="AC96" s="190"/>
      <c r="AD96" s="190"/>
      <c r="AE96" s="190"/>
    </row>
    <row r="97" s="2" customFormat="1" ht="22.8" customHeight="1">
      <c r="A97" s="41"/>
      <c r="B97" s="42"/>
      <c r="C97" s="102" t="s">
        <v>190</v>
      </c>
      <c r="D97" s="43"/>
      <c r="E97" s="43"/>
      <c r="F97" s="43"/>
      <c r="G97" s="43"/>
      <c r="H97" s="43"/>
      <c r="I97" s="43"/>
      <c r="J97" s="196">
        <f>BK97</f>
        <v>0</v>
      </c>
      <c r="K97" s="43"/>
      <c r="L97" s="47"/>
      <c r="M97" s="98"/>
      <c r="N97" s="197"/>
      <c r="O97" s="99"/>
      <c r="P97" s="198">
        <f>P98+P132+P134+P178+P181+P220</f>
        <v>0</v>
      </c>
      <c r="Q97" s="99"/>
      <c r="R97" s="198">
        <f>R98+R132+R134+R178+R181+R220</f>
        <v>0.51439999999999997</v>
      </c>
      <c r="S97" s="99"/>
      <c r="T97" s="199">
        <f>T98+T132+T134+T178+T181+T220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20" t="s">
        <v>72</v>
      </c>
      <c r="AU97" s="20" t="s">
        <v>162</v>
      </c>
      <c r="BK97" s="200">
        <f>BK98+BK132+BK134+BK178+BK181+BK220</f>
        <v>0</v>
      </c>
    </row>
    <row r="98" s="12" customFormat="1" ht="25.92" customHeight="1">
      <c r="A98" s="12"/>
      <c r="B98" s="201"/>
      <c r="C98" s="202"/>
      <c r="D98" s="203" t="s">
        <v>72</v>
      </c>
      <c r="E98" s="204" t="s">
        <v>2707</v>
      </c>
      <c r="F98" s="204" t="s">
        <v>2929</v>
      </c>
      <c r="G98" s="202"/>
      <c r="H98" s="202"/>
      <c r="I98" s="205"/>
      <c r="J98" s="206">
        <f>BK98</f>
        <v>0</v>
      </c>
      <c r="K98" s="202"/>
      <c r="L98" s="207"/>
      <c r="M98" s="208"/>
      <c r="N98" s="209"/>
      <c r="O98" s="209"/>
      <c r="P98" s="210">
        <f>SUM(P99:P131)</f>
        <v>0</v>
      </c>
      <c r="Q98" s="209"/>
      <c r="R98" s="210">
        <f>SUM(R99:R131)</f>
        <v>0.022169999999999999</v>
      </c>
      <c r="S98" s="209"/>
      <c r="T98" s="211">
        <f>SUM(T99:T131)</f>
        <v>0</v>
      </c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R98" s="212" t="s">
        <v>77</v>
      </c>
      <c r="AT98" s="213" t="s">
        <v>72</v>
      </c>
      <c r="AU98" s="213" t="s">
        <v>73</v>
      </c>
      <c r="AY98" s="212" t="s">
        <v>193</v>
      </c>
      <c r="BK98" s="214">
        <f>SUM(BK99:BK131)</f>
        <v>0</v>
      </c>
    </row>
    <row r="99" s="2" customFormat="1" ht="24.15" customHeight="1">
      <c r="A99" s="41"/>
      <c r="B99" s="42"/>
      <c r="C99" s="217" t="s">
        <v>77</v>
      </c>
      <c r="D99" s="217" t="s">
        <v>195</v>
      </c>
      <c r="E99" s="218" t="s">
        <v>2930</v>
      </c>
      <c r="F99" s="219" t="s">
        <v>2931</v>
      </c>
      <c r="G99" s="220" t="s">
        <v>1687</v>
      </c>
      <c r="H99" s="221">
        <v>1</v>
      </c>
      <c r="I99" s="222"/>
      <c r="J99" s="223">
        <f>ROUND(I99*H99,2)</f>
        <v>0</v>
      </c>
      <c r="K99" s="219" t="s">
        <v>21</v>
      </c>
      <c r="L99" s="47"/>
      <c r="M99" s="224" t="s">
        <v>21</v>
      </c>
      <c r="N99" s="225" t="s">
        <v>44</v>
      </c>
      <c r="O99" s="87"/>
      <c r="P99" s="226">
        <f>O99*H99</f>
        <v>0</v>
      </c>
      <c r="Q99" s="226">
        <v>0</v>
      </c>
      <c r="R99" s="226">
        <f>Q99*H99</f>
        <v>0</v>
      </c>
      <c r="S99" s="226">
        <v>0</v>
      </c>
      <c r="T99" s="227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8" t="s">
        <v>200</v>
      </c>
      <c r="AT99" s="228" t="s">
        <v>195</v>
      </c>
      <c r="AU99" s="228" t="s">
        <v>77</v>
      </c>
      <c r="AY99" s="20" t="s">
        <v>193</v>
      </c>
      <c r="BE99" s="229">
        <f>IF(N99="základní",J99,0)</f>
        <v>0</v>
      </c>
      <c r="BF99" s="229">
        <f>IF(N99="snížená",J99,0)</f>
        <v>0</v>
      </c>
      <c r="BG99" s="229">
        <f>IF(N99="zákl. přenesená",J99,0)</f>
        <v>0</v>
      </c>
      <c r="BH99" s="229">
        <f>IF(N99="sníž. přenesená",J99,0)</f>
        <v>0</v>
      </c>
      <c r="BI99" s="229">
        <f>IF(N99="nulová",J99,0)</f>
        <v>0</v>
      </c>
      <c r="BJ99" s="20" t="s">
        <v>77</v>
      </c>
      <c r="BK99" s="229">
        <f>ROUND(I99*H99,2)</f>
        <v>0</v>
      </c>
      <c r="BL99" s="20" t="s">
        <v>200</v>
      </c>
      <c r="BM99" s="228" t="s">
        <v>81</v>
      </c>
    </row>
    <row r="100" s="2" customFormat="1" ht="24.15" customHeight="1">
      <c r="A100" s="41"/>
      <c r="B100" s="42"/>
      <c r="C100" s="217" t="s">
        <v>81</v>
      </c>
      <c r="D100" s="217" t="s">
        <v>195</v>
      </c>
      <c r="E100" s="218" t="s">
        <v>2932</v>
      </c>
      <c r="F100" s="219" t="s">
        <v>2933</v>
      </c>
      <c r="G100" s="220" t="s">
        <v>1687</v>
      </c>
      <c r="H100" s="221">
        <v>2</v>
      </c>
      <c r="I100" s="222"/>
      <c r="J100" s="223">
        <f>ROUND(I100*H100,2)</f>
        <v>0</v>
      </c>
      <c r="K100" s="219" t="s">
        <v>21</v>
      </c>
      <c r="L100" s="47"/>
      <c r="M100" s="224" t="s">
        <v>21</v>
      </c>
      <c r="N100" s="225" t="s">
        <v>44</v>
      </c>
      <c r="O100" s="87"/>
      <c r="P100" s="226">
        <f>O100*H100</f>
        <v>0</v>
      </c>
      <c r="Q100" s="226">
        <v>0</v>
      </c>
      <c r="R100" s="226">
        <f>Q100*H100</f>
        <v>0</v>
      </c>
      <c r="S100" s="226">
        <v>0</v>
      </c>
      <c r="T100" s="227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8" t="s">
        <v>200</v>
      </c>
      <c r="AT100" s="228" t="s">
        <v>195</v>
      </c>
      <c r="AU100" s="228" t="s">
        <v>77</v>
      </c>
      <c r="AY100" s="20" t="s">
        <v>193</v>
      </c>
      <c r="BE100" s="229">
        <f>IF(N100="základní",J100,0)</f>
        <v>0</v>
      </c>
      <c r="BF100" s="229">
        <f>IF(N100="snížená",J100,0)</f>
        <v>0</v>
      </c>
      <c r="BG100" s="229">
        <f>IF(N100="zákl. přenesená",J100,0)</f>
        <v>0</v>
      </c>
      <c r="BH100" s="229">
        <f>IF(N100="sníž. přenesená",J100,0)</f>
        <v>0</v>
      </c>
      <c r="BI100" s="229">
        <f>IF(N100="nulová",J100,0)</f>
        <v>0</v>
      </c>
      <c r="BJ100" s="20" t="s">
        <v>77</v>
      </c>
      <c r="BK100" s="229">
        <f>ROUND(I100*H100,2)</f>
        <v>0</v>
      </c>
      <c r="BL100" s="20" t="s">
        <v>200</v>
      </c>
      <c r="BM100" s="228" t="s">
        <v>200</v>
      </c>
    </row>
    <row r="101" s="2" customFormat="1" ht="16.5" customHeight="1">
      <c r="A101" s="41"/>
      <c r="B101" s="42"/>
      <c r="C101" s="217" t="s">
        <v>109</v>
      </c>
      <c r="D101" s="217" t="s">
        <v>195</v>
      </c>
      <c r="E101" s="218" t="s">
        <v>2934</v>
      </c>
      <c r="F101" s="219" t="s">
        <v>2935</v>
      </c>
      <c r="G101" s="220" t="s">
        <v>588</v>
      </c>
      <c r="H101" s="221">
        <v>2</v>
      </c>
      <c r="I101" s="222"/>
      <c r="J101" s="223">
        <f>ROUND(I101*H101,2)</f>
        <v>0</v>
      </c>
      <c r="K101" s="219" t="s">
        <v>199</v>
      </c>
      <c r="L101" s="47"/>
      <c r="M101" s="224" t="s">
        <v>21</v>
      </c>
      <c r="N101" s="225" t="s">
        <v>44</v>
      </c>
      <c r="O101" s="87"/>
      <c r="P101" s="226">
        <f>O101*H101</f>
        <v>0</v>
      </c>
      <c r="Q101" s="226">
        <v>0</v>
      </c>
      <c r="R101" s="226">
        <f>Q101*H101</f>
        <v>0</v>
      </c>
      <c r="S101" s="226">
        <v>0</v>
      </c>
      <c r="T101" s="227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8" t="s">
        <v>200</v>
      </c>
      <c r="AT101" s="228" t="s">
        <v>195</v>
      </c>
      <c r="AU101" s="228" t="s">
        <v>77</v>
      </c>
      <c r="AY101" s="20" t="s">
        <v>193</v>
      </c>
      <c r="BE101" s="229">
        <f>IF(N101="základní",J101,0)</f>
        <v>0</v>
      </c>
      <c r="BF101" s="229">
        <f>IF(N101="snížená",J101,0)</f>
        <v>0</v>
      </c>
      <c r="BG101" s="229">
        <f>IF(N101="zákl. přenesená",J101,0)</f>
        <v>0</v>
      </c>
      <c r="BH101" s="229">
        <f>IF(N101="sníž. přenesená",J101,0)</f>
        <v>0</v>
      </c>
      <c r="BI101" s="229">
        <f>IF(N101="nulová",J101,0)</f>
        <v>0</v>
      </c>
      <c r="BJ101" s="20" t="s">
        <v>77</v>
      </c>
      <c r="BK101" s="229">
        <f>ROUND(I101*H101,2)</f>
        <v>0</v>
      </c>
      <c r="BL101" s="20" t="s">
        <v>200</v>
      </c>
      <c r="BM101" s="228" t="s">
        <v>240</v>
      </c>
    </row>
    <row r="102" s="2" customFormat="1">
      <c r="A102" s="41"/>
      <c r="B102" s="42"/>
      <c r="C102" s="43"/>
      <c r="D102" s="230" t="s">
        <v>202</v>
      </c>
      <c r="E102" s="43"/>
      <c r="F102" s="231" t="s">
        <v>2936</v>
      </c>
      <c r="G102" s="43"/>
      <c r="H102" s="43"/>
      <c r="I102" s="232"/>
      <c r="J102" s="43"/>
      <c r="K102" s="43"/>
      <c r="L102" s="47"/>
      <c r="M102" s="233"/>
      <c r="N102" s="234"/>
      <c r="O102" s="87"/>
      <c r="P102" s="87"/>
      <c r="Q102" s="87"/>
      <c r="R102" s="87"/>
      <c r="S102" s="87"/>
      <c r="T102" s="88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T102" s="20" t="s">
        <v>202</v>
      </c>
      <c r="AU102" s="20" t="s">
        <v>77</v>
      </c>
    </row>
    <row r="103" s="2" customFormat="1" ht="16.5" customHeight="1">
      <c r="A103" s="41"/>
      <c r="B103" s="42"/>
      <c r="C103" s="282" t="s">
        <v>200</v>
      </c>
      <c r="D103" s="282" t="s">
        <v>811</v>
      </c>
      <c r="E103" s="283" t="s">
        <v>2937</v>
      </c>
      <c r="F103" s="284" t="s">
        <v>2938</v>
      </c>
      <c r="G103" s="285" t="s">
        <v>588</v>
      </c>
      <c r="H103" s="286">
        <v>1</v>
      </c>
      <c r="I103" s="287"/>
      <c r="J103" s="288">
        <f>ROUND(I103*H103,2)</f>
        <v>0</v>
      </c>
      <c r="K103" s="284" t="s">
        <v>199</v>
      </c>
      <c r="L103" s="289"/>
      <c r="M103" s="290" t="s">
        <v>21</v>
      </c>
      <c r="N103" s="291" t="s">
        <v>44</v>
      </c>
      <c r="O103" s="87"/>
      <c r="P103" s="226">
        <f>O103*H103</f>
        <v>0</v>
      </c>
      <c r="Q103" s="226">
        <v>0.00016000000000000001</v>
      </c>
      <c r="R103" s="226">
        <f>Q103*H103</f>
        <v>0.00016000000000000001</v>
      </c>
      <c r="S103" s="226">
        <v>0</v>
      </c>
      <c r="T103" s="227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8" t="s">
        <v>254</v>
      </c>
      <c r="AT103" s="228" t="s">
        <v>811</v>
      </c>
      <c r="AU103" s="228" t="s">
        <v>77</v>
      </c>
      <c r="AY103" s="20" t="s">
        <v>193</v>
      </c>
      <c r="BE103" s="229">
        <f>IF(N103="základní",J103,0)</f>
        <v>0</v>
      </c>
      <c r="BF103" s="229">
        <f>IF(N103="snížená",J103,0)</f>
        <v>0</v>
      </c>
      <c r="BG103" s="229">
        <f>IF(N103="zákl. přenesená",J103,0)</f>
        <v>0</v>
      </c>
      <c r="BH103" s="229">
        <f>IF(N103="sníž. přenesená",J103,0)</f>
        <v>0</v>
      </c>
      <c r="BI103" s="229">
        <f>IF(N103="nulová",J103,0)</f>
        <v>0</v>
      </c>
      <c r="BJ103" s="20" t="s">
        <v>77</v>
      </c>
      <c r="BK103" s="229">
        <f>ROUND(I103*H103,2)</f>
        <v>0</v>
      </c>
      <c r="BL103" s="20" t="s">
        <v>200</v>
      </c>
      <c r="BM103" s="228" t="s">
        <v>254</v>
      </c>
    </row>
    <row r="104" s="2" customFormat="1" ht="16.5" customHeight="1">
      <c r="A104" s="41"/>
      <c r="B104" s="42"/>
      <c r="C104" s="282" t="s">
        <v>234</v>
      </c>
      <c r="D104" s="282" t="s">
        <v>811</v>
      </c>
      <c r="E104" s="283" t="s">
        <v>2939</v>
      </c>
      <c r="F104" s="284" t="s">
        <v>2940</v>
      </c>
      <c r="G104" s="285" t="s">
        <v>588</v>
      </c>
      <c r="H104" s="286">
        <v>1</v>
      </c>
      <c r="I104" s="287"/>
      <c r="J104" s="288">
        <f>ROUND(I104*H104,2)</f>
        <v>0</v>
      </c>
      <c r="K104" s="284" t="s">
        <v>199</v>
      </c>
      <c r="L104" s="289"/>
      <c r="M104" s="290" t="s">
        <v>21</v>
      </c>
      <c r="N104" s="291" t="s">
        <v>44</v>
      </c>
      <c r="O104" s="87"/>
      <c r="P104" s="226">
        <f>O104*H104</f>
        <v>0</v>
      </c>
      <c r="Q104" s="226">
        <v>0.00040000000000000002</v>
      </c>
      <c r="R104" s="226">
        <f>Q104*H104</f>
        <v>0.00040000000000000002</v>
      </c>
      <c r="S104" s="226">
        <v>0</v>
      </c>
      <c r="T104" s="227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8" t="s">
        <v>254</v>
      </c>
      <c r="AT104" s="228" t="s">
        <v>811</v>
      </c>
      <c r="AU104" s="228" t="s">
        <v>77</v>
      </c>
      <c r="AY104" s="20" t="s">
        <v>193</v>
      </c>
      <c r="BE104" s="229">
        <f>IF(N104="základní",J104,0)</f>
        <v>0</v>
      </c>
      <c r="BF104" s="229">
        <f>IF(N104="snížená",J104,0)</f>
        <v>0</v>
      </c>
      <c r="BG104" s="229">
        <f>IF(N104="zákl. přenesená",J104,0)</f>
        <v>0</v>
      </c>
      <c r="BH104" s="229">
        <f>IF(N104="sníž. přenesená",J104,0)</f>
        <v>0</v>
      </c>
      <c r="BI104" s="229">
        <f>IF(N104="nulová",J104,0)</f>
        <v>0</v>
      </c>
      <c r="BJ104" s="20" t="s">
        <v>77</v>
      </c>
      <c r="BK104" s="229">
        <f>ROUND(I104*H104,2)</f>
        <v>0</v>
      </c>
      <c r="BL104" s="20" t="s">
        <v>200</v>
      </c>
      <c r="BM104" s="228" t="s">
        <v>269</v>
      </c>
    </row>
    <row r="105" s="2" customFormat="1" ht="16.5" customHeight="1">
      <c r="A105" s="41"/>
      <c r="B105" s="42"/>
      <c r="C105" s="217" t="s">
        <v>240</v>
      </c>
      <c r="D105" s="217" t="s">
        <v>195</v>
      </c>
      <c r="E105" s="218" t="s">
        <v>2941</v>
      </c>
      <c r="F105" s="219" t="s">
        <v>2942</v>
      </c>
      <c r="G105" s="220" t="s">
        <v>588</v>
      </c>
      <c r="H105" s="221">
        <v>8</v>
      </c>
      <c r="I105" s="222"/>
      <c r="J105" s="223">
        <f>ROUND(I105*H105,2)</f>
        <v>0</v>
      </c>
      <c r="K105" s="219" t="s">
        <v>199</v>
      </c>
      <c r="L105" s="47"/>
      <c r="M105" s="224" t="s">
        <v>21</v>
      </c>
      <c r="N105" s="225" t="s">
        <v>44</v>
      </c>
      <c r="O105" s="87"/>
      <c r="P105" s="226">
        <f>O105*H105</f>
        <v>0</v>
      </c>
      <c r="Q105" s="226">
        <v>0</v>
      </c>
      <c r="R105" s="226">
        <f>Q105*H105</f>
        <v>0</v>
      </c>
      <c r="S105" s="226">
        <v>0</v>
      </c>
      <c r="T105" s="227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8" t="s">
        <v>200</v>
      </c>
      <c r="AT105" s="228" t="s">
        <v>195</v>
      </c>
      <c r="AU105" s="228" t="s">
        <v>77</v>
      </c>
      <c r="AY105" s="20" t="s">
        <v>193</v>
      </c>
      <c r="BE105" s="229">
        <f>IF(N105="základní",J105,0)</f>
        <v>0</v>
      </c>
      <c r="BF105" s="229">
        <f>IF(N105="snížená",J105,0)</f>
        <v>0</v>
      </c>
      <c r="BG105" s="229">
        <f>IF(N105="zákl. přenesená",J105,0)</f>
        <v>0</v>
      </c>
      <c r="BH105" s="229">
        <f>IF(N105="sníž. přenesená",J105,0)</f>
        <v>0</v>
      </c>
      <c r="BI105" s="229">
        <f>IF(N105="nulová",J105,0)</f>
        <v>0</v>
      </c>
      <c r="BJ105" s="20" t="s">
        <v>77</v>
      </c>
      <c r="BK105" s="229">
        <f>ROUND(I105*H105,2)</f>
        <v>0</v>
      </c>
      <c r="BL105" s="20" t="s">
        <v>200</v>
      </c>
      <c r="BM105" s="228" t="s">
        <v>8</v>
      </c>
    </row>
    <row r="106" s="2" customFormat="1">
      <c r="A106" s="41"/>
      <c r="B106" s="42"/>
      <c r="C106" s="43"/>
      <c r="D106" s="230" t="s">
        <v>202</v>
      </c>
      <c r="E106" s="43"/>
      <c r="F106" s="231" t="s">
        <v>2943</v>
      </c>
      <c r="G106" s="43"/>
      <c r="H106" s="43"/>
      <c r="I106" s="232"/>
      <c r="J106" s="43"/>
      <c r="K106" s="43"/>
      <c r="L106" s="47"/>
      <c r="M106" s="233"/>
      <c r="N106" s="234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20" t="s">
        <v>202</v>
      </c>
      <c r="AU106" s="20" t="s">
        <v>77</v>
      </c>
    </row>
    <row r="107" s="2" customFormat="1" ht="16.5" customHeight="1">
      <c r="A107" s="41"/>
      <c r="B107" s="42"/>
      <c r="C107" s="282" t="s">
        <v>247</v>
      </c>
      <c r="D107" s="282" t="s">
        <v>811</v>
      </c>
      <c r="E107" s="283" t="s">
        <v>2944</v>
      </c>
      <c r="F107" s="284" t="s">
        <v>2945</v>
      </c>
      <c r="G107" s="285" t="s">
        <v>588</v>
      </c>
      <c r="H107" s="286">
        <v>2</v>
      </c>
      <c r="I107" s="287"/>
      <c r="J107" s="288">
        <f>ROUND(I107*H107,2)</f>
        <v>0</v>
      </c>
      <c r="K107" s="284" t="s">
        <v>199</v>
      </c>
      <c r="L107" s="289"/>
      <c r="M107" s="290" t="s">
        <v>21</v>
      </c>
      <c r="N107" s="291" t="s">
        <v>44</v>
      </c>
      <c r="O107" s="87"/>
      <c r="P107" s="226">
        <f>O107*H107</f>
        <v>0</v>
      </c>
      <c r="Q107" s="226">
        <v>0.0010499999999999999</v>
      </c>
      <c r="R107" s="226">
        <f>Q107*H107</f>
        <v>0.0020999999999999999</v>
      </c>
      <c r="S107" s="226">
        <v>0</v>
      </c>
      <c r="T107" s="227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8" t="s">
        <v>254</v>
      </c>
      <c r="AT107" s="228" t="s">
        <v>811</v>
      </c>
      <c r="AU107" s="228" t="s">
        <v>77</v>
      </c>
      <c r="AY107" s="20" t="s">
        <v>193</v>
      </c>
      <c r="BE107" s="229">
        <f>IF(N107="základní",J107,0)</f>
        <v>0</v>
      </c>
      <c r="BF107" s="229">
        <f>IF(N107="snížená",J107,0)</f>
        <v>0</v>
      </c>
      <c r="BG107" s="229">
        <f>IF(N107="zákl. přenesená",J107,0)</f>
        <v>0</v>
      </c>
      <c r="BH107" s="229">
        <f>IF(N107="sníž. přenesená",J107,0)</f>
        <v>0</v>
      </c>
      <c r="BI107" s="229">
        <f>IF(N107="nulová",J107,0)</f>
        <v>0</v>
      </c>
      <c r="BJ107" s="20" t="s">
        <v>77</v>
      </c>
      <c r="BK107" s="229">
        <f>ROUND(I107*H107,2)</f>
        <v>0</v>
      </c>
      <c r="BL107" s="20" t="s">
        <v>200</v>
      </c>
      <c r="BM107" s="228" t="s">
        <v>312</v>
      </c>
    </row>
    <row r="108" s="2" customFormat="1" ht="16.5" customHeight="1">
      <c r="A108" s="41"/>
      <c r="B108" s="42"/>
      <c r="C108" s="282" t="s">
        <v>254</v>
      </c>
      <c r="D108" s="282" t="s">
        <v>811</v>
      </c>
      <c r="E108" s="283" t="s">
        <v>2946</v>
      </c>
      <c r="F108" s="284" t="s">
        <v>2947</v>
      </c>
      <c r="G108" s="285" t="s">
        <v>588</v>
      </c>
      <c r="H108" s="286">
        <v>3</v>
      </c>
      <c r="I108" s="287"/>
      <c r="J108" s="288">
        <f>ROUND(I108*H108,2)</f>
        <v>0</v>
      </c>
      <c r="K108" s="284" t="s">
        <v>199</v>
      </c>
      <c r="L108" s="289"/>
      <c r="M108" s="290" t="s">
        <v>21</v>
      </c>
      <c r="N108" s="291" t="s">
        <v>44</v>
      </c>
      <c r="O108" s="87"/>
      <c r="P108" s="226">
        <f>O108*H108</f>
        <v>0</v>
      </c>
      <c r="Q108" s="226">
        <v>0.0010499999999999999</v>
      </c>
      <c r="R108" s="226">
        <f>Q108*H108</f>
        <v>0.00315</v>
      </c>
      <c r="S108" s="226">
        <v>0</v>
      </c>
      <c r="T108" s="227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28" t="s">
        <v>254</v>
      </c>
      <c r="AT108" s="228" t="s">
        <v>811</v>
      </c>
      <c r="AU108" s="228" t="s">
        <v>77</v>
      </c>
      <c r="AY108" s="20" t="s">
        <v>193</v>
      </c>
      <c r="BE108" s="229">
        <f>IF(N108="základní",J108,0)</f>
        <v>0</v>
      </c>
      <c r="BF108" s="229">
        <f>IF(N108="snížená",J108,0)</f>
        <v>0</v>
      </c>
      <c r="BG108" s="229">
        <f>IF(N108="zákl. přenesená",J108,0)</f>
        <v>0</v>
      </c>
      <c r="BH108" s="229">
        <f>IF(N108="sníž. přenesená",J108,0)</f>
        <v>0</v>
      </c>
      <c r="BI108" s="229">
        <f>IF(N108="nulová",J108,0)</f>
        <v>0</v>
      </c>
      <c r="BJ108" s="20" t="s">
        <v>77</v>
      </c>
      <c r="BK108" s="229">
        <f>ROUND(I108*H108,2)</f>
        <v>0</v>
      </c>
      <c r="BL108" s="20" t="s">
        <v>200</v>
      </c>
      <c r="BM108" s="228" t="s">
        <v>352</v>
      </c>
    </row>
    <row r="109" s="2" customFormat="1" ht="16.5" customHeight="1">
      <c r="A109" s="41"/>
      <c r="B109" s="42"/>
      <c r="C109" s="282" t="s">
        <v>259</v>
      </c>
      <c r="D109" s="282" t="s">
        <v>811</v>
      </c>
      <c r="E109" s="283" t="s">
        <v>2948</v>
      </c>
      <c r="F109" s="284" t="s">
        <v>2949</v>
      </c>
      <c r="G109" s="285" t="s">
        <v>588</v>
      </c>
      <c r="H109" s="286">
        <v>3</v>
      </c>
      <c r="I109" s="287"/>
      <c r="J109" s="288">
        <f>ROUND(I109*H109,2)</f>
        <v>0</v>
      </c>
      <c r="K109" s="284" t="s">
        <v>199</v>
      </c>
      <c r="L109" s="289"/>
      <c r="M109" s="290" t="s">
        <v>21</v>
      </c>
      <c r="N109" s="291" t="s">
        <v>44</v>
      </c>
      <c r="O109" s="87"/>
      <c r="P109" s="226">
        <f>O109*H109</f>
        <v>0</v>
      </c>
      <c r="Q109" s="226">
        <v>0.0010499999999999999</v>
      </c>
      <c r="R109" s="226">
        <f>Q109*H109</f>
        <v>0.00315</v>
      </c>
      <c r="S109" s="226">
        <v>0</v>
      </c>
      <c r="T109" s="227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8" t="s">
        <v>254</v>
      </c>
      <c r="AT109" s="228" t="s">
        <v>811</v>
      </c>
      <c r="AU109" s="228" t="s">
        <v>77</v>
      </c>
      <c r="AY109" s="20" t="s">
        <v>193</v>
      </c>
      <c r="BE109" s="229">
        <f>IF(N109="základní",J109,0)</f>
        <v>0</v>
      </c>
      <c r="BF109" s="229">
        <f>IF(N109="snížená",J109,0)</f>
        <v>0</v>
      </c>
      <c r="BG109" s="229">
        <f>IF(N109="zákl. přenesená",J109,0)</f>
        <v>0</v>
      </c>
      <c r="BH109" s="229">
        <f>IF(N109="sníž. přenesená",J109,0)</f>
        <v>0</v>
      </c>
      <c r="BI109" s="229">
        <f>IF(N109="nulová",J109,0)</f>
        <v>0</v>
      </c>
      <c r="BJ109" s="20" t="s">
        <v>77</v>
      </c>
      <c r="BK109" s="229">
        <f>ROUND(I109*H109,2)</f>
        <v>0</v>
      </c>
      <c r="BL109" s="20" t="s">
        <v>200</v>
      </c>
      <c r="BM109" s="228" t="s">
        <v>368</v>
      </c>
    </row>
    <row r="110" s="2" customFormat="1" ht="16.5" customHeight="1">
      <c r="A110" s="41"/>
      <c r="B110" s="42"/>
      <c r="C110" s="217" t="s">
        <v>269</v>
      </c>
      <c r="D110" s="217" t="s">
        <v>195</v>
      </c>
      <c r="E110" s="218" t="s">
        <v>2950</v>
      </c>
      <c r="F110" s="219" t="s">
        <v>2951</v>
      </c>
      <c r="G110" s="220" t="s">
        <v>588</v>
      </c>
      <c r="H110" s="221">
        <v>9</v>
      </c>
      <c r="I110" s="222"/>
      <c r="J110" s="223">
        <f>ROUND(I110*H110,2)</f>
        <v>0</v>
      </c>
      <c r="K110" s="219" t="s">
        <v>199</v>
      </c>
      <c r="L110" s="47"/>
      <c r="M110" s="224" t="s">
        <v>21</v>
      </c>
      <c r="N110" s="225" t="s">
        <v>44</v>
      </c>
      <c r="O110" s="87"/>
      <c r="P110" s="226">
        <f>O110*H110</f>
        <v>0</v>
      </c>
      <c r="Q110" s="226">
        <v>0</v>
      </c>
      <c r="R110" s="226">
        <f>Q110*H110</f>
        <v>0</v>
      </c>
      <c r="S110" s="226">
        <v>0</v>
      </c>
      <c r="T110" s="227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28" t="s">
        <v>200</v>
      </c>
      <c r="AT110" s="228" t="s">
        <v>195</v>
      </c>
      <c r="AU110" s="228" t="s">
        <v>77</v>
      </c>
      <c r="AY110" s="20" t="s">
        <v>193</v>
      </c>
      <c r="BE110" s="229">
        <f>IF(N110="základní",J110,0)</f>
        <v>0</v>
      </c>
      <c r="BF110" s="229">
        <f>IF(N110="snížená",J110,0)</f>
        <v>0</v>
      </c>
      <c r="BG110" s="229">
        <f>IF(N110="zákl. přenesená",J110,0)</f>
        <v>0</v>
      </c>
      <c r="BH110" s="229">
        <f>IF(N110="sníž. přenesená",J110,0)</f>
        <v>0</v>
      </c>
      <c r="BI110" s="229">
        <f>IF(N110="nulová",J110,0)</f>
        <v>0</v>
      </c>
      <c r="BJ110" s="20" t="s">
        <v>77</v>
      </c>
      <c r="BK110" s="229">
        <f>ROUND(I110*H110,2)</f>
        <v>0</v>
      </c>
      <c r="BL110" s="20" t="s">
        <v>200</v>
      </c>
      <c r="BM110" s="228" t="s">
        <v>386</v>
      </c>
    </row>
    <row r="111" s="2" customFormat="1">
      <c r="A111" s="41"/>
      <c r="B111" s="42"/>
      <c r="C111" s="43"/>
      <c r="D111" s="230" t="s">
        <v>202</v>
      </c>
      <c r="E111" s="43"/>
      <c r="F111" s="231" t="s">
        <v>2952</v>
      </c>
      <c r="G111" s="43"/>
      <c r="H111" s="43"/>
      <c r="I111" s="232"/>
      <c r="J111" s="43"/>
      <c r="K111" s="43"/>
      <c r="L111" s="47"/>
      <c r="M111" s="233"/>
      <c r="N111" s="234"/>
      <c r="O111" s="87"/>
      <c r="P111" s="87"/>
      <c r="Q111" s="87"/>
      <c r="R111" s="87"/>
      <c r="S111" s="87"/>
      <c r="T111" s="88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T111" s="20" t="s">
        <v>202</v>
      </c>
      <c r="AU111" s="20" t="s">
        <v>77</v>
      </c>
    </row>
    <row r="112" s="2" customFormat="1" ht="16.5" customHeight="1">
      <c r="A112" s="41"/>
      <c r="B112" s="42"/>
      <c r="C112" s="282" t="s">
        <v>276</v>
      </c>
      <c r="D112" s="282" t="s">
        <v>811</v>
      </c>
      <c r="E112" s="283" t="s">
        <v>2953</v>
      </c>
      <c r="F112" s="284" t="s">
        <v>2954</v>
      </c>
      <c r="G112" s="285" t="s">
        <v>588</v>
      </c>
      <c r="H112" s="286">
        <v>8</v>
      </c>
      <c r="I112" s="287"/>
      <c r="J112" s="288">
        <f>ROUND(I112*H112,2)</f>
        <v>0</v>
      </c>
      <c r="K112" s="284" t="s">
        <v>199</v>
      </c>
      <c r="L112" s="289"/>
      <c r="M112" s="290" t="s">
        <v>21</v>
      </c>
      <c r="N112" s="291" t="s">
        <v>44</v>
      </c>
      <c r="O112" s="87"/>
      <c r="P112" s="226">
        <f>O112*H112</f>
        <v>0</v>
      </c>
      <c r="Q112" s="226">
        <v>0.0010499999999999999</v>
      </c>
      <c r="R112" s="226">
        <f>Q112*H112</f>
        <v>0.0083999999999999995</v>
      </c>
      <c r="S112" s="226">
        <v>0</v>
      </c>
      <c r="T112" s="227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8" t="s">
        <v>254</v>
      </c>
      <c r="AT112" s="228" t="s">
        <v>811</v>
      </c>
      <c r="AU112" s="228" t="s">
        <v>77</v>
      </c>
      <c r="AY112" s="20" t="s">
        <v>193</v>
      </c>
      <c r="BE112" s="229">
        <f>IF(N112="základní",J112,0)</f>
        <v>0</v>
      </c>
      <c r="BF112" s="229">
        <f>IF(N112="snížená",J112,0)</f>
        <v>0</v>
      </c>
      <c r="BG112" s="229">
        <f>IF(N112="zákl. přenesená",J112,0)</f>
        <v>0</v>
      </c>
      <c r="BH112" s="229">
        <f>IF(N112="sníž. přenesená",J112,0)</f>
        <v>0</v>
      </c>
      <c r="BI112" s="229">
        <f>IF(N112="nulová",J112,0)</f>
        <v>0</v>
      </c>
      <c r="BJ112" s="20" t="s">
        <v>77</v>
      </c>
      <c r="BK112" s="229">
        <f>ROUND(I112*H112,2)</f>
        <v>0</v>
      </c>
      <c r="BL112" s="20" t="s">
        <v>200</v>
      </c>
      <c r="BM112" s="228" t="s">
        <v>400</v>
      </c>
    </row>
    <row r="113" s="2" customFormat="1" ht="16.5" customHeight="1">
      <c r="A113" s="41"/>
      <c r="B113" s="42"/>
      <c r="C113" s="282" t="s">
        <v>8</v>
      </c>
      <c r="D113" s="282" t="s">
        <v>811</v>
      </c>
      <c r="E113" s="283" t="s">
        <v>2955</v>
      </c>
      <c r="F113" s="284" t="s">
        <v>2956</v>
      </c>
      <c r="G113" s="285" t="s">
        <v>588</v>
      </c>
      <c r="H113" s="286">
        <v>1</v>
      </c>
      <c r="I113" s="287"/>
      <c r="J113" s="288">
        <f>ROUND(I113*H113,2)</f>
        <v>0</v>
      </c>
      <c r="K113" s="284" t="s">
        <v>199</v>
      </c>
      <c r="L113" s="289"/>
      <c r="M113" s="290" t="s">
        <v>21</v>
      </c>
      <c r="N113" s="291" t="s">
        <v>44</v>
      </c>
      <c r="O113" s="87"/>
      <c r="P113" s="226">
        <f>O113*H113</f>
        <v>0</v>
      </c>
      <c r="Q113" s="226">
        <v>0.0010499999999999999</v>
      </c>
      <c r="R113" s="226">
        <f>Q113*H113</f>
        <v>0.0010499999999999999</v>
      </c>
      <c r="S113" s="226">
        <v>0</v>
      </c>
      <c r="T113" s="227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8" t="s">
        <v>254</v>
      </c>
      <c r="AT113" s="228" t="s">
        <v>811</v>
      </c>
      <c r="AU113" s="228" t="s">
        <v>77</v>
      </c>
      <c r="AY113" s="20" t="s">
        <v>193</v>
      </c>
      <c r="BE113" s="229">
        <f>IF(N113="základní",J113,0)</f>
        <v>0</v>
      </c>
      <c r="BF113" s="229">
        <f>IF(N113="snížená",J113,0)</f>
        <v>0</v>
      </c>
      <c r="BG113" s="229">
        <f>IF(N113="zákl. přenesená",J113,0)</f>
        <v>0</v>
      </c>
      <c r="BH113" s="229">
        <f>IF(N113="sníž. přenesená",J113,0)</f>
        <v>0</v>
      </c>
      <c r="BI113" s="229">
        <f>IF(N113="nulová",J113,0)</f>
        <v>0</v>
      </c>
      <c r="BJ113" s="20" t="s">
        <v>77</v>
      </c>
      <c r="BK113" s="229">
        <f>ROUND(I113*H113,2)</f>
        <v>0</v>
      </c>
      <c r="BL113" s="20" t="s">
        <v>200</v>
      </c>
      <c r="BM113" s="228" t="s">
        <v>417</v>
      </c>
    </row>
    <row r="114" s="2" customFormat="1" ht="16.5" customHeight="1">
      <c r="A114" s="41"/>
      <c r="B114" s="42"/>
      <c r="C114" s="217" t="s">
        <v>299</v>
      </c>
      <c r="D114" s="217" t="s">
        <v>195</v>
      </c>
      <c r="E114" s="218" t="s">
        <v>2957</v>
      </c>
      <c r="F114" s="219" t="s">
        <v>2958</v>
      </c>
      <c r="G114" s="220" t="s">
        <v>588</v>
      </c>
      <c r="H114" s="221">
        <v>7</v>
      </c>
      <c r="I114" s="222"/>
      <c r="J114" s="223">
        <f>ROUND(I114*H114,2)</f>
        <v>0</v>
      </c>
      <c r="K114" s="219" t="s">
        <v>199</v>
      </c>
      <c r="L114" s="47"/>
      <c r="M114" s="224" t="s">
        <v>21</v>
      </c>
      <c r="N114" s="225" t="s">
        <v>44</v>
      </c>
      <c r="O114" s="87"/>
      <c r="P114" s="226">
        <f>O114*H114</f>
        <v>0</v>
      </c>
      <c r="Q114" s="226">
        <v>0</v>
      </c>
      <c r="R114" s="226">
        <f>Q114*H114</f>
        <v>0</v>
      </c>
      <c r="S114" s="226">
        <v>0</v>
      </c>
      <c r="T114" s="227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28" t="s">
        <v>200</v>
      </c>
      <c r="AT114" s="228" t="s">
        <v>195</v>
      </c>
      <c r="AU114" s="228" t="s">
        <v>77</v>
      </c>
      <c r="AY114" s="20" t="s">
        <v>193</v>
      </c>
      <c r="BE114" s="229">
        <f>IF(N114="základní",J114,0)</f>
        <v>0</v>
      </c>
      <c r="BF114" s="229">
        <f>IF(N114="snížená",J114,0)</f>
        <v>0</v>
      </c>
      <c r="BG114" s="229">
        <f>IF(N114="zákl. přenesená",J114,0)</f>
        <v>0</v>
      </c>
      <c r="BH114" s="229">
        <f>IF(N114="sníž. přenesená",J114,0)</f>
        <v>0</v>
      </c>
      <c r="BI114" s="229">
        <f>IF(N114="nulová",J114,0)</f>
        <v>0</v>
      </c>
      <c r="BJ114" s="20" t="s">
        <v>77</v>
      </c>
      <c r="BK114" s="229">
        <f>ROUND(I114*H114,2)</f>
        <v>0</v>
      </c>
      <c r="BL114" s="20" t="s">
        <v>200</v>
      </c>
      <c r="BM114" s="228" t="s">
        <v>434</v>
      </c>
    </row>
    <row r="115" s="2" customFormat="1">
      <c r="A115" s="41"/>
      <c r="B115" s="42"/>
      <c r="C115" s="43"/>
      <c r="D115" s="230" t="s">
        <v>202</v>
      </c>
      <c r="E115" s="43"/>
      <c r="F115" s="231" t="s">
        <v>2959</v>
      </c>
      <c r="G115" s="43"/>
      <c r="H115" s="43"/>
      <c r="I115" s="232"/>
      <c r="J115" s="43"/>
      <c r="K115" s="43"/>
      <c r="L115" s="47"/>
      <c r="M115" s="233"/>
      <c r="N115" s="234"/>
      <c r="O115" s="87"/>
      <c r="P115" s="87"/>
      <c r="Q115" s="87"/>
      <c r="R115" s="87"/>
      <c r="S115" s="87"/>
      <c r="T115" s="88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T115" s="20" t="s">
        <v>202</v>
      </c>
      <c r="AU115" s="20" t="s">
        <v>77</v>
      </c>
    </row>
    <row r="116" s="2" customFormat="1" ht="16.5" customHeight="1">
      <c r="A116" s="41"/>
      <c r="B116" s="42"/>
      <c r="C116" s="282" t="s">
        <v>312</v>
      </c>
      <c r="D116" s="282" t="s">
        <v>811</v>
      </c>
      <c r="E116" s="283" t="s">
        <v>2960</v>
      </c>
      <c r="F116" s="284" t="s">
        <v>2961</v>
      </c>
      <c r="G116" s="285" t="s">
        <v>588</v>
      </c>
      <c r="H116" s="286">
        <v>7</v>
      </c>
      <c r="I116" s="287"/>
      <c r="J116" s="288">
        <f>ROUND(I116*H116,2)</f>
        <v>0</v>
      </c>
      <c r="K116" s="284" t="s">
        <v>199</v>
      </c>
      <c r="L116" s="289"/>
      <c r="M116" s="290" t="s">
        <v>21</v>
      </c>
      <c r="N116" s="291" t="s">
        <v>44</v>
      </c>
      <c r="O116" s="87"/>
      <c r="P116" s="226">
        <f>O116*H116</f>
        <v>0</v>
      </c>
      <c r="Q116" s="226">
        <v>0.00046999999999999999</v>
      </c>
      <c r="R116" s="226">
        <f>Q116*H116</f>
        <v>0.00329</v>
      </c>
      <c r="S116" s="226">
        <v>0</v>
      </c>
      <c r="T116" s="227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28" t="s">
        <v>254</v>
      </c>
      <c r="AT116" s="228" t="s">
        <v>811</v>
      </c>
      <c r="AU116" s="228" t="s">
        <v>77</v>
      </c>
      <c r="AY116" s="20" t="s">
        <v>193</v>
      </c>
      <c r="BE116" s="229">
        <f>IF(N116="základní",J116,0)</f>
        <v>0</v>
      </c>
      <c r="BF116" s="229">
        <f>IF(N116="snížená",J116,0)</f>
        <v>0</v>
      </c>
      <c r="BG116" s="229">
        <f>IF(N116="zákl. přenesená",J116,0)</f>
        <v>0</v>
      </c>
      <c r="BH116" s="229">
        <f>IF(N116="sníž. přenesená",J116,0)</f>
        <v>0</v>
      </c>
      <c r="BI116" s="229">
        <f>IF(N116="nulová",J116,0)</f>
        <v>0</v>
      </c>
      <c r="BJ116" s="20" t="s">
        <v>77</v>
      </c>
      <c r="BK116" s="229">
        <f>ROUND(I116*H116,2)</f>
        <v>0</v>
      </c>
      <c r="BL116" s="20" t="s">
        <v>200</v>
      </c>
      <c r="BM116" s="228" t="s">
        <v>449</v>
      </c>
    </row>
    <row r="117" s="2" customFormat="1" ht="16.5" customHeight="1">
      <c r="A117" s="41"/>
      <c r="B117" s="42"/>
      <c r="C117" s="217" t="s">
        <v>333</v>
      </c>
      <c r="D117" s="217" t="s">
        <v>195</v>
      </c>
      <c r="E117" s="218" t="s">
        <v>2962</v>
      </c>
      <c r="F117" s="219" t="s">
        <v>2963</v>
      </c>
      <c r="G117" s="220" t="s">
        <v>588</v>
      </c>
      <c r="H117" s="221">
        <v>1</v>
      </c>
      <c r="I117" s="222"/>
      <c r="J117" s="223">
        <f>ROUND(I117*H117,2)</f>
        <v>0</v>
      </c>
      <c r="K117" s="219" t="s">
        <v>199</v>
      </c>
      <c r="L117" s="47"/>
      <c r="M117" s="224" t="s">
        <v>21</v>
      </c>
      <c r="N117" s="225" t="s">
        <v>44</v>
      </c>
      <c r="O117" s="87"/>
      <c r="P117" s="226">
        <f>O117*H117</f>
        <v>0</v>
      </c>
      <c r="Q117" s="226">
        <v>0</v>
      </c>
      <c r="R117" s="226">
        <f>Q117*H117</f>
        <v>0</v>
      </c>
      <c r="S117" s="226">
        <v>0</v>
      </c>
      <c r="T117" s="227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8" t="s">
        <v>200</v>
      </c>
      <c r="AT117" s="228" t="s">
        <v>195</v>
      </c>
      <c r="AU117" s="228" t="s">
        <v>77</v>
      </c>
      <c r="AY117" s="20" t="s">
        <v>193</v>
      </c>
      <c r="BE117" s="229">
        <f>IF(N117="základní",J117,0)</f>
        <v>0</v>
      </c>
      <c r="BF117" s="229">
        <f>IF(N117="snížená",J117,0)</f>
        <v>0</v>
      </c>
      <c r="BG117" s="229">
        <f>IF(N117="zákl. přenesená",J117,0)</f>
        <v>0</v>
      </c>
      <c r="BH117" s="229">
        <f>IF(N117="sníž. přenesená",J117,0)</f>
        <v>0</v>
      </c>
      <c r="BI117" s="229">
        <f>IF(N117="nulová",J117,0)</f>
        <v>0</v>
      </c>
      <c r="BJ117" s="20" t="s">
        <v>77</v>
      </c>
      <c r="BK117" s="229">
        <f>ROUND(I117*H117,2)</f>
        <v>0</v>
      </c>
      <c r="BL117" s="20" t="s">
        <v>200</v>
      </c>
      <c r="BM117" s="228" t="s">
        <v>460</v>
      </c>
    </row>
    <row r="118" s="2" customFormat="1">
      <c r="A118" s="41"/>
      <c r="B118" s="42"/>
      <c r="C118" s="43"/>
      <c r="D118" s="230" t="s">
        <v>202</v>
      </c>
      <c r="E118" s="43"/>
      <c r="F118" s="231" t="s">
        <v>2964</v>
      </c>
      <c r="G118" s="43"/>
      <c r="H118" s="43"/>
      <c r="I118" s="232"/>
      <c r="J118" s="43"/>
      <c r="K118" s="43"/>
      <c r="L118" s="47"/>
      <c r="M118" s="233"/>
      <c r="N118" s="234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20" t="s">
        <v>202</v>
      </c>
      <c r="AU118" s="20" t="s">
        <v>77</v>
      </c>
    </row>
    <row r="119" s="2" customFormat="1" ht="16.5" customHeight="1">
      <c r="A119" s="41"/>
      <c r="B119" s="42"/>
      <c r="C119" s="282" t="s">
        <v>352</v>
      </c>
      <c r="D119" s="282" t="s">
        <v>811</v>
      </c>
      <c r="E119" s="283" t="s">
        <v>2965</v>
      </c>
      <c r="F119" s="284" t="s">
        <v>2966</v>
      </c>
      <c r="G119" s="285" t="s">
        <v>588</v>
      </c>
      <c r="H119" s="286">
        <v>1</v>
      </c>
      <c r="I119" s="287"/>
      <c r="J119" s="288">
        <f>ROUND(I119*H119,2)</f>
        <v>0</v>
      </c>
      <c r="K119" s="284" t="s">
        <v>199</v>
      </c>
      <c r="L119" s="289"/>
      <c r="M119" s="290" t="s">
        <v>21</v>
      </c>
      <c r="N119" s="291" t="s">
        <v>44</v>
      </c>
      <c r="O119" s="87"/>
      <c r="P119" s="226">
        <f>O119*H119</f>
        <v>0</v>
      </c>
      <c r="Q119" s="226">
        <v>0.00046999999999999999</v>
      </c>
      <c r="R119" s="226">
        <f>Q119*H119</f>
        <v>0.00046999999999999999</v>
      </c>
      <c r="S119" s="226">
        <v>0</v>
      </c>
      <c r="T119" s="227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28" t="s">
        <v>254</v>
      </c>
      <c r="AT119" s="228" t="s">
        <v>811</v>
      </c>
      <c r="AU119" s="228" t="s">
        <v>77</v>
      </c>
      <c r="AY119" s="20" t="s">
        <v>193</v>
      </c>
      <c r="BE119" s="229">
        <f>IF(N119="základní",J119,0)</f>
        <v>0</v>
      </c>
      <c r="BF119" s="229">
        <f>IF(N119="snížená",J119,0)</f>
        <v>0</v>
      </c>
      <c r="BG119" s="229">
        <f>IF(N119="zákl. přenesená",J119,0)</f>
        <v>0</v>
      </c>
      <c r="BH119" s="229">
        <f>IF(N119="sníž. přenesená",J119,0)</f>
        <v>0</v>
      </c>
      <c r="BI119" s="229">
        <f>IF(N119="nulová",J119,0)</f>
        <v>0</v>
      </c>
      <c r="BJ119" s="20" t="s">
        <v>77</v>
      </c>
      <c r="BK119" s="229">
        <f>ROUND(I119*H119,2)</f>
        <v>0</v>
      </c>
      <c r="BL119" s="20" t="s">
        <v>200</v>
      </c>
      <c r="BM119" s="228" t="s">
        <v>472</v>
      </c>
    </row>
    <row r="120" s="2" customFormat="1" ht="24.15" customHeight="1">
      <c r="A120" s="41"/>
      <c r="B120" s="42"/>
      <c r="C120" s="217" t="s">
        <v>360</v>
      </c>
      <c r="D120" s="217" t="s">
        <v>195</v>
      </c>
      <c r="E120" s="218" t="s">
        <v>2967</v>
      </c>
      <c r="F120" s="219" t="s">
        <v>2968</v>
      </c>
      <c r="G120" s="220" t="s">
        <v>588</v>
      </c>
      <c r="H120" s="221">
        <v>2</v>
      </c>
      <c r="I120" s="222"/>
      <c r="J120" s="223">
        <f>ROUND(I120*H120,2)</f>
        <v>0</v>
      </c>
      <c r="K120" s="219" t="s">
        <v>199</v>
      </c>
      <c r="L120" s="47"/>
      <c r="M120" s="224" t="s">
        <v>21</v>
      </c>
      <c r="N120" s="225" t="s">
        <v>44</v>
      </c>
      <c r="O120" s="87"/>
      <c r="P120" s="226">
        <f>O120*H120</f>
        <v>0</v>
      </c>
      <c r="Q120" s="226">
        <v>0</v>
      </c>
      <c r="R120" s="226">
        <f>Q120*H120</f>
        <v>0</v>
      </c>
      <c r="S120" s="226">
        <v>0</v>
      </c>
      <c r="T120" s="227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28" t="s">
        <v>200</v>
      </c>
      <c r="AT120" s="228" t="s">
        <v>195</v>
      </c>
      <c r="AU120" s="228" t="s">
        <v>77</v>
      </c>
      <c r="AY120" s="20" t="s">
        <v>193</v>
      </c>
      <c r="BE120" s="229">
        <f>IF(N120="základní",J120,0)</f>
        <v>0</v>
      </c>
      <c r="BF120" s="229">
        <f>IF(N120="snížená",J120,0)</f>
        <v>0</v>
      </c>
      <c r="BG120" s="229">
        <f>IF(N120="zákl. přenesená",J120,0)</f>
        <v>0</v>
      </c>
      <c r="BH120" s="229">
        <f>IF(N120="sníž. přenesená",J120,0)</f>
        <v>0</v>
      </c>
      <c r="BI120" s="229">
        <f>IF(N120="nulová",J120,0)</f>
        <v>0</v>
      </c>
      <c r="BJ120" s="20" t="s">
        <v>77</v>
      </c>
      <c r="BK120" s="229">
        <f>ROUND(I120*H120,2)</f>
        <v>0</v>
      </c>
      <c r="BL120" s="20" t="s">
        <v>200</v>
      </c>
      <c r="BM120" s="228" t="s">
        <v>484</v>
      </c>
    </row>
    <row r="121" s="2" customFormat="1">
      <c r="A121" s="41"/>
      <c r="B121" s="42"/>
      <c r="C121" s="43"/>
      <c r="D121" s="230" t="s">
        <v>202</v>
      </c>
      <c r="E121" s="43"/>
      <c r="F121" s="231" t="s">
        <v>2969</v>
      </c>
      <c r="G121" s="43"/>
      <c r="H121" s="43"/>
      <c r="I121" s="232"/>
      <c r="J121" s="43"/>
      <c r="K121" s="43"/>
      <c r="L121" s="47"/>
      <c r="M121" s="233"/>
      <c r="N121" s="234"/>
      <c r="O121" s="87"/>
      <c r="P121" s="87"/>
      <c r="Q121" s="87"/>
      <c r="R121" s="87"/>
      <c r="S121" s="87"/>
      <c r="T121" s="88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T121" s="20" t="s">
        <v>202</v>
      </c>
      <c r="AU121" s="20" t="s">
        <v>77</v>
      </c>
    </row>
    <row r="122" s="2" customFormat="1" ht="16.5" customHeight="1">
      <c r="A122" s="41"/>
      <c r="B122" s="42"/>
      <c r="C122" s="282" t="s">
        <v>368</v>
      </c>
      <c r="D122" s="282" t="s">
        <v>811</v>
      </c>
      <c r="E122" s="283" t="s">
        <v>2970</v>
      </c>
      <c r="F122" s="284" t="s">
        <v>2971</v>
      </c>
      <c r="G122" s="285" t="s">
        <v>588</v>
      </c>
      <c r="H122" s="286">
        <v>1</v>
      </c>
      <c r="I122" s="287"/>
      <c r="J122" s="288">
        <f>ROUND(I122*H122,2)</f>
        <v>0</v>
      </c>
      <c r="K122" s="284" t="s">
        <v>21</v>
      </c>
      <c r="L122" s="289"/>
      <c r="M122" s="290" t="s">
        <v>21</v>
      </c>
      <c r="N122" s="291" t="s">
        <v>44</v>
      </c>
      <c r="O122" s="87"/>
      <c r="P122" s="226">
        <f>O122*H122</f>
        <v>0</v>
      </c>
      <c r="Q122" s="226">
        <v>0</v>
      </c>
      <c r="R122" s="226">
        <f>Q122*H122</f>
        <v>0</v>
      </c>
      <c r="S122" s="226">
        <v>0</v>
      </c>
      <c r="T122" s="227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28" t="s">
        <v>254</v>
      </c>
      <c r="AT122" s="228" t="s">
        <v>811</v>
      </c>
      <c r="AU122" s="228" t="s">
        <v>77</v>
      </c>
      <c r="AY122" s="20" t="s">
        <v>193</v>
      </c>
      <c r="BE122" s="229">
        <f>IF(N122="základní",J122,0)</f>
        <v>0</v>
      </c>
      <c r="BF122" s="229">
        <f>IF(N122="snížená",J122,0)</f>
        <v>0</v>
      </c>
      <c r="BG122" s="229">
        <f>IF(N122="zákl. přenesená",J122,0)</f>
        <v>0</v>
      </c>
      <c r="BH122" s="229">
        <f>IF(N122="sníž. přenesená",J122,0)</f>
        <v>0</v>
      </c>
      <c r="BI122" s="229">
        <f>IF(N122="nulová",J122,0)</f>
        <v>0</v>
      </c>
      <c r="BJ122" s="20" t="s">
        <v>77</v>
      </c>
      <c r="BK122" s="229">
        <f>ROUND(I122*H122,2)</f>
        <v>0</v>
      </c>
      <c r="BL122" s="20" t="s">
        <v>200</v>
      </c>
      <c r="BM122" s="228" t="s">
        <v>498</v>
      </c>
    </row>
    <row r="123" s="2" customFormat="1" ht="16.5" customHeight="1">
      <c r="A123" s="41"/>
      <c r="B123" s="42"/>
      <c r="C123" s="282" t="s">
        <v>376</v>
      </c>
      <c r="D123" s="282" t="s">
        <v>811</v>
      </c>
      <c r="E123" s="283" t="s">
        <v>2972</v>
      </c>
      <c r="F123" s="284" t="s">
        <v>2973</v>
      </c>
      <c r="G123" s="285" t="s">
        <v>588</v>
      </c>
      <c r="H123" s="286">
        <v>1</v>
      </c>
      <c r="I123" s="287"/>
      <c r="J123" s="288">
        <f>ROUND(I123*H123,2)</f>
        <v>0</v>
      </c>
      <c r="K123" s="284" t="s">
        <v>21</v>
      </c>
      <c r="L123" s="289"/>
      <c r="M123" s="290" t="s">
        <v>21</v>
      </c>
      <c r="N123" s="291" t="s">
        <v>44</v>
      </c>
      <c r="O123" s="87"/>
      <c r="P123" s="226">
        <f>O123*H123</f>
        <v>0</v>
      </c>
      <c r="Q123" s="226">
        <v>0</v>
      </c>
      <c r="R123" s="226">
        <f>Q123*H123</f>
        <v>0</v>
      </c>
      <c r="S123" s="226">
        <v>0</v>
      </c>
      <c r="T123" s="227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8" t="s">
        <v>254</v>
      </c>
      <c r="AT123" s="228" t="s">
        <v>811</v>
      </c>
      <c r="AU123" s="228" t="s">
        <v>77</v>
      </c>
      <c r="AY123" s="20" t="s">
        <v>193</v>
      </c>
      <c r="BE123" s="229">
        <f>IF(N123="základní",J123,0)</f>
        <v>0</v>
      </c>
      <c r="BF123" s="229">
        <f>IF(N123="snížená",J123,0)</f>
        <v>0</v>
      </c>
      <c r="BG123" s="229">
        <f>IF(N123="zákl. přenesená",J123,0)</f>
        <v>0</v>
      </c>
      <c r="BH123" s="229">
        <f>IF(N123="sníž. přenesená",J123,0)</f>
        <v>0</v>
      </c>
      <c r="BI123" s="229">
        <f>IF(N123="nulová",J123,0)</f>
        <v>0</v>
      </c>
      <c r="BJ123" s="20" t="s">
        <v>77</v>
      </c>
      <c r="BK123" s="229">
        <f>ROUND(I123*H123,2)</f>
        <v>0</v>
      </c>
      <c r="BL123" s="20" t="s">
        <v>200</v>
      </c>
      <c r="BM123" s="228" t="s">
        <v>515</v>
      </c>
    </row>
    <row r="124" s="2" customFormat="1" ht="24.15" customHeight="1">
      <c r="A124" s="41"/>
      <c r="B124" s="42"/>
      <c r="C124" s="217" t="s">
        <v>386</v>
      </c>
      <c r="D124" s="217" t="s">
        <v>195</v>
      </c>
      <c r="E124" s="218" t="s">
        <v>2974</v>
      </c>
      <c r="F124" s="219" t="s">
        <v>2975</v>
      </c>
      <c r="G124" s="220" t="s">
        <v>1687</v>
      </c>
      <c r="H124" s="221">
        <v>21</v>
      </c>
      <c r="I124" s="222"/>
      <c r="J124" s="223">
        <f>ROUND(I124*H124,2)</f>
        <v>0</v>
      </c>
      <c r="K124" s="219" t="s">
        <v>21</v>
      </c>
      <c r="L124" s="47"/>
      <c r="M124" s="224" t="s">
        <v>21</v>
      </c>
      <c r="N124" s="225" t="s">
        <v>44</v>
      </c>
      <c r="O124" s="87"/>
      <c r="P124" s="226">
        <f>O124*H124</f>
        <v>0</v>
      </c>
      <c r="Q124" s="226">
        <v>0</v>
      </c>
      <c r="R124" s="226">
        <f>Q124*H124</f>
        <v>0</v>
      </c>
      <c r="S124" s="226">
        <v>0</v>
      </c>
      <c r="T124" s="227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28" t="s">
        <v>200</v>
      </c>
      <c r="AT124" s="228" t="s">
        <v>195</v>
      </c>
      <c r="AU124" s="228" t="s">
        <v>77</v>
      </c>
      <c r="AY124" s="20" t="s">
        <v>193</v>
      </c>
      <c r="BE124" s="229">
        <f>IF(N124="základní",J124,0)</f>
        <v>0</v>
      </c>
      <c r="BF124" s="229">
        <f>IF(N124="snížená",J124,0)</f>
        <v>0</v>
      </c>
      <c r="BG124" s="229">
        <f>IF(N124="zákl. přenesená",J124,0)</f>
        <v>0</v>
      </c>
      <c r="BH124" s="229">
        <f>IF(N124="sníž. přenesená",J124,0)</f>
        <v>0</v>
      </c>
      <c r="BI124" s="229">
        <f>IF(N124="nulová",J124,0)</f>
        <v>0</v>
      </c>
      <c r="BJ124" s="20" t="s">
        <v>77</v>
      </c>
      <c r="BK124" s="229">
        <f>ROUND(I124*H124,2)</f>
        <v>0</v>
      </c>
      <c r="BL124" s="20" t="s">
        <v>200</v>
      </c>
      <c r="BM124" s="228" t="s">
        <v>532</v>
      </c>
    </row>
    <row r="125" s="2" customFormat="1" ht="24.15" customHeight="1">
      <c r="A125" s="41"/>
      <c r="B125" s="42"/>
      <c r="C125" s="217" t="s">
        <v>7</v>
      </c>
      <c r="D125" s="217" t="s">
        <v>195</v>
      </c>
      <c r="E125" s="218" t="s">
        <v>2976</v>
      </c>
      <c r="F125" s="219" t="s">
        <v>2977</v>
      </c>
      <c r="G125" s="220" t="s">
        <v>1687</v>
      </c>
      <c r="H125" s="221">
        <v>5</v>
      </c>
      <c r="I125" s="222"/>
      <c r="J125" s="223">
        <f>ROUND(I125*H125,2)</f>
        <v>0</v>
      </c>
      <c r="K125" s="219" t="s">
        <v>21</v>
      </c>
      <c r="L125" s="47"/>
      <c r="M125" s="224" t="s">
        <v>21</v>
      </c>
      <c r="N125" s="225" t="s">
        <v>44</v>
      </c>
      <c r="O125" s="87"/>
      <c r="P125" s="226">
        <f>O125*H125</f>
        <v>0</v>
      </c>
      <c r="Q125" s="226">
        <v>0</v>
      </c>
      <c r="R125" s="226">
        <f>Q125*H125</f>
        <v>0</v>
      </c>
      <c r="S125" s="226">
        <v>0</v>
      </c>
      <c r="T125" s="227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8" t="s">
        <v>200</v>
      </c>
      <c r="AT125" s="228" t="s">
        <v>195</v>
      </c>
      <c r="AU125" s="228" t="s">
        <v>77</v>
      </c>
      <c r="AY125" s="20" t="s">
        <v>193</v>
      </c>
      <c r="BE125" s="229">
        <f>IF(N125="základní",J125,0)</f>
        <v>0</v>
      </c>
      <c r="BF125" s="229">
        <f>IF(N125="snížená",J125,0)</f>
        <v>0</v>
      </c>
      <c r="BG125" s="229">
        <f>IF(N125="zákl. přenesená",J125,0)</f>
        <v>0</v>
      </c>
      <c r="BH125" s="229">
        <f>IF(N125="sníž. přenesená",J125,0)</f>
        <v>0</v>
      </c>
      <c r="BI125" s="229">
        <f>IF(N125="nulová",J125,0)</f>
        <v>0</v>
      </c>
      <c r="BJ125" s="20" t="s">
        <v>77</v>
      </c>
      <c r="BK125" s="229">
        <f>ROUND(I125*H125,2)</f>
        <v>0</v>
      </c>
      <c r="BL125" s="20" t="s">
        <v>200</v>
      </c>
      <c r="BM125" s="228" t="s">
        <v>548</v>
      </c>
    </row>
    <row r="126" s="2" customFormat="1" ht="24.15" customHeight="1">
      <c r="A126" s="41"/>
      <c r="B126" s="42"/>
      <c r="C126" s="217" t="s">
        <v>400</v>
      </c>
      <c r="D126" s="217" t="s">
        <v>195</v>
      </c>
      <c r="E126" s="218" t="s">
        <v>2978</v>
      </c>
      <c r="F126" s="219" t="s">
        <v>2979</v>
      </c>
      <c r="G126" s="220" t="s">
        <v>1687</v>
      </c>
      <c r="H126" s="221">
        <v>4</v>
      </c>
      <c r="I126" s="222"/>
      <c r="J126" s="223">
        <f>ROUND(I126*H126,2)</f>
        <v>0</v>
      </c>
      <c r="K126" s="219" t="s">
        <v>21</v>
      </c>
      <c r="L126" s="47"/>
      <c r="M126" s="224" t="s">
        <v>21</v>
      </c>
      <c r="N126" s="225" t="s">
        <v>44</v>
      </c>
      <c r="O126" s="87"/>
      <c r="P126" s="226">
        <f>O126*H126</f>
        <v>0</v>
      </c>
      <c r="Q126" s="226">
        <v>0</v>
      </c>
      <c r="R126" s="226">
        <f>Q126*H126</f>
        <v>0</v>
      </c>
      <c r="S126" s="226">
        <v>0</v>
      </c>
      <c r="T126" s="227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28" t="s">
        <v>200</v>
      </c>
      <c r="AT126" s="228" t="s">
        <v>195</v>
      </c>
      <c r="AU126" s="228" t="s">
        <v>77</v>
      </c>
      <c r="AY126" s="20" t="s">
        <v>193</v>
      </c>
      <c r="BE126" s="229">
        <f>IF(N126="základní",J126,0)</f>
        <v>0</v>
      </c>
      <c r="BF126" s="229">
        <f>IF(N126="snížená",J126,0)</f>
        <v>0</v>
      </c>
      <c r="BG126" s="229">
        <f>IF(N126="zákl. přenesená",J126,0)</f>
        <v>0</v>
      </c>
      <c r="BH126" s="229">
        <f>IF(N126="sníž. přenesená",J126,0)</f>
        <v>0</v>
      </c>
      <c r="BI126" s="229">
        <f>IF(N126="nulová",J126,0)</f>
        <v>0</v>
      </c>
      <c r="BJ126" s="20" t="s">
        <v>77</v>
      </c>
      <c r="BK126" s="229">
        <f>ROUND(I126*H126,2)</f>
        <v>0</v>
      </c>
      <c r="BL126" s="20" t="s">
        <v>200</v>
      </c>
      <c r="BM126" s="228" t="s">
        <v>562</v>
      </c>
    </row>
    <row r="127" s="2" customFormat="1" ht="24.15" customHeight="1">
      <c r="A127" s="41"/>
      <c r="B127" s="42"/>
      <c r="C127" s="217" t="s">
        <v>407</v>
      </c>
      <c r="D127" s="217" t="s">
        <v>195</v>
      </c>
      <c r="E127" s="218" t="s">
        <v>2980</v>
      </c>
      <c r="F127" s="219" t="s">
        <v>2981</v>
      </c>
      <c r="G127" s="220" t="s">
        <v>1687</v>
      </c>
      <c r="H127" s="221">
        <v>1</v>
      </c>
      <c r="I127" s="222"/>
      <c r="J127" s="223">
        <f>ROUND(I127*H127,2)</f>
        <v>0</v>
      </c>
      <c r="K127" s="219" t="s">
        <v>21</v>
      </c>
      <c r="L127" s="47"/>
      <c r="M127" s="224" t="s">
        <v>21</v>
      </c>
      <c r="N127" s="225" t="s">
        <v>44</v>
      </c>
      <c r="O127" s="87"/>
      <c r="P127" s="226">
        <f>O127*H127</f>
        <v>0</v>
      </c>
      <c r="Q127" s="226">
        <v>0</v>
      </c>
      <c r="R127" s="226">
        <f>Q127*H127</f>
        <v>0</v>
      </c>
      <c r="S127" s="226">
        <v>0</v>
      </c>
      <c r="T127" s="227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8" t="s">
        <v>200</v>
      </c>
      <c r="AT127" s="228" t="s">
        <v>195</v>
      </c>
      <c r="AU127" s="228" t="s">
        <v>77</v>
      </c>
      <c r="AY127" s="20" t="s">
        <v>193</v>
      </c>
      <c r="BE127" s="229">
        <f>IF(N127="základní",J127,0)</f>
        <v>0</v>
      </c>
      <c r="BF127" s="229">
        <f>IF(N127="snížená",J127,0)</f>
        <v>0</v>
      </c>
      <c r="BG127" s="229">
        <f>IF(N127="zákl. přenesená",J127,0)</f>
        <v>0</v>
      </c>
      <c r="BH127" s="229">
        <f>IF(N127="sníž. přenesená",J127,0)</f>
        <v>0</v>
      </c>
      <c r="BI127" s="229">
        <f>IF(N127="nulová",J127,0)</f>
        <v>0</v>
      </c>
      <c r="BJ127" s="20" t="s">
        <v>77</v>
      </c>
      <c r="BK127" s="229">
        <f>ROUND(I127*H127,2)</f>
        <v>0</v>
      </c>
      <c r="BL127" s="20" t="s">
        <v>200</v>
      </c>
      <c r="BM127" s="228" t="s">
        <v>577</v>
      </c>
    </row>
    <row r="128" s="2" customFormat="1" ht="24.15" customHeight="1">
      <c r="A128" s="41"/>
      <c r="B128" s="42"/>
      <c r="C128" s="217" t="s">
        <v>417</v>
      </c>
      <c r="D128" s="217" t="s">
        <v>195</v>
      </c>
      <c r="E128" s="218" t="s">
        <v>2982</v>
      </c>
      <c r="F128" s="219" t="s">
        <v>2983</v>
      </c>
      <c r="G128" s="220" t="s">
        <v>1687</v>
      </c>
      <c r="H128" s="221">
        <v>13</v>
      </c>
      <c r="I128" s="222"/>
      <c r="J128" s="223">
        <f>ROUND(I128*H128,2)</f>
        <v>0</v>
      </c>
      <c r="K128" s="219" t="s">
        <v>21</v>
      </c>
      <c r="L128" s="47"/>
      <c r="M128" s="224" t="s">
        <v>21</v>
      </c>
      <c r="N128" s="225" t="s">
        <v>44</v>
      </c>
      <c r="O128" s="87"/>
      <c r="P128" s="226">
        <f>O128*H128</f>
        <v>0</v>
      </c>
      <c r="Q128" s="226">
        <v>0</v>
      </c>
      <c r="R128" s="226">
        <f>Q128*H128</f>
        <v>0</v>
      </c>
      <c r="S128" s="226">
        <v>0</v>
      </c>
      <c r="T128" s="227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28" t="s">
        <v>200</v>
      </c>
      <c r="AT128" s="228" t="s">
        <v>195</v>
      </c>
      <c r="AU128" s="228" t="s">
        <v>77</v>
      </c>
      <c r="AY128" s="20" t="s">
        <v>193</v>
      </c>
      <c r="BE128" s="229">
        <f>IF(N128="základní",J128,0)</f>
        <v>0</v>
      </c>
      <c r="BF128" s="229">
        <f>IF(N128="snížená",J128,0)</f>
        <v>0</v>
      </c>
      <c r="BG128" s="229">
        <f>IF(N128="zákl. přenesená",J128,0)</f>
        <v>0</v>
      </c>
      <c r="BH128" s="229">
        <f>IF(N128="sníž. přenesená",J128,0)</f>
        <v>0</v>
      </c>
      <c r="BI128" s="229">
        <f>IF(N128="nulová",J128,0)</f>
        <v>0</v>
      </c>
      <c r="BJ128" s="20" t="s">
        <v>77</v>
      </c>
      <c r="BK128" s="229">
        <f>ROUND(I128*H128,2)</f>
        <v>0</v>
      </c>
      <c r="BL128" s="20" t="s">
        <v>200</v>
      </c>
      <c r="BM128" s="228" t="s">
        <v>594</v>
      </c>
    </row>
    <row r="129" s="2" customFormat="1" ht="24.15" customHeight="1">
      <c r="A129" s="41"/>
      <c r="B129" s="42"/>
      <c r="C129" s="217" t="s">
        <v>424</v>
      </c>
      <c r="D129" s="217" t="s">
        <v>195</v>
      </c>
      <c r="E129" s="218" t="s">
        <v>2984</v>
      </c>
      <c r="F129" s="219" t="s">
        <v>2985</v>
      </c>
      <c r="G129" s="220" t="s">
        <v>1687</v>
      </c>
      <c r="H129" s="221">
        <v>2</v>
      </c>
      <c r="I129" s="222"/>
      <c r="J129" s="223">
        <f>ROUND(I129*H129,2)</f>
        <v>0</v>
      </c>
      <c r="K129" s="219" t="s">
        <v>21</v>
      </c>
      <c r="L129" s="47"/>
      <c r="M129" s="224" t="s">
        <v>21</v>
      </c>
      <c r="N129" s="225" t="s">
        <v>44</v>
      </c>
      <c r="O129" s="87"/>
      <c r="P129" s="226">
        <f>O129*H129</f>
        <v>0</v>
      </c>
      <c r="Q129" s="226">
        <v>0</v>
      </c>
      <c r="R129" s="226">
        <f>Q129*H129</f>
        <v>0</v>
      </c>
      <c r="S129" s="226">
        <v>0</v>
      </c>
      <c r="T129" s="227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28" t="s">
        <v>200</v>
      </c>
      <c r="AT129" s="228" t="s">
        <v>195</v>
      </c>
      <c r="AU129" s="228" t="s">
        <v>77</v>
      </c>
      <c r="AY129" s="20" t="s">
        <v>193</v>
      </c>
      <c r="BE129" s="229">
        <f>IF(N129="základní",J129,0)</f>
        <v>0</v>
      </c>
      <c r="BF129" s="229">
        <f>IF(N129="snížená",J129,0)</f>
        <v>0</v>
      </c>
      <c r="BG129" s="229">
        <f>IF(N129="zákl. přenesená",J129,0)</f>
        <v>0</v>
      </c>
      <c r="BH129" s="229">
        <f>IF(N129="sníž. přenesená",J129,0)</f>
        <v>0</v>
      </c>
      <c r="BI129" s="229">
        <f>IF(N129="nulová",J129,0)</f>
        <v>0</v>
      </c>
      <c r="BJ129" s="20" t="s">
        <v>77</v>
      </c>
      <c r="BK129" s="229">
        <f>ROUND(I129*H129,2)</f>
        <v>0</v>
      </c>
      <c r="BL129" s="20" t="s">
        <v>200</v>
      </c>
      <c r="BM129" s="228" t="s">
        <v>606</v>
      </c>
    </row>
    <row r="130" s="2" customFormat="1" ht="24.15" customHeight="1">
      <c r="A130" s="41"/>
      <c r="B130" s="42"/>
      <c r="C130" s="217" t="s">
        <v>434</v>
      </c>
      <c r="D130" s="217" t="s">
        <v>195</v>
      </c>
      <c r="E130" s="218" t="s">
        <v>2986</v>
      </c>
      <c r="F130" s="219" t="s">
        <v>2987</v>
      </c>
      <c r="G130" s="220" t="s">
        <v>1687</v>
      </c>
      <c r="H130" s="221">
        <v>1</v>
      </c>
      <c r="I130" s="222"/>
      <c r="J130" s="223">
        <f>ROUND(I130*H130,2)</f>
        <v>0</v>
      </c>
      <c r="K130" s="219" t="s">
        <v>21</v>
      </c>
      <c r="L130" s="47"/>
      <c r="M130" s="224" t="s">
        <v>21</v>
      </c>
      <c r="N130" s="225" t="s">
        <v>44</v>
      </c>
      <c r="O130" s="87"/>
      <c r="P130" s="226">
        <f>O130*H130</f>
        <v>0</v>
      </c>
      <c r="Q130" s="226">
        <v>0</v>
      </c>
      <c r="R130" s="226">
        <f>Q130*H130</f>
        <v>0</v>
      </c>
      <c r="S130" s="226">
        <v>0</v>
      </c>
      <c r="T130" s="227">
        <f>S130*H130</f>
        <v>0</v>
      </c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R130" s="228" t="s">
        <v>200</v>
      </c>
      <c r="AT130" s="228" t="s">
        <v>195</v>
      </c>
      <c r="AU130" s="228" t="s">
        <v>77</v>
      </c>
      <c r="AY130" s="20" t="s">
        <v>193</v>
      </c>
      <c r="BE130" s="229">
        <f>IF(N130="základní",J130,0)</f>
        <v>0</v>
      </c>
      <c r="BF130" s="229">
        <f>IF(N130="snížená",J130,0)</f>
        <v>0</v>
      </c>
      <c r="BG130" s="229">
        <f>IF(N130="zákl. přenesená",J130,0)</f>
        <v>0</v>
      </c>
      <c r="BH130" s="229">
        <f>IF(N130="sníž. přenesená",J130,0)</f>
        <v>0</v>
      </c>
      <c r="BI130" s="229">
        <f>IF(N130="nulová",J130,0)</f>
        <v>0</v>
      </c>
      <c r="BJ130" s="20" t="s">
        <v>77</v>
      </c>
      <c r="BK130" s="229">
        <f>ROUND(I130*H130,2)</f>
        <v>0</v>
      </c>
      <c r="BL130" s="20" t="s">
        <v>200</v>
      </c>
      <c r="BM130" s="228" t="s">
        <v>623</v>
      </c>
    </row>
    <row r="131" s="2" customFormat="1" ht="24.15" customHeight="1">
      <c r="A131" s="41"/>
      <c r="B131" s="42"/>
      <c r="C131" s="217" t="s">
        <v>444</v>
      </c>
      <c r="D131" s="217" t="s">
        <v>195</v>
      </c>
      <c r="E131" s="218" t="s">
        <v>2988</v>
      </c>
      <c r="F131" s="219" t="s">
        <v>2989</v>
      </c>
      <c r="G131" s="220" t="s">
        <v>1531</v>
      </c>
      <c r="H131" s="221">
        <v>1</v>
      </c>
      <c r="I131" s="222"/>
      <c r="J131" s="223">
        <f>ROUND(I131*H131,2)</f>
        <v>0</v>
      </c>
      <c r="K131" s="219" t="s">
        <v>21</v>
      </c>
      <c r="L131" s="47"/>
      <c r="M131" s="224" t="s">
        <v>21</v>
      </c>
      <c r="N131" s="225" t="s">
        <v>44</v>
      </c>
      <c r="O131" s="87"/>
      <c r="P131" s="226">
        <f>O131*H131</f>
        <v>0</v>
      </c>
      <c r="Q131" s="226">
        <v>0</v>
      </c>
      <c r="R131" s="226">
        <f>Q131*H131</f>
        <v>0</v>
      </c>
      <c r="S131" s="226">
        <v>0</v>
      </c>
      <c r="T131" s="227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8" t="s">
        <v>200</v>
      </c>
      <c r="AT131" s="228" t="s">
        <v>195</v>
      </c>
      <c r="AU131" s="228" t="s">
        <v>77</v>
      </c>
      <c r="AY131" s="20" t="s">
        <v>193</v>
      </c>
      <c r="BE131" s="229">
        <f>IF(N131="základní",J131,0)</f>
        <v>0</v>
      </c>
      <c r="BF131" s="229">
        <f>IF(N131="snížená",J131,0)</f>
        <v>0</v>
      </c>
      <c r="BG131" s="229">
        <f>IF(N131="zákl. přenesená",J131,0)</f>
        <v>0</v>
      </c>
      <c r="BH131" s="229">
        <f>IF(N131="sníž. přenesená",J131,0)</f>
        <v>0</v>
      </c>
      <c r="BI131" s="229">
        <f>IF(N131="nulová",J131,0)</f>
        <v>0</v>
      </c>
      <c r="BJ131" s="20" t="s">
        <v>77</v>
      </c>
      <c r="BK131" s="229">
        <f>ROUND(I131*H131,2)</f>
        <v>0</v>
      </c>
      <c r="BL131" s="20" t="s">
        <v>200</v>
      </c>
      <c r="BM131" s="228" t="s">
        <v>639</v>
      </c>
    </row>
    <row r="132" s="12" customFormat="1" ht="25.92" customHeight="1">
      <c r="A132" s="12"/>
      <c r="B132" s="201"/>
      <c r="C132" s="202"/>
      <c r="D132" s="203" t="s">
        <v>72</v>
      </c>
      <c r="E132" s="204" t="s">
        <v>2715</v>
      </c>
      <c r="F132" s="204" t="s">
        <v>2990</v>
      </c>
      <c r="G132" s="202"/>
      <c r="H132" s="202"/>
      <c r="I132" s="205"/>
      <c r="J132" s="206">
        <f>BK132</f>
        <v>0</v>
      </c>
      <c r="K132" s="202"/>
      <c r="L132" s="207"/>
      <c r="M132" s="208"/>
      <c r="N132" s="209"/>
      <c r="O132" s="209"/>
      <c r="P132" s="210">
        <f>P133</f>
        <v>0</v>
      </c>
      <c r="Q132" s="209"/>
      <c r="R132" s="210">
        <f>R133</f>
        <v>0</v>
      </c>
      <c r="S132" s="209"/>
      <c r="T132" s="211">
        <f>T133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12" t="s">
        <v>77</v>
      </c>
      <c r="AT132" s="213" t="s">
        <v>72</v>
      </c>
      <c r="AU132" s="213" t="s">
        <v>73</v>
      </c>
      <c r="AY132" s="212" t="s">
        <v>193</v>
      </c>
      <c r="BK132" s="214">
        <f>BK133</f>
        <v>0</v>
      </c>
    </row>
    <row r="133" s="2" customFormat="1" ht="24.15" customHeight="1">
      <c r="A133" s="41"/>
      <c r="B133" s="42"/>
      <c r="C133" s="217" t="s">
        <v>449</v>
      </c>
      <c r="D133" s="217" t="s">
        <v>195</v>
      </c>
      <c r="E133" s="218" t="s">
        <v>2991</v>
      </c>
      <c r="F133" s="219" t="s">
        <v>2992</v>
      </c>
      <c r="G133" s="220" t="s">
        <v>1531</v>
      </c>
      <c r="H133" s="221">
        <v>1</v>
      </c>
      <c r="I133" s="222"/>
      <c r="J133" s="223">
        <f>ROUND(I133*H133,2)</f>
        <v>0</v>
      </c>
      <c r="K133" s="219" t="s">
        <v>21</v>
      </c>
      <c r="L133" s="47"/>
      <c r="M133" s="224" t="s">
        <v>21</v>
      </c>
      <c r="N133" s="225" t="s">
        <v>44</v>
      </c>
      <c r="O133" s="87"/>
      <c r="P133" s="226">
        <f>O133*H133</f>
        <v>0</v>
      </c>
      <c r="Q133" s="226">
        <v>0</v>
      </c>
      <c r="R133" s="226">
        <f>Q133*H133</f>
        <v>0</v>
      </c>
      <c r="S133" s="226">
        <v>0</v>
      </c>
      <c r="T133" s="227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28" t="s">
        <v>200</v>
      </c>
      <c r="AT133" s="228" t="s">
        <v>195</v>
      </c>
      <c r="AU133" s="228" t="s">
        <v>77</v>
      </c>
      <c r="AY133" s="20" t="s">
        <v>193</v>
      </c>
      <c r="BE133" s="229">
        <f>IF(N133="základní",J133,0)</f>
        <v>0</v>
      </c>
      <c r="BF133" s="229">
        <f>IF(N133="snížená",J133,0)</f>
        <v>0</v>
      </c>
      <c r="BG133" s="229">
        <f>IF(N133="zákl. přenesená",J133,0)</f>
        <v>0</v>
      </c>
      <c r="BH133" s="229">
        <f>IF(N133="sníž. přenesená",J133,0)</f>
        <v>0</v>
      </c>
      <c r="BI133" s="229">
        <f>IF(N133="nulová",J133,0)</f>
        <v>0</v>
      </c>
      <c r="BJ133" s="20" t="s">
        <v>77</v>
      </c>
      <c r="BK133" s="229">
        <f>ROUND(I133*H133,2)</f>
        <v>0</v>
      </c>
      <c r="BL133" s="20" t="s">
        <v>200</v>
      </c>
      <c r="BM133" s="228" t="s">
        <v>652</v>
      </c>
    </row>
    <row r="134" s="12" customFormat="1" ht="25.92" customHeight="1">
      <c r="A134" s="12"/>
      <c r="B134" s="201"/>
      <c r="C134" s="202"/>
      <c r="D134" s="203" t="s">
        <v>72</v>
      </c>
      <c r="E134" s="204" t="s">
        <v>2731</v>
      </c>
      <c r="F134" s="204" t="s">
        <v>2993</v>
      </c>
      <c r="G134" s="202"/>
      <c r="H134" s="202"/>
      <c r="I134" s="205"/>
      <c r="J134" s="206">
        <f>BK134</f>
        <v>0</v>
      </c>
      <c r="K134" s="202"/>
      <c r="L134" s="207"/>
      <c r="M134" s="208"/>
      <c r="N134" s="209"/>
      <c r="O134" s="209"/>
      <c r="P134" s="210">
        <f>SUM(P135:P177)</f>
        <v>0</v>
      </c>
      <c r="Q134" s="209"/>
      <c r="R134" s="210">
        <f>SUM(R135:R177)</f>
        <v>0.48300000000000004</v>
      </c>
      <c r="S134" s="209"/>
      <c r="T134" s="211">
        <f>SUM(T135:T177)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12" t="s">
        <v>77</v>
      </c>
      <c r="AT134" s="213" t="s">
        <v>72</v>
      </c>
      <c r="AU134" s="213" t="s">
        <v>73</v>
      </c>
      <c r="AY134" s="212" t="s">
        <v>193</v>
      </c>
      <c r="BK134" s="214">
        <f>SUM(BK135:BK177)</f>
        <v>0</v>
      </c>
    </row>
    <row r="135" s="2" customFormat="1" ht="24.15" customHeight="1">
      <c r="A135" s="41"/>
      <c r="B135" s="42"/>
      <c r="C135" s="217" t="s">
        <v>455</v>
      </c>
      <c r="D135" s="217" t="s">
        <v>195</v>
      </c>
      <c r="E135" s="218" t="s">
        <v>2994</v>
      </c>
      <c r="F135" s="219" t="s">
        <v>2995</v>
      </c>
      <c r="G135" s="220" t="s">
        <v>211</v>
      </c>
      <c r="H135" s="221">
        <v>20</v>
      </c>
      <c r="I135" s="222"/>
      <c r="J135" s="223">
        <f>ROUND(I135*H135,2)</f>
        <v>0</v>
      </c>
      <c r="K135" s="219" t="s">
        <v>199</v>
      </c>
      <c r="L135" s="47"/>
      <c r="M135" s="224" t="s">
        <v>21</v>
      </c>
      <c r="N135" s="225" t="s">
        <v>44</v>
      </c>
      <c r="O135" s="87"/>
      <c r="P135" s="226">
        <f>O135*H135</f>
        <v>0</v>
      </c>
      <c r="Q135" s="226">
        <v>0</v>
      </c>
      <c r="R135" s="226">
        <f>Q135*H135</f>
        <v>0</v>
      </c>
      <c r="S135" s="226">
        <v>0</v>
      </c>
      <c r="T135" s="227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8" t="s">
        <v>200</v>
      </c>
      <c r="AT135" s="228" t="s">
        <v>195</v>
      </c>
      <c r="AU135" s="228" t="s">
        <v>77</v>
      </c>
      <c r="AY135" s="20" t="s">
        <v>193</v>
      </c>
      <c r="BE135" s="229">
        <f>IF(N135="základní",J135,0)</f>
        <v>0</v>
      </c>
      <c r="BF135" s="229">
        <f>IF(N135="snížená",J135,0)</f>
        <v>0</v>
      </c>
      <c r="BG135" s="229">
        <f>IF(N135="zákl. přenesená",J135,0)</f>
        <v>0</v>
      </c>
      <c r="BH135" s="229">
        <f>IF(N135="sníž. přenesená",J135,0)</f>
        <v>0</v>
      </c>
      <c r="BI135" s="229">
        <f>IF(N135="nulová",J135,0)</f>
        <v>0</v>
      </c>
      <c r="BJ135" s="20" t="s">
        <v>77</v>
      </c>
      <c r="BK135" s="229">
        <f>ROUND(I135*H135,2)</f>
        <v>0</v>
      </c>
      <c r="BL135" s="20" t="s">
        <v>200</v>
      </c>
      <c r="BM135" s="228" t="s">
        <v>668</v>
      </c>
    </row>
    <row r="136" s="2" customFormat="1">
      <c r="A136" s="41"/>
      <c r="B136" s="42"/>
      <c r="C136" s="43"/>
      <c r="D136" s="230" t="s">
        <v>202</v>
      </c>
      <c r="E136" s="43"/>
      <c r="F136" s="231" t="s">
        <v>2996</v>
      </c>
      <c r="G136" s="43"/>
      <c r="H136" s="43"/>
      <c r="I136" s="232"/>
      <c r="J136" s="43"/>
      <c r="K136" s="43"/>
      <c r="L136" s="47"/>
      <c r="M136" s="233"/>
      <c r="N136" s="234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20" t="s">
        <v>202</v>
      </c>
      <c r="AU136" s="20" t="s">
        <v>77</v>
      </c>
    </row>
    <row r="137" s="2" customFormat="1" ht="16.5" customHeight="1">
      <c r="A137" s="41"/>
      <c r="B137" s="42"/>
      <c r="C137" s="282" t="s">
        <v>460</v>
      </c>
      <c r="D137" s="282" t="s">
        <v>811</v>
      </c>
      <c r="E137" s="283" t="s">
        <v>2997</v>
      </c>
      <c r="F137" s="284" t="s">
        <v>2998</v>
      </c>
      <c r="G137" s="285" t="s">
        <v>211</v>
      </c>
      <c r="H137" s="286">
        <v>23</v>
      </c>
      <c r="I137" s="287"/>
      <c r="J137" s="288">
        <f>ROUND(I137*H137,2)</f>
        <v>0</v>
      </c>
      <c r="K137" s="284" t="s">
        <v>199</v>
      </c>
      <c r="L137" s="289"/>
      <c r="M137" s="290" t="s">
        <v>21</v>
      </c>
      <c r="N137" s="291" t="s">
        <v>44</v>
      </c>
      <c r="O137" s="87"/>
      <c r="P137" s="226">
        <f>O137*H137</f>
        <v>0</v>
      </c>
      <c r="Q137" s="226">
        <v>0.00010000000000000001</v>
      </c>
      <c r="R137" s="226">
        <f>Q137*H137</f>
        <v>0.0023</v>
      </c>
      <c r="S137" s="226">
        <v>0</v>
      </c>
      <c r="T137" s="227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28" t="s">
        <v>254</v>
      </c>
      <c r="AT137" s="228" t="s">
        <v>811</v>
      </c>
      <c r="AU137" s="228" t="s">
        <v>77</v>
      </c>
      <c r="AY137" s="20" t="s">
        <v>193</v>
      </c>
      <c r="BE137" s="229">
        <f>IF(N137="základní",J137,0)</f>
        <v>0</v>
      </c>
      <c r="BF137" s="229">
        <f>IF(N137="snížená",J137,0)</f>
        <v>0</v>
      </c>
      <c r="BG137" s="229">
        <f>IF(N137="zákl. přenesená",J137,0)</f>
        <v>0</v>
      </c>
      <c r="BH137" s="229">
        <f>IF(N137="sníž. přenesená",J137,0)</f>
        <v>0</v>
      </c>
      <c r="BI137" s="229">
        <f>IF(N137="nulová",J137,0)</f>
        <v>0</v>
      </c>
      <c r="BJ137" s="20" t="s">
        <v>77</v>
      </c>
      <c r="BK137" s="229">
        <f>ROUND(I137*H137,2)</f>
        <v>0</v>
      </c>
      <c r="BL137" s="20" t="s">
        <v>200</v>
      </c>
      <c r="BM137" s="228" t="s">
        <v>685</v>
      </c>
    </row>
    <row r="138" s="2" customFormat="1" ht="24.15" customHeight="1">
      <c r="A138" s="41"/>
      <c r="B138" s="42"/>
      <c r="C138" s="217" t="s">
        <v>467</v>
      </c>
      <c r="D138" s="217" t="s">
        <v>195</v>
      </c>
      <c r="E138" s="218" t="s">
        <v>2999</v>
      </c>
      <c r="F138" s="219" t="s">
        <v>3000</v>
      </c>
      <c r="G138" s="220" t="s">
        <v>211</v>
      </c>
      <c r="H138" s="221">
        <v>450</v>
      </c>
      <c r="I138" s="222"/>
      <c r="J138" s="223">
        <f>ROUND(I138*H138,2)</f>
        <v>0</v>
      </c>
      <c r="K138" s="219" t="s">
        <v>199</v>
      </c>
      <c r="L138" s="47"/>
      <c r="M138" s="224" t="s">
        <v>21</v>
      </c>
      <c r="N138" s="225" t="s">
        <v>44</v>
      </c>
      <c r="O138" s="87"/>
      <c r="P138" s="226">
        <f>O138*H138</f>
        <v>0</v>
      </c>
      <c r="Q138" s="226">
        <v>0</v>
      </c>
      <c r="R138" s="226">
        <f>Q138*H138</f>
        <v>0</v>
      </c>
      <c r="S138" s="226">
        <v>0</v>
      </c>
      <c r="T138" s="227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28" t="s">
        <v>200</v>
      </c>
      <c r="AT138" s="228" t="s">
        <v>195</v>
      </c>
      <c r="AU138" s="228" t="s">
        <v>77</v>
      </c>
      <c r="AY138" s="20" t="s">
        <v>193</v>
      </c>
      <c r="BE138" s="229">
        <f>IF(N138="základní",J138,0)</f>
        <v>0</v>
      </c>
      <c r="BF138" s="229">
        <f>IF(N138="snížená",J138,0)</f>
        <v>0</v>
      </c>
      <c r="BG138" s="229">
        <f>IF(N138="zákl. přenesená",J138,0)</f>
        <v>0</v>
      </c>
      <c r="BH138" s="229">
        <f>IF(N138="sníž. přenesená",J138,0)</f>
        <v>0</v>
      </c>
      <c r="BI138" s="229">
        <f>IF(N138="nulová",J138,0)</f>
        <v>0</v>
      </c>
      <c r="BJ138" s="20" t="s">
        <v>77</v>
      </c>
      <c r="BK138" s="229">
        <f>ROUND(I138*H138,2)</f>
        <v>0</v>
      </c>
      <c r="BL138" s="20" t="s">
        <v>200</v>
      </c>
      <c r="BM138" s="228" t="s">
        <v>1136</v>
      </c>
    </row>
    <row r="139" s="2" customFormat="1">
      <c r="A139" s="41"/>
      <c r="B139" s="42"/>
      <c r="C139" s="43"/>
      <c r="D139" s="230" t="s">
        <v>202</v>
      </c>
      <c r="E139" s="43"/>
      <c r="F139" s="231" t="s">
        <v>3001</v>
      </c>
      <c r="G139" s="43"/>
      <c r="H139" s="43"/>
      <c r="I139" s="232"/>
      <c r="J139" s="43"/>
      <c r="K139" s="43"/>
      <c r="L139" s="47"/>
      <c r="M139" s="233"/>
      <c r="N139" s="234"/>
      <c r="O139" s="87"/>
      <c r="P139" s="87"/>
      <c r="Q139" s="87"/>
      <c r="R139" s="87"/>
      <c r="S139" s="87"/>
      <c r="T139" s="88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T139" s="20" t="s">
        <v>202</v>
      </c>
      <c r="AU139" s="20" t="s">
        <v>77</v>
      </c>
    </row>
    <row r="140" s="2" customFormat="1" ht="16.5" customHeight="1">
      <c r="A140" s="41"/>
      <c r="B140" s="42"/>
      <c r="C140" s="282" t="s">
        <v>472</v>
      </c>
      <c r="D140" s="282" t="s">
        <v>811</v>
      </c>
      <c r="E140" s="283" t="s">
        <v>3002</v>
      </c>
      <c r="F140" s="284" t="s">
        <v>3003</v>
      </c>
      <c r="G140" s="285" t="s">
        <v>211</v>
      </c>
      <c r="H140" s="286">
        <v>517.5</v>
      </c>
      <c r="I140" s="287"/>
      <c r="J140" s="288">
        <f>ROUND(I140*H140,2)</f>
        <v>0</v>
      </c>
      <c r="K140" s="284" t="s">
        <v>199</v>
      </c>
      <c r="L140" s="289"/>
      <c r="M140" s="290" t="s">
        <v>21</v>
      </c>
      <c r="N140" s="291" t="s">
        <v>44</v>
      </c>
      <c r="O140" s="87"/>
      <c r="P140" s="226">
        <f>O140*H140</f>
        <v>0</v>
      </c>
      <c r="Q140" s="226">
        <v>0.00012</v>
      </c>
      <c r="R140" s="226">
        <f>Q140*H140</f>
        <v>0.062100000000000002</v>
      </c>
      <c r="S140" s="226">
        <v>0</v>
      </c>
      <c r="T140" s="227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28" t="s">
        <v>254</v>
      </c>
      <c r="AT140" s="228" t="s">
        <v>811</v>
      </c>
      <c r="AU140" s="228" t="s">
        <v>77</v>
      </c>
      <c r="AY140" s="20" t="s">
        <v>193</v>
      </c>
      <c r="BE140" s="229">
        <f>IF(N140="základní",J140,0)</f>
        <v>0</v>
      </c>
      <c r="BF140" s="229">
        <f>IF(N140="snížená",J140,0)</f>
        <v>0</v>
      </c>
      <c r="BG140" s="229">
        <f>IF(N140="zákl. přenesená",J140,0)</f>
        <v>0</v>
      </c>
      <c r="BH140" s="229">
        <f>IF(N140="sníž. přenesená",J140,0)</f>
        <v>0</v>
      </c>
      <c r="BI140" s="229">
        <f>IF(N140="nulová",J140,0)</f>
        <v>0</v>
      </c>
      <c r="BJ140" s="20" t="s">
        <v>77</v>
      </c>
      <c r="BK140" s="229">
        <f>ROUND(I140*H140,2)</f>
        <v>0</v>
      </c>
      <c r="BL140" s="20" t="s">
        <v>200</v>
      </c>
      <c r="BM140" s="228" t="s">
        <v>1151</v>
      </c>
    </row>
    <row r="141" s="2" customFormat="1" ht="24.15" customHeight="1">
      <c r="A141" s="41"/>
      <c r="B141" s="42"/>
      <c r="C141" s="217" t="s">
        <v>477</v>
      </c>
      <c r="D141" s="217" t="s">
        <v>195</v>
      </c>
      <c r="E141" s="218" t="s">
        <v>3004</v>
      </c>
      <c r="F141" s="219" t="s">
        <v>3005</v>
      </c>
      <c r="G141" s="220" t="s">
        <v>211</v>
      </c>
      <c r="H141" s="221">
        <v>400</v>
      </c>
      <c r="I141" s="222"/>
      <c r="J141" s="223">
        <f>ROUND(I141*H141,2)</f>
        <v>0</v>
      </c>
      <c r="K141" s="219" t="s">
        <v>199</v>
      </c>
      <c r="L141" s="47"/>
      <c r="M141" s="224" t="s">
        <v>21</v>
      </c>
      <c r="N141" s="225" t="s">
        <v>44</v>
      </c>
      <c r="O141" s="87"/>
      <c r="P141" s="226">
        <f>O141*H141</f>
        <v>0</v>
      </c>
      <c r="Q141" s="226">
        <v>0</v>
      </c>
      <c r="R141" s="226">
        <f>Q141*H141</f>
        <v>0</v>
      </c>
      <c r="S141" s="226">
        <v>0</v>
      </c>
      <c r="T141" s="227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8" t="s">
        <v>200</v>
      </c>
      <c r="AT141" s="228" t="s">
        <v>195</v>
      </c>
      <c r="AU141" s="228" t="s">
        <v>77</v>
      </c>
      <c r="AY141" s="20" t="s">
        <v>193</v>
      </c>
      <c r="BE141" s="229">
        <f>IF(N141="základní",J141,0)</f>
        <v>0</v>
      </c>
      <c r="BF141" s="229">
        <f>IF(N141="snížená",J141,0)</f>
        <v>0</v>
      </c>
      <c r="BG141" s="229">
        <f>IF(N141="zákl. přenesená",J141,0)</f>
        <v>0</v>
      </c>
      <c r="BH141" s="229">
        <f>IF(N141="sníž. přenesená",J141,0)</f>
        <v>0</v>
      </c>
      <c r="BI141" s="229">
        <f>IF(N141="nulová",J141,0)</f>
        <v>0</v>
      </c>
      <c r="BJ141" s="20" t="s">
        <v>77</v>
      </c>
      <c r="BK141" s="229">
        <f>ROUND(I141*H141,2)</f>
        <v>0</v>
      </c>
      <c r="BL141" s="20" t="s">
        <v>200</v>
      </c>
      <c r="BM141" s="228" t="s">
        <v>1170</v>
      </c>
    </row>
    <row r="142" s="2" customFormat="1">
      <c r="A142" s="41"/>
      <c r="B142" s="42"/>
      <c r="C142" s="43"/>
      <c r="D142" s="230" t="s">
        <v>202</v>
      </c>
      <c r="E142" s="43"/>
      <c r="F142" s="231" t="s">
        <v>3006</v>
      </c>
      <c r="G142" s="43"/>
      <c r="H142" s="43"/>
      <c r="I142" s="232"/>
      <c r="J142" s="43"/>
      <c r="K142" s="43"/>
      <c r="L142" s="47"/>
      <c r="M142" s="233"/>
      <c r="N142" s="234"/>
      <c r="O142" s="87"/>
      <c r="P142" s="87"/>
      <c r="Q142" s="87"/>
      <c r="R142" s="87"/>
      <c r="S142" s="87"/>
      <c r="T142" s="88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T142" s="20" t="s">
        <v>202</v>
      </c>
      <c r="AU142" s="20" t="s">
        <v>77</v>
      </c>
    </row>
    <row r="143" s="2" customFormat="1" ht="16.5" customHeight="1">
      <c r="A143" s="41"/>
      <c r="B143" s="42"/>
      <c r="C143" s="282" t="s">
        <v>484</v>
      </c>
      <c r="D143" s="282" t="s">
        <v>811</v>
      </c>
      <c r="E143" s="283" t="s">
        <v>3007</v>
      </c>
      <c r="F143" s="284" t="s">
        <v>3008</v>
      </c>
      <c r="G143" s="285" t="s">
        <v>211</v>
      </c>
      <c r="H143" s="286">
        <v>460</v>
      </c>
      <c r="I143" s="287"/>
      <c r="J143" s="288">
        <f>ROUND(I143*H143,2)</f>
        <v>0</v>
      </c>
      <c r="K143" s="284" t="s">
        <v>199</v>
      </c>
      <c r="L143" s="289"/>
      <c r="M143" s="290" t="s">
        <v>21</v>
      </c>
      <c r="N143" s="291" t="s">
        <v>44</v>
      </c>
      <c r="O143" s="87"/>
      <c r="P143" s="226">
        <f>O143*H143</f>
        <v>0</v>
      </c>
      <c r="Q143" s="226">
        <v>0.00017000000000000001</v>
      </c>
      <c r="R143" s="226">
        <f>Q143*H143</f>
        <v>0.078200000000000006</v>
      </c>
      <c r="S143" s="226">
        <v>0</v>
      </c>
      <c r="T143" s="227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28" t="s">
        <v>254</v>
      </c>
      <c r="AT143" s="228" t="s">
        <v>811</v>
      </c>
      <c r="AU143" s="228" t="s">
        <v>77</v>
      </c>
      <c r="AY143" s="20" t="s">
        <v>193</v>
      </c>
      <c r="BE143" s="229">
        <f>IF(N143="základní",J143,0)</f>
        <v>0</v>
      </c>
      <c r="BF143" s="229">
        <f>IF(N143="snížená",J143,0)</f>
        <v>0</v>
      </c>
      <c r="BG143" s="229">
        <f>IF(N143="zákl. přenesená",J143,0)</f>
        <v>0</v>
      </c>
      <c r="BH143" s="229">
        <f>IF(N143="sníž. přenesená",J143,0)</f>
        <v>0</v>
      </c>
      <c r="BI143" s="229">
        <f>IF(N143="nulová",J143,0)</f>
        <v>0</v>
      </c>
      <c r="BJ143" s="20" t="s">
        <v>77</v>
      </c>
      <c r="BK143" s="229">
        <f>ROUND(I143*H143,2)</f>
        <v>0</v>
      </c>
      <c r="BL143" s="20" t="s">
        <v>200</v>
      </c>
      <c r="BM143" s="228" t="s">
        <v>1186</v>
      </c>
    </row>
    <row r="144" s="2" customFormat="1" ht="24.15" customHeight="1">
      <c r="A144" s="41"/>
      <c r="B144" s="42"/>
      <c r="C144" s="217" t="s">
        <v>492</v>
      </c>
      <c r="D144" s="217" t="s">
        <v>195</v>
      </c>
      <c r="E144" s="218" t="s">
        <v>3009</v>
      </c>
      <c r="F144" s="219" t="s">
        <v>3010</v>
      </c>
      <c r="G144" s="220" t="s">
        <v>211</v>
      </c>
      <c r="H144" s="221">
        <v>250</v>
      </c>
      <c r="I144" s="222"/>
      <c r="J144" s="223">
        <f>ROUND(I144*H144,2)</f>
        <v>0</v>
      </c>
      <c r="K144" s="219" t="s">
        <v>199</v>
      </c>
      <c r="L144" s="47"/>
      <c r="M144" s="224" t="s">
        <v>21</v>
      </c>
      <c r="N144" s="225" t="s">
        <v>44</v>
      </c>
      <c r="O144" s="87"/>
      <c r="P144" s="226">
        <f>O144*H144</f>
        <v>0</v>
      </c>
      <c r="Q144" s="226">
        <v>0</v>
      </c>
      <c r="R144" s="226">
        <f>Q144*H144</f>
        <v>0</v>
      </c>
      <c r="S144" s="226">
        <v>0</v>
      </c>
      <c r="T144" s="227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28" t="s">
        <v>200</v>
      </c>
      <c r="AT144" s="228" t="s">
        <v>195</v>
      </c>
      <c r="AU144" s="228" t="s">
        <v>77</v>
      </c>
      <c r="AY144" s="20" t="s">
        <v>193</v>
      </c>
      <c r="BE144" s="229">
        <f>IF(N144="základní",J144,0)</f>
        <v>0</v>
      </c>
      <c r="BF144" s="229">
        <f>IF(N144="snížená",J144,0)</f>
        <v>0</v>
      </c>
      <c r="BG144" s="229">
        <f>IF(N144="zákl. přenesená",J144,0)</f>
        <v>0</v>
      </c>
      <c r="BH144" s="229">
        <f>IF(N144="sníž. přenesená",J144,0)</f>
        <v>0</v>
      </c>
      <c r="BI144" s="229">
        <f>IF(N144="nulová",J144,0)</f>
        <v>0</v>
      </c>
      <c r="BJ144" s="20" t="s">
        <v>77</v>
      </c>
      <c r="BK144" s="229">
        <f>ROUND(I144*H144,2)</f>
        <v>0</v>
      </c>
      <c r="BL144" s="20" t="s">
        <v>200</v>
      </c>
      <c r="BM144" s="228" t="s">
        <v>1200</v>
      </c>
    </row>
    <row r="145" s="2" customFormat="1">
      <c r="A145" s="41"/>
      <c r="B145" s="42"/>
      <c r="C145" s="43"/>
      <c r="D145" s="230" t="s">
        <v>202</v>
      </c>
      <c r="E145" s="43"/>
      <c r="F145" s="231" t="s">
        <v>3011</v>
      </c>
      <c r="G145" s="43"/>
      <c r="H145" s="43"/>
      <c r="I145" s="232"/>
      <c r="J145" s="43"/>
      <c r="K145" s="43"/>
      <c r="L145" s="47"/>
      <c r="M145" s="233"/>
      <c r="N145" s="234"/>
      <c r="O145" s="87"/>
      <c r="P145" s="87"/>
      <c r="Q145" s="87"/>
      <c r="R145" s="87"/>
      <c r="S145" s="87"/>
      <c r="T145" s="88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T145" s="20" t="s">
        <v>202</v>
      </c>
      <c r="AU145" s="20" t="s">
        <v>77</v>
      </c>
    </row>
    <row r="146" s="2" customFormat="1" ht="16.5" customHeight="1">
      <c r="A146" s="41"/>
      <c r="B146" s="42"/>
      <c r="C146" s="282" t="s">
        <v>498</v>
      </c>
      <c r="D146" s="282" t="s">
        <v>811</v>
      </c>
      <c r="E146" s="283" t="s">
        <v>3012</v>
      </c>
      <c r="F146" s="284" t="s">
        <v>3013</v>
      </c>
      <c r="G146" s="285" t="s">
        <v>211</v>
      </c>
      <c r="H146" s="286">
        <v>287.5</v>
      </c>
      <c r="I146" s="287"/>
      <c r="J146" s="288">
        <f>ROUND(I146*H146,2)</f>
        <v>0</v>
      </c>
      <c r="K146" s="284" t="s">
        <v>199</v>
      </c>
      <c r="L146" s="289"/>
      <c r="M146" s="290" t="s">
        <v>21</v>
      </c>
      <c r="N146" s="291" t="s">
        <v>44</v>
      </c>
      <c r="O146" s="87"/>
      <c r="P146" s="226">
        <f>O146*H146</f>
        <v>0</v>
      </c>
      <c r="Q146" s="226">
        <v>0.00013999999999999999</v>
      </c>
      <c r="R146" s="226">
        <f>Q146*H146</f>
        <v>0.040249999999999994</v>
      </c>
      <c r="S146" s="226">
        <v>0</v>
      </c>
      <c r="T146" s="227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8" t="s">
        <v>254</v>
      </c>
      <c r="AT146" s="228" t="s">
        <v>811</v>
      </c>
      <c r="AU146" s="228" t="s">
        <v>77</v>
      </c>
      <c r="AY146" s="20" t="s">
        <v>193</v>
      </c>
      <c r="BE146" s="229">
        <f>IF(N146="základní",J146,0)</f>
        <v>0</v>
      </c>
      <c r="BF146" s="229">
        <f>IF(N146="snížená",J146,0)</f>
        <v>0</v>
      </c>
      <c r="BG146" s="229">
        <f>IF(N146="zákl. přenesená",J146,0)</f>
        <v>0</v>
      </c>
      <c r="BH146" s="229">
        <f>IF(N146="sníž. přenesená",J146,0)</f>
        <v>0</v>
      </c>
      <c r="BI146" s="229">
        <f>IF(N146="nulová",J146,0)</f>
        <v>0</v>
      </c>
      <c r="BJ146" s="20" t="s">
        <v>77</v>
      </c>
      <c r="BK146" s="229">
        <f>ROUND(I146*H146,2)</f>
        <v>0</v>
      </c>
      <c r="BL146" s="20" t="s">
        <v>200</v>
      </c>
      <c r="BM146" s="228" t="s">
        <v>1210</v>
      </c>
    </row>
    <row r="147" s="2" customFormat="1" ht="24.15" customHeight="1">
      <c r="A147" s="41"/>
      <c r="B147" s="42"/>
      <c r="C147" s="217" t="s">
        <v>504</v>
      </c>
      <c r="D147" s="217" t="s">
        <v>195</v>
      </c>
      <c r="E147" s="218" t="s">
        <v>3014</v>
      </c>
      <c r="F147" s="219" t="s">
        <v>3015</v>
      </c>
      <c r="G147" s="220" t="s">
        <v>211</v>
      </c>
      <c r="H147" s="221">
        <v>50</v>
      </c>
      <c r="I147" s="222"/>
      <c r="J147" s="223">
        <f>ROUND(I147*H147,2)</f>
        <v>0</v>
      </c>
      <c r="K147" s="219" t="s">
        <v>199</v>
      </c>
      <c r="L147" s="47"/>
      <c r="M147" s="224" t="s">
        <v>21</v>
      </c>
      <c r="N147" s="225" t="s">
        <v>44</v>
      </c>
      <c r="O147" s="87"/>
      <c r="P147" s="226">
        <f>O147*H147</f>
        <v>0</v>
      </c>
      <c r="Q147" s="226">
        <v>0</v>
      </c>
      <c r="R147" s="226">
        <f>Q147*H147</f>
        <v>0</v>
      </c>
      <c r="S147" s="226">
        <v>0</v>
      </c>
      <c r="T147" s="227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28" t="s">
        <v>200</v>
      </c>
      <c r="AT147" s="228" t="s">
        <v>195</v>
      </c>
      <c r="AU147" s="228" t="s">
        <v>77</v>
      </c>
      <c r="AY147" s="20" t="s">
        <v>193</v>
      </c>
      <c r="BE147" s="229">
        <f>IF(N147="základní",J147,0)</f>
        <v>0</v>
      </c>
      <c r="BF147" s="229">
        <f>IF(N147="snížená",J147,0)</f>
        <v>0</v>
      </c>
      <c r="BG147" s="229">
        <f>IF(N147="zákl. přenesená",J147,0)</f>
        <v>0</v>
      </c>
      <c r="BH147" s="229">
        <f>IF(N147="sníž. přenesená",J147,0)</f>
        <v>0</v>
      </c>
      <c r="BI147" s="229">
        <f>IF(N147="nulová",J147,0)</f>
        <v>0</v>
      </c>
      <c r="BJ147" s="20" t="s">
        <v>77</v>
      </c>
      <c r="BK147" s="229">
        <f>ROUND(I147*H147,2)</f>
        <v>0</v>
      </c>
      <c r="BL147" s="20" t="s">
        <v>200</v>
      </c>
      <c r="BM147" s="228" t="s">
        <v>1221</v>
      </c>
    </row>
    <row r="148" s="2" customFormat="1">
      <c r="A148" s="41"/>
      <c r="B148" s="42"/>
      <c r="C148" s="43"/>
      <c r="D148" s="230" t="s">
        <v>202</v>
      </c>
      <c r="E148" s="43"/>
      <c r="F148" s="231" t="s">
        <v>3016</v>
      </c>
      <c r="G148" s="43"/>
      <c r="H148" s="43"/>
      <c r="I148" s="232"/>
      <c r="J148" s="43"/>
      <c r="K148" s="43"/>
      <c r="L148" s="47"/>
      <c r="M148" s="233"/>
      <c r="N148" s="234"/>
      <c r="O148" s="87"/>
      <c r="P148" s="87"/>
      <c r="Q148" s="87"/>
      <c r="R148" s="87"/>
      <c r="S148" s="87"/>
      <c r="T148" s="88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T148" s="20" t="s">
        <v>202</v>
      </c>
      <c r="AU148" s="20" t="s">
        <v>77</v>
      </c>
    </row>
    <row r="149" s="2" customFormat="1" ht="16.5" customHeight="1">
      <c r="A149" s="41"/>
      <c r="B149" s="42"/>
      <c r="C149" s="282" t="s">
        <v>515</v>
      </c>
      <c r="D149" s="282" t="s">
        <v>811</v>
      </c>
      <c r="E149" s="283" t="s">
        <v>3017</v>
      </c>
      <c r="F149" s="284" t="s">
        <v>3018</v>
      </c>
      <c r="G149" s="285" t="s">
        <v>211</v>
      </c>
      <c r="H149" s="286">
        <v>57.5</v>
      </c>
      <c r="I149" s="287"/>
      <c r="J149" s="288">
        <f>ROUND(I149*H149,2)</f>
        <v>0</v>
      </c>
      <c r="K149" s="284" t="s">
        <v>199</v>
      </c>
      <c r="L149" s="289"/>
      <c r="M149" s="290" t="s">
        <v>21</v>
      </c>
      <c r="N149" s="291" t="s">
        <v>44</v>
      </c>
      <c r="O149" s="87"/>
      <c r="P149" s="226">
        <f>O149*H149</f>
        <v>0</v>
      </c>
      <c r="Q149" s="226">
        <v>0.00020000000000000001</v>
      </c>
      <c r="R149" s="226">
        <f>Q149*H149</f>
        <v>0.0115</v>
      </c>
      <c r="S149" s="226">
        <v>0</v>
      </c>
      <c r="T149" s="227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28" t="s">
        <v>254</v>
      </c>
      <c r="AT149" s="228" t="s">
        <v>811</v>
      </c>
      <c r="AU149" s="228" t="s">
        <v>77</v>
      </c>
      <c r="AY149" s="20" t="s">
        <v>193</v>
      </c>
      <c r="BE149" s="229">
        <f>IF(N149="základní",J149,0)</f>
        <v>0</v>
      </c>
      <c r="BF149" s="229">
        <f>IF(N149="snížená",J149,0)</f>
        <v>0</v>
      </c>
      <c r="BG149" s="229">
        <f>IF(N149="zákl. přenesená",J149,0)</f>
        <v>0</v>
      </c>
      <c r="BH149" s="229">
        <f>IF(N149="sníž. přenesená",J149,0)</f>
        <v>0</v>
      </c>
      <c r="BI149" s="229">
        <f>IF(N149="nulová",J149,0)</f>
        <v>0</v>
      </c>
      <c r="BJ149" s="20" t="s">
        <v>77</v>
      </c>
      <c r="BK149" s="229">
        <f>ROUND(I149*H149,2)</f>
        <v>0</v>
      </c>
      <c r="BL149" s="20" t="s">
        <v>200</v>
      </c>
      <c r="BM149" s="228" t="s">
        <v>1235</v>
      </c>
    </row>
    <row r="150" s="2" customFormat="1" ht="24.15" customHeight="1">
      <c r="A150" s="41"/>
      <c r="B150" s="42"/>
      <c r="C150" s="217" t="s">
        <v>521</v>
      </c>
      <c r="D150" s="217" t="s">
        <v>195</v>
      </c>
      <c r="E150" s="218" t="s">
        <v>3019</v>
      </c>
      <c r="F150" s="219" t="s">
        <v>3020</v>
      </c>
      <c r="G150" s="220" t="s">
        <v>211</v>
      </c>
      <c r="H150" s="221">
        <v>350</v>
      </c>
      <c r="I150" s="222"/>
      <c r="J150" s="223">
        <f>ROUND(I150*H150,2)</f>
        <v>0</v>
      </c>
      <c r="K150" s="219" t="s">
        <v>199</v>
      </c>
      <c r="L150" s="47"/>
      <c r="M150" s="224" t="s">
        <v>21</v>
      </c>
      <c r="N150" s="225" t="s">
        <v>44</v>
      </c>
      <c r="O150" s="87"/>
      <c r="P150" s="226">
        <f>O150*H150</f>
        <v>0</v>
      </c>
      <c r="Q150" s="226">
        <v>0</v>
      </c>
      <c r="R150" s="226">
        <f>Q150*H150</f>
        <v>0</v>
      </c>
      <c r="S150" s="226">
        <v>0</v>
      </c>
      <c r="T150" s="227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8" t="s">
        <v>200</v>
      </c>
      <c r="AT150" s="228" t="s">
        <v>195</v>
      </c>
      <c r="AU150" s="228" t="s">
        <v>77</v>
      </c>
      <c r="AY150" s="20" t="s">
        <v>193</v>
      </c>
      <c r="BE150" s="229">
        <f>IF(N150="základní",J150,0)</f>
        <v>0</v>
      </c>
      <c r="BF150" s="229">
        <f>IF(N150="snížená",J150,0)</f>
        <v>0</v>
      </c>
      <c r="BG150" s="229">
        <f>IF(N150="zákl. přenesená",J150,0)</f>
        <v>0</v>
      </c>
      <c r="BH150" s="229">
        <f>IF(N150="sníž. přenesená",J150,0)</f>
        <v>0</v>
      </c>
      <c r="BI150" s="229">
        <f>IF(N150="nulová",J150,0)</f>
        <v>0</v>
      </c>
      <c r="BJ150" s="20" t="s">
        <v>77</v>
      </c>
      <c r="BK150" s="229">
        <f>ROUND(I150*H150,2)</f>
        <v>0</v>
      </c>
      <c r="BL150" s="20" t="s">
        <v>200</v>
      </c>
      <c r="BM150" s="228" t="s">
        <v>1253</v>
      </c>
    </row>
    <row r="151" s="2" customFormat="1">
      <c r="A151" s="41"/>
      <c r="B151" s="42"/>
      <c r="C151" s="43"/>
      <c r="D151" s="230" t="s">
        <v>202</v>
      </c>
      <c r="E151" s="43"/>
      <c r="F151" s="231" t="s">
        <v>3021</v>
      </c>
      <c r="G151" s="43"/>
      <c r="H151" s="43"/>
      <c r="I151" s="232"/>
      <c r="J151" s="43"/>
      <c r="K151" s="43"/>
      <c r="L151" s="47"/>
      <c r="M151" s="233"/>
      <c r="N151" s="234"/>
      <c r="O151" s="87"/>
      <c r="P151" s="87"/>
      <c r="Q151" s="87"/>
      <c r="R151" s="87"/>
      <c r="S151" s="87"/>
      <c r="T151" s="88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T151" s="20" t="s">
        <v>202</v>
      </c>
      <c r="AU151" s="20" t="s">
        <v>77</v>
      </c>
    </row>
    <row r="152" s="2" customFormat="1" ht="16.5" customHeight="1">
      <c r="A152" s="41"/>
      <c r="B152" s="42"/>
      <c r="C152" s="282" t="s">
        <v>532</v>
      </c>
      <c r="D152" s="282" t="s">
        <v>811</v>
      </c>
      <c r="E152" s="283" t="s">
        <v>3022</v>
      </c>
      <c r="F152" s="284" t="s">
        <v>3023</v>
      </c>
      <c r="G152" s="285" t="s">
        <v>211</v>
      </c>
      <c r="H152" s="286">
        <v>172.5</v>
      </c>
      <c r="I152" s="287"/>
      <c r="J152" s="288">
        <f>ROUND(I152*H152,2)</f>
        <v>0</v>
      </c>
      <c r="K152" s="284" t="s">
        <v>199</v>
      </c>
      <c r="L152" s="289"/>
      <c r="M152" s="290" t="s">
        <v>21</v>
      </c>
      <c r="N152" s="291" t="s">
        <v>44</v>
      </c>
      <c r="O152" s="87"/>
      <c r="P152" s="226">
        <f>O152*H152</f>
        <v>0</v>
      </c>
      <c r="Q152" s="226">
        <v>0.00016000000000000001</v>
      </c>
      <c r="R152" s="226">
        <f>Q152*H152</f>
        <v>0.027600000000000003</v>
      </c>
      <c r="S152" s="226">
        <v>0</v>
      </c>
      <c r="T152" s="227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28" t="s">
        <v>254</v>
      </c>
      <c r="AT152" s="228" t="s">
        <v>811</v>
      </c>
      <c r="AU152" s="228" t="s">
        <v>77</v>
      </c>
      <c r="AY152" s="20" t="s">
        <v>193</v>
      </c>
      <c r="BE152" s="229">
        <f>IF(N152="základní",J152,0)</f>
        <v>0</v>
      </c>
      <c r="BF152" s="229">
        <f>IF(N152="snížená",J152,0)</f>
        <v>0</v>
      </c>
      <c r="BG152" s="229">
        <f>IF(N152="zákl. přenesená",J152,0)</f>
        <v>0</v>
      </c>
      <c r="BH152" s="229">
        <f>IF(N152="sníž. přenesená",J152,0)</f>
        <v>0</v>
      </c>
      <c r="BI152" s="229">
        <f>IF(N152="nulová",J152,0)</f>
        <v>0</v>
      </c>
      <c r="BJ152" s="20" t="s">
        <v>77</v>
      </c>
      <c r="BK152" s="229">
        <f>ROUND(I152*H152,2)</f>
        <v>0</v>
      </c>
      <c r="BL152" s="20" t="s">
        <v>200</v>
      </c>
      <c r="BM152" s="228" t="s">
        <v>1280</v>
      </c>
    </row>
    <row r="153" s="2" customFormat="1" ht="16.5" customHeight="1">
      <c r="A153" s="41"/>
      <c r="B153" s="42"/>
      <c r="C153" s="282" t="s">
        <v>541</v>
      </c>
      <c r="D153" s="282" t="s">
        <v>811</v>
      </c>
      <c r="E153" s="283" t="s">
        <v>3024</v>
      </c>
      <c r="F153" s="284" t="s">
        <v>3025</v>
      </c>
      <c r="G153" s="285" t="s">
        <v>211</v>
      </c>
      <c r="H153" s="286">
        <v>230</v>
      </c>
      <c r="I153" s="287"/>
      <c r="J153" s="288">
        <f>ROUND(I153*H153,2)</f>
        <v>0</v>
      </c>
      <c r="K153" s="284" t="s">
        <v>199</v>
      </c>
      <c r="L153" s="289"/>
      <c r="M153" s="290" t="s">
        <v>21</v>
      </c>
      <c r="N153" s="291" t="s">
        <v>44</v>
      </c>
      <c r="O153" s="87"/>
      <c r="P153" s="226">
        <f>O153*H153</f>
        <v>0</v>
      </c>
      <c r="Q153" s="226">
        <v>0.00025000000000000001</v>
      </c>
      <c r="R153" s="226">
        <f>Q153*H153</f>
        <v>0.057500000000000002</v>
      </c>
      <c r="S153" s="226">
        <v>0</v>
      </c>
      <c r="T153" s="227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28" t="s">
        <v>254</v>
      </c>
      <c r="AT153" s="228" t="s">
        <v>811</v>
      </c>
      <c r="AU153" s="228" t="s">
        <v>77</v>
      </c>
      <c r="AY153" s="20" t="s">
        <v>193</v>
      </c>
      <c r="BE153" s="229">
        <f>IF(N153="základní",J153,0)</f>
        <v>0</v>
      </c>
      <c r="BF153" s="229">
        <f>IF(N153="snížená",J153,0)</f>
        <v>0</v>
      </c>
      <c r="BG153" s="229">
        <f>IF(N153="zákl. přenesená",J153,0)</f>
        <v>0</v>
      </c>
      <c r="BH153" s="229">
        <f>IF(N153="sníž. přenesená",J153,0)</f>
        <v>0</v>
      </c>
      <c r="BI153" s="229">
        <f>IF(N153="nulová",J153,0)</f>
        <v>0</v>
      </c>
      <c r="BJ153" s="20" t="s">
        <v>77</v>
      </c>
      <c r="BK153" s="229">
        <f>ROUND(I153*H153,2)</f>
        <v>0</v>
      </c>
      <c r="BL153" s="20" t="s">
        <v>200</v>
      </c>
      <c r="BM153" s="228" t="s">
        <v>1294</v>
      </c>
    </row>
    <row r="154" s="2" customFormat="1" ht="24.15" customHeight="1">
      <c r="A154" s="41"/>
      <c r="B154" s="42"/>
      <c r="C154" s="217" t="s">
        <v>548</v>
      </c>
      <c r="D154" s="217" t="s">
        <v>195</v>
      </c>
      <c r="E154" s="218" t="s">
        <v>3026</v>
      </c>
      <c r="F154" s="219" t="s">
        <v>3027</v>
      </c>
      <c r="G154" s="220" t="s">
        <v>211</v>
      </c>
      <c r="H154" s="221">
        <v>140</v>
      </c>
      <c r="I154" s="222"/>
      <c r="J154" s="223">
        <f>ROUND(I154*H154,2)</f>
        <v>0</v>
      </c>
      <c r="K154" s="219" t="s">
        <v>199</v>
      </c>
      <c r="L154" s="47"/>
      <c r="M154" s="224" t="s">
        <v>21</v>
      </c>
      <c r="N154" s="225" t="s">
        <v>44</v>
      </c>
      <c r="O154" s="87"/>
      <c r="P154" s="226">
        <f>O154*H154</f>
        <v>0</v>
      </c>
      <c r="Q154" s="226">
        <v>0</v>
      </c>
      <c r="R154" s="226">
        <f>Q154*H154</f>
        <v>0</v>
      </c>
      <c r="S154" s="226">
        <v>0</v>
      </c>
      <c r="T154" s="227">
        <f>S154*H154</f>
        <v>0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R154" s="228" t="s">
        <v>200</v>
      </c>
      <c r="AT154" s="228" t="s">
        <v>195</v>
      </c>
      <c r="AU154" s="228" t="s">
        <v>77</v>
      </c>
      <c r="AY154" s="20" t="s">
        <v>193</v>
      </c>
      <c r="BE154" s="229">
        <f>IF(N154="základní",J154,0)</f>
        <v>0</v>
      </c>
      <c r="BF154" s="229">
        <f>IF(N154="snížená",J154,0)</f>
        <v>0</v>
      </c>
      <c r="BG154" s="229">
        <f>IF(N154="zákl. přenesená",J154,0)</f>
        <v>0</v>
      </c>
      <c r="BH154" s="229">
        <f>IF(N154="sníž. přenesená",J154,0)</f>
        <v>0</v>
      </c>
      <c r="BI154" s="229">
        <f>IF(N154="nulová",J154,0)</f>
        <v>0</v>
      </c>
      <c r="BJ154" s="20" t="s">
        <v>77</v>
      </c>
      <c r="BK154" s="229">
        <f>ROUND(I154*H154,2)</f>
        <v>0</v>
      </c>
      <c r="BL154" s="20" t="s">
        <v>200</v>
      </c>
      <c r="BM154" s="228" t="s">
        <v>1306</v>
      </c>
    </row>
    <row r="155" s="2" customFormat="1">
      <c r="A155" s="41"/>
      <c r="B155" s="42"/>
      <c r="C155" s="43"/>
      <c r="D155" s="230" t="s">
        <v>202</v>
      </c>
      <c r="E155" s="43"/>
      <c r="F155" s="231" t="s">
        <v>3028</v>
      </c>
      <c r="G155" s="43"/>
      <c r="H155" s="43"/>
      <c r="I155" s="232"/>
      <c r="J155" s="43"/>
      <c r="K155" s="43"/>
      <c r="L155" s="47"/>
      <c r="M155" s="233"/>
      <c r="N155" s="234"/>
      <c r="O155" s="87"/>
      <c r="P155" s="87"/>
      <c r="Q155" s="87"/>
      <c r="R155" s="87"/>
      <c r="S155" s="87"/>
      <c r="T155" s="88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T155" s="20" t="s">
        <v>202</v>
      </c>
      <c r="AU155" s="20" t="s">
        <v>77</v>
      </c>
    </row>
    <row r="156" s="2" customFormat="1" ht="16.5" customHeight="1">
      <c r="A156" s="41"/>
      <c r="B156" s="42"/>
      <c r="C156" s="282" t="s">
        <v>554</v>
      </c>
      <c r="D156" s="282" t="s">
        <v>811</v>
      </c>
      <c r="E156" s="283" t="s">
        <v>3029</v>
      </c>
      <c r="F156" s="284" t="s">
        <v>3030</v>
      </c>
      <c r="G156" s="285" t="s">
        <v>211</v>
      </c>
      <c r="H156" s="286">
        <v>161</v>
      </c>
      <c r="I156" s="287"/>
      <c r="J156" s="288">
        <f>ROUND(I156*H156,2)</f>
        <v>0</v>
      </c>
      <c r="K156" s="284" t="s">
        <v>199</v>
      </c>
      <c r="L156" s="289"/>
      <c r="M156" s="290" t="s">
        <v>21</v>
      </c>
      <c r="N156" s="291" t="s">
        <v>44</v>
      </c>
      <c r="O156" s="87"/>
      <c r="P156" s="226">
        <f>O156*H156</f>
        <v>0</v>
      </c>
      <c r="Q156" s="226">
        <v>0.00034000000000000002</v>
      </c>
      <c r="R156" s="226">
        <f>Q156*H156</f>
        <v>0.054740000000000004</v>
      </c>
      <c r="S156" s="226">
        <v>0</v>
      </c>
      <c r="T156" s="227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28" t="s">
        <v>254</v>
      </c>
      <c r="AT156" s="228" t="s">
        <v>811</v>
      </c>
      <c r="AU156" s="228" t="s">
        <v>77</v>
      </c>
      <c r="AY156" s="20" t="s">
        <v>193</v>
      </c>
      <c r="BE156" s="229">
        <f>IF(N156="základní",J156,0)</f>
        <v>0</v>
      </c>
      <c r="BF156" s="229">
        <f>IF(N156="snížená",J156,0)</f>
        <v>0</v>
      </c>
      <c r="BG156" s="229">
        <f>IF(N156="zákl. přenesená",J156,0)</f>
        <v>0</v>
      </c>
      <c r="BH156" s="229">
        <f>IF(N156="sníž. přenesená",J156,0)</f>
        <v>0</v>
      </c>
      <c r="BI156" s="229">
        <f>IF(N156="nulová",J156,0)</f>
        <v>0</v>
      </c>
      <c r="BJ156" s="20" t="s">
        <v>77</v>
      </c>
      <c r="BK156" s="229">
        <f>ROUND(I156*H156,2)</f>
        <v>0</v>
      </c>
      <c r="BL156" s="20" t="s">
        <v>200</v>
      </c>
      <c r="BM156" s="228" t="s">
        <v>1331</v>
      </c>
    </row>
    <row r="157" s="2" customFormat="1" ht="33" customHeight="1">
      <c r="A157" s="41"/>
      <c r="B157" s="42"/>
      <c r="C157" s="217" t="s">
        <v>562</v>
      </c>
      <c r="D157" s="217" t="s">
        <v>195</v>
      </c>
      <c r="E157" s="218" t="s">
        <v>3031</v>
      </c>
      <c r="F157" s="219" t="s">
        <v>3032</v>
      </c>
      <c r="G157" s="220" t="s">
        <v>211</v>
      </c>
      <c r="H157" s="221">
        <v>30</v>
      </c>
      <c r="I157" s="222"/>
      <c r="J157" s="223">
        <f>ROUND(I157*H157,2)</f>
        <v>0</v>
      </c>
      <c r="K157" s="219" t="s">
        <v>199</v>
      </c>
      <c r="L157" s="47"/>
      <c r="M157" s="224" t="s">
        <v>21</v>
      </c>
      <c r="N157" s="225" t="s">
        <v>44</v>
      </c>
      <c r="O157" s="87"/>
      <c r="P157" s="226">
        <f>O157*H157</f>
        <v>0</v>
      </c>
      <c r="Q157" s="226">
        <v>0</v>
      </c>
      <c r="R157" s="226">
        <f>Q157*H157</f>
        <v>0</v>
      </c>
      <c r="S157" s="226">
        <v>0</v>
      </c>
      <c r="T157" s="227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28" t="s">
        <v>200</v>
      </c>
      <c r="AT157" s="228" t="s">
        <v>195</v>
      </c>
      <c r="AU157" s="228" t="s">
        <v>77</v>
      </c>
      <c r="AY157" s="20" t="s">
        <v>193</v>
      </c>
      <c r="BE157" s="229">
        <f>IF(N157="základní",J157,0)</f>
        <v>0</v>
      </c>
      <c r="BF157" s="229">
        <f>IF(N157="snížená",J157,0)</f>
        <v>0</v>
      </c>
      <c r="BG157" s="229">
        <f>IF(N157="zákl. přenesená",J157,0)</f>
        <v>0</v>
      </c>
      <c r="BH157" s="229">
        <f>IF(N157="sníž. přenesená",J157,0)</f>
        <v>0</v>
      </c>
      <c r="BI157" s="229">
        <f>IF(N157="nulová",J157,0)</f>
        <v>0</v>
      </c>
      <c r="BJ157" s="20" t="s">
        <v>77</v>
      </c>
      <c r="BK157" s="229">
        <f>ROUND(I157*H157,2)</f>
        <v>0</v>
      </c>
      <c r="BL157" s="20" t="s">
        <v>200</v>
      </c>
      <c r="BM157" s="228" t="s">
        <v>1341</v>
      </c>
    </row>
    <row r="158" s="2" customFormat="1">
      <c r="A158" s="41"/>
      <c r="B158" s="42"/>
      <c r="C158" s="43"/>
      <c r="D158" s="230" t="s">
        <v>202</v>
      </c>
      <c r="E158" s="43"/>
      <c r="F158" s="231" t="s">
        <v>3033</v>
      </c>
      <c r="G158" s="43"/>
      <c r="H158" s="43"/>
      <c r="I158" s="232"/>
      <c r="J158" s="43"/>
      <c r="K158" s="43"/>
      <c r="L158" s="47"/>
      <c r="M158" s="233"/>
      <c r="N158" s="234"/>
      <c r="O158" s="87"/>
      <c r="P158" s="87"/>
      <c r="Q158" s="87"/>
      <c r="R158" s="87"/>
      <c r="S158" s="87"/>
      <c r="T158" s="88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T158" s="20" t="s">
        <v>202</v>
      </c>
      <c r="AU158" s="20" t="s">
        <v>77</v>
      </c>
    </row>
    <row r="159" s="2" customFormat="1" ht="16.5" customHeight="1">
      <c r="A159" s="41"/>
      <c r="B159" s="42"/>
      <c r="C159" s="282" t="s">
        <v>569</v>
      </c>
      <c r="D159" s="282" t="s">
        <v>811</v>
      </c>
      <c r="E159" s="283" t="s">
        <v>3034</v>
      </c>
      <c r="F159" s="284" t="s">
        <v>3035</v>
      </c>
      <c r="G159" s="285" t="s">
        <v>211</v>
      </c>
      <c r="H159" s="286">
        <v>34.5</v>
      </c>
      <c r="I159" s="287"/>
      <c r="J159" s="288">
        <f>ROUND(I159*H159,2)</f>
        <v>0</v>
      </c>
      <c r="K159" s="284" t="s">
        <v>199</v>
      </c>
      <c r="L159" s="289"/>
      <c r="M159" s="290" t="s">
        <v>21</v>
      </c>
      <c r="N159" s="291" t="s">
        <v>44</v>
      </c>
      <c r="O159" s="87"/>
      <c r="P159" s="226">
        <f>O159*H159</f>
        <v>0</v>
      </c>
      <c r="Q159" s="226">
        <v>0.0015900000000000001</v>
      </c>
      <c r="R159" s="226">
        <f>Q159*H159</f>
        <v>0.054855000000000001</v>
      </c>
      <c r="S159" s="226">
        <v>0</v>
      </c>
      <c r="T159" s="227">
        <f>S159*H159</f>
        <v>0</v>
      </c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R159" s="228" t="s">
        <v>254</v>
      </c>
      <c r="AT159" s="228" t="s">
        <v>811</v>
      </c>
      <c r="AU159" s="228" t="s">
        <v>77</v>
      </c>
      <c r="AY159" s="20" t="s">
        <v>193</v>
      </c>
      <c r="BE159" s="229">
        <f>IF(N159="základní",J159,0)</f>
        <v>0</v>
      </c>
      <c r="BF159" s="229">
        <f>IF(N159="snížená",J159,0)</f>
        <v>0</v>
      </c>
      <c r="BG159" s="229">
        <f>IF(N159="zákl. přenesená",J159,0)</f>
        <v>0</v>
      </c>
      <c r="BH159" s="229">
        <f>IF(N159="sníž. přenesená",J159,0)</f>
        <v>0</v>
      </c>
      <c r="BI159" s="229">
        <f>IF(N159="nulová",J159,0)</f>
        <v>0</v>
      </c>
      <c r="BJ159" s="20" t="s">
        <v>77</v>
      </c>
      <c r="BK159" s="229">
        <f>ROUND(I159*H159,2)</f>
        <v>0</v>
      </c>
      <c r="BL159" s="20" t="s">
        <v>200</v>
      </c>
      <c r="BM159" s="228" t="s">
        <v>1350</v>
      </c>
    </row>
    <row r="160" s="2" customFormat="1" ht="16.5" customHeight="1">
      <c r="A160" s="41"/>
      <c r="B160" s="42"/>
      <c r="C160" s="217" t="s">
        <v>577</v>
      </c>
      <c r="D160" s="217" t="s">
        <v>195</v>
      </c>
      <c r="E160" s="218" t="s">
        <v>3036</v>
      </c>
      <c r="F160" s="219" t="s">
        <v>3037</v>
      </c>
      <c r="G160" s="220" t="s">
        <v>211</v>
      </c>
      <c r="H160" s="221">
        <v>50</v>
      </c>
      <c r="I160" s="222"/>
      <c r="J160" s="223">
        <f>ROUND(I160*H160,2)</f>
        <v>0</v>
      </c>
      <c r="K160" s="219" t="s">
        <v>199</v>
      </c>
      <c r="L160" s="47"/>
      <c r="M160" s="224" t="s">
        <v>21</v>
      </c>
      <c r="N160" s="225" t="s">
        <v>44</v>
      </c>
      <c r="O160" s="87"/>
      <c r="P160" s="226">
        <f>O160*H160</f>
        <v>0</v>
      </c>
      <c r="Q160" s="226">
        <v>0</v>
      </c>
      <c r="R160" s="226">
        <f>Q160*H160</f>
        <v>0</v>
      </c>
      <c r="S160" s="226">
        <v>0</v>
      </c>
      <c r="T160" s="227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28" t="s">
        <v>200</v>
      </c>
      <c r="AT160" s="228" t="s">
        <v>195</v>
      </c>
      <c r="AU160" s="228" t="s">
        <v>77</v>
      </c>
      <c r="AY160" s="20" t="s">
        <v>193</v>
      </c>
      <c r="BE160" s="229">
        <f>IF(N160="základní",J160,0)</f>
        <v>0</v>
      </c>
      <c r="BF160" s="229">
        <f>IF(N160="snížená",J160,0)</f>
        <v>0</v>
      </c>
      <c r="BG160" s="229">
        <f>IF(N160="zákl. přenesená",J160,0)</f>
        <v>0</v>
      </c>
      <c r="BH160" s="229">
        <f>IF(N160="sníž. přenesená",J160,0)</f>
        <v>0</v>
      </c>
      <c r="BI160" s="229">
        <f>IF(N160="nulová",J160,0)</f>
        <v>0</v>
      </c>
      <c r="BJ160" s="20" t="s">
        <v>77</v>
      </c>
      <c r="BK160" s="229">
        <f>ROUND(I160*H160,2)</f>
        <v>0</v>
      </c>
      <c r="BL160" s="20" t="s">
        <v>200</v>
      </c>
      <c r="BM160" s="228" t="s">
        <v>1364</v>
      </c>
    </row>
    <row r="161" s="2" customFormat="1">
      <c r="A161" s="41"/>
      <c r="B161" s="42"/>
      <c r="C161" s="43"/>
      <c r="D161" s="230" t="s">
        <v>202</v>
      </c>
      <c r="E161" s="43"/>
      <c r="F161" s="231" t="s">
        <v>3038</v>
      </c>
      <c r="G161" s="43"/>
      <c r="H161" s="43"/>
      <c r="I161" s="232"/>
      <c r="J161" s="43"/>
      <c r="K161" s="43"/>
      <c r="L161" s="47"/>
      <c r="M161" s="233"/>
      <c r="N161" s="234"/>
      <c r="O161" s="87"/>
      <c r="P161" s="87"/>
      <c r="Q161" s="87"/>
      <c r="R161" s="87"/>
      <c r="S161" s="87"/>
      <c r="T161" s="88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T161" s="20" t="s">
        <v>202</v>
      </c>
      <c r="AU161" s="20" t="s">
        <v>77</v>
      </c>
    </row>
    <row r="162" s="2" customFormat="1" ht="24.15" customHeight="1">
      <c r="A162" s="41"/>
      <c r="B162" s="42"/>
      <c r="C162" s="282" t="s">
        <v>585</v>
      </c>
      <c r="D162" s="282" t="s">
        <v>811</v>
      </c>
      <c r="E162" s="283" t="s">
        <v>3039</v>
      </c>
      <c r="F162" s="284" t="s">
        <v>3040</v>
      </c>
      <c r="G162" s="285" t="s">
        <v>211</v>
      </c>
      <c r="H162" s="286">
        <v>57.5</v>
      </c>
      <c r="I162" s="287"/>
      <c r="J162" s="288">
        <f>ROUND(I162*H162,2)</f>
        <v>0</v>
      </c>
      <c r="K162" s="284" t="s">
        <v>199</v>
      </c>
      <c r="L162" s="289"/>
      <c r="M162" s="290" t="s">
        <v>21</v>
      </c>
      <c r="N162" s="291" t="s">
        <v>44</v>
      </c>
      <c r="O162" s="87"/>
      <c r="P162" s="226">
        <f>O162*H162</f>
        <v>0</v>
      </c>
      <c r="Q162" s="226">
        <v>3.0000000000000001E-05</v>
      </c>
      <c r="R162" s="226">
        <f>Q162*H162</f>
        <v>0.001725</v>
      </c>
      <c r="S162" s="226">
        <v>0</v>
      </c>
      <c r="T162" s="227">
        <f>S162*H162</f>
        <v>0</v>
      </c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R162" s="228" t="s">
        <v>254</v>
      </c>
      <c r="AT162" s="228" t="s">
        <v>811</v>
      </c>
      <c r="AU162" s="228" t="s">
        <v>77</v>
      </c>
      <c r="AY162" s="20" t="s">
        <v>193</v>
      </c>
      <c r="BE162" s="229">
        <f>IF(N162="základní",J162,0)</f>
        <v>0</v>
      </c>
      <c r="BF162" s="229">
        <f>IF(N162="snížená",J162,0)</f>
        <v>0</v>
      </c>
      <c r="BG162" s="229">
        <f>IF(N162="zákl. přenesená",J162,0)</f>
        <v>0</v>
      </c>
      <c r="BH162" s="229">
        <f>IF(N162="sníž. přenesená",J162,0)</f>
        <v>0</v>
      </c>
      <c r="BI162" s="229">
        <f>IF(N162="nulová",J162,0)</f>
        <v>0</v>
      </c>
      <c r="BJ162" s="20" t="s">
        <v>77</v>
      </c>
      <c r="BK162" s="229">
        <f>ROUND(I162*H162,2)</f>
        <v>0</v>
      </c>
      <c r="BL162" s="20" t="s">
        <v>200</v>
      </c>
      <c r="BM162" s="228" t="s">
        <v>1374</v>
      </c>
    </row>
    <row r="163" s="2" customFormat="1" ht="24.15" customHeight="1">
      <c r="A163" s="41"/>
      <c r="B163" s="42"/>
      <c r="C163" s="217" t="s">
        <v>594</v>
      </c>
      <c r="D163" s="217" t="s">
        <v>195</v>
      </c>
      <c r="E163" s="218" t="s">
        <v>2994</v>
      </c>
      <c r="F163" s="219" t="s">
        <v>2995</v>
      </c>
      <c r="G163" s="220" t="s">
        <v>211</v>
      </c>
      <c r="H163" s="221">
        <v>150</v>
      </c>
      <c r="I163" s="222"/>
      <c r="J163" s="223">
        <f>ROUND(I163*H163,2)</f>
        <v>0</v>
      </c>
      <c r="K163" s="219" t="s">
        <v>199</v>
      </c>
      <c r="L163" s="47"/>
      <c r="M163" s="224" t="s">
        <v>21</v>
      </c>
      <c r="N163" s="225" t="s">
        <v>44</v>
      </c>
      <c r="O163" s="87"/>
      <c r="P163" s="226">
        <f>O163*H163</f>
        <v>0</v>
      </c>
      <c r="Q163" s="226">
        <v>0</v>
      </c>
      <c r="R163" s="226">
        <f>Q163*H163</f>
        <v>0</v>
      </c>
      <c r="S163" s="226">
        <v>0</v>
      </c>
      <c r="T163" s="227">
        <f>S163*H163</f>
        <v>0</v>
      </c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R163" s="228" t="s">
        <v>200</v>
      </c>
      <c r="AT163" s="228" t="s">
        <v>195</v>
      </c>
      <c r="AU163" s="228" t="s">
        <v>77</v>
      </c>
      <c r="AY163" s="20" t="s">
        <v>193</v>
      </c>
      <c r="BE163" s="229">
        <f>IF(N163="základní",J163,0)</f>
        <v>0</v>
      </c>
      <c r="BF163" s="229">
        <f>IF(N163="snížená",J163,0)</f>
        <v>0</v>
      </c>
      <c r="BG163" s="229">
        <f>IF(N163="zákl. přenesená",J163,0)</f>
        <v>0</v>
      </c>
      <c r="BH163" s="229">
        <f>IF(N163="sníž. přenesená",J163,0)</f>
        <v>0</v>
      </c>
      <c r="BI163" s="229">
        <f>IF(N163="nulová",J163,0)</f>
        <v>0</v>
      </c>
      <c r="BJ163" s="20" t="s">
        <v>77</v>
      </c>
      <c r="BK163" s="229">
        <f>ROUND(I163*H163,2)</f>
        <v>0</v>
      </c>
      <c r="BL163" s="20" t="s">
        <v>200</v>
      </c>
      <c r="BM163" s="228" t="s">
        <v>1393</v>
      </c>
    </row>
    <row r="164" s="2" customFormat="1">
      <c r="A164" s="41"/>
      <c r="B164" s="42"/>
      <c r="C164" s="43"/>
      <c r="D164" s="230" t="s">
        <v>202</v>
      </c>
      <c r="E164" s="43"/>
      <c r="F164" s="231" t="s">
        <v>2996</v>
      </c>
      <c r="G164" s="43"/>
      <c r="H164" s="43"/>
      <c r="I164" s="232"/>
      <c r="J164" s="43"/>
      <c r="K164" s="43"/>
      <c r="L164" s="47"/>
      <c r="M164" s="233"/>
      <c r="N164" s="234"/>
      <c r="O164" s="87"/>
      <c r="P164" s="87"/>
      <c r="Q164" s="87"/>
      <c r="R164" s="87"/>
      <c r="S164" s="87"/>
      <c r="T164" s="88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T164" s="20" t="s">
        <v>202</v>
      </c>
      <c r="AU164" s="20" t="s">
        <v>77</v>
      </c>
    </row>
    <row r="165" s="2" customFormat="1" ht="24.15" customHeight="1">
      <c r="A165" s="41"/>
      <c r="B165" s="42"/>
      <c r="C165" s="282" t="s">
        <v>601</v>
      </c>
      <c r="D165" s="282" t="s">
        <v>811</v>
      </c>
      <c r="E165" s="283" t="s">
        <v>3041</v>
      </c>
      <c r="F165" s="284" t="s">
        <v>3042</v>
      </c>
      <c r="G165" s="285" t="s">
        <v>211</v>
      </c>
      <c r="H165" s="286">
        <v>172.5</v>
      </c>
      <c r="I165" s="287"/>
      <c r="J165" s="288">
        <f>ROUND(I165*H165,2)</f>
        <v>0</v>
      </c>
      <c r="K165" s="284" t="s">
        <v>199</v>
      </c>
      <c r="L165" s="289"/>
      <c r="M165" s="290" t="s">
        <v>21</v>
      </c>
      <c r="N165" s="291" t="s">
        <v>44</v>
      </c>
      <c r="O165" s="87"/>
      <c r="P165" s="226">
        <f>O165*H165</f>
        <v>0</v>
      </c>
      <c r="Q165" s="226">
        <v>0.00012999999999999999</v>
      </c>
      <c r="R165" s="226">
        <f>Q165*H165</f>
        <v>0.022424999999999997</v>
      </c>
      <c r="S165" s="226">
        <v>0</v>
      </c>
      <c r="T165" s="227">
        <f>S165*H165</f>
        <v>0</v>
      </c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R165" s="228" t="s">
        <v>254</v>
      </c>
      <c r="AT165" s="228" t="s">
        <v>811</v>
      </c>
      <c r="AU165" s="228" t="s">
        <v>77</v>
      </c>
      <c r="AY165" s="20" t="s">
        <v>193</v>
      </c>
      <c r="BE165" s="229">
        <f>IF(N165="základní",J165,0)</f>
        <v>0</v>
      </c>
      <c r="BF165" s="229">
        <f>IF(N165="snížená",J165,0)</f>
        <v>0</v>
      </c>
      <c r="BG165" s="229">
        <f>IF(N165="zákl. přenesená",J165,0)</f>
        <v>0</v>
      </c>
      <c r="BH165" s="229">
        <f>IF(N165="sníž. přenesená",J165,0)</f>
        <v>0</v>
      </c>
      <c r="BI165" s="229">
        <f>IF(N165="nulová",J165,0)</f>
        <v>0</v>
      </c>
      <c r="BJ165" s="20" t="s">
        <v>77</v>
      </c>
      <c r="BK165" s="229">
        <f>ROUND(I165*H165,2)</f>
        <v>0</v>
      </c>
      <c r="BL165" s="20" t="s">
        <v>200</v>
      </c>
      <c r="BM165" s="228" t="s">
        <v>1405</v>
      </c>
    </row>
    <row r="166" s="2" customFormat="1" ht="24.15" customHeight="1">
      <c r="A166" s="41"/>
      <c r="B166" s="42"/>
      <c r="C166" s="217" t="s">
        <v>606</v>
      </c>
      <c r="D166" s="217" t="s">
        <v>195</v>
      </c>
      <c r="E166" s="218" t="s">
        <v>3043</v>
      </c>
      <c r="F166" s="219" t="s">
        <v>3044</v>
      </c>
      <c r="G166" s="220" t="s">
        <v>211</v>
      </c>
      <c r="H166" s="221">
        <v>10</v>
      </c>
      <c r="I166" s="222"/>
      <c r="J166" s="223">
        <f>ROUND(I166*H166,2)</f>
        <v>0</v>
      </c>
      <c r="K166" s="219" t="s">
        <v>199</v>
      </c>
      <c r="L166" s="47"/>
      <c r="M166" s="224" t="s">
        <v>21</v>
      </c>
      <c r="N166" s="225" t="s">
        <v>44</v>
      </c>
      <c r="O166" s="87"/>
      <c r="P166" s="226">
        <f>O166*H166</f>
        <v>0</v>
      </c>
      <c r="Q166" s="226">
        <v>0</v>
      </c>
      <c r="R166" s="226">
        <f>Q166*H166</f>
        <v>0</v>
      </c>
      <c r="S166" s="226">
        <v>0</v>
      </c>
      <c r="T166" s="227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28" t="s">
        <v>200</v>
      </c>
      <c r="AT166" s="228" t="s">
        <v>195</v>
      </c>
      <c r="AU166" s="228" t="s">
        <v>77</v>
      </c>
      <c r="AY166" s="20" t="s">
        <v>193</v>
      </c>
      <c r="BE166" s="229">
        <f>IF(N166="základní",J166,0)</f>
        <v>0</v>
      </c>
      <c r="BF166" s="229">
        <f>IF(N166="snížená",J166,0)</f>
        <v>0</v>
      </c>
      <c r="BG166" s="229">
        <f>IF(N166="zákl. přenesená",J166,0)</f>
        <v>0</v>
      </c>
      <c r="BH166" s="229">
        <f>IF(N166="sníž. přenesená",J166,0)</f>
        <v>0</v>
      </c>
      <c r="BI166" s="229">
        <f>IF(N166="nulová",J166,0)</f>
        <v>0</v>
      </c>
      <c r="BJ166" s="20" t="s">
        <v>77</v>
      </c>
      <c r="BK166" s="229">
        <f>ROUND(I166*H166,2)</f>
        <v>0</v>
      </c>
      <c r="BL166" s="20" t="s">
        <v>200</v>
      </c>
      <c r="BM166" s="228" t="s">
        <v>1413</v>
      </c>
    </row>
    <row r="167" s="2" customFormat="1">
      <c r="A167" s="41"/>
      <c r="B167" s="42"/>
      <c r="C167" s="43"/>
      <c r="D167" s="230" t="s">
        <v>202</v>
      </c>
      <c r="E167" s="43"/>
      <c r="F167" s="231" t="s">
        <v>3045</v>
      </c>
      <c r="G167" s="43"/>
      <c r="H167" s="43"/>
      <c r="I167" s="232"/>
      <c r="J167" s="43"/>
      <c r="K167" s="43"/>
      <c r="L167" s="47"/>
      <c r="M167" s="233"/>
      <c r="N167" s="234"/>
      <c r="O167" s="87"/>
      <c r="P167" s="87"/>
      <c r="Q167" s="87"/>
      <c r="R167" s="87"/>
      <c r="S167" s="87"/>
      <c r="T167" s="88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T167" s="20" t="s">
        <v>202</v>
      </c>
      <c r="AU167" s="20" t="s">
        <v>77</v>
      </c>
    </row>
    <row r="168" s="2" customFormat="1" ht="24.15" customHeight="1">
      <c r="A168" s="41"/>
      <c r="B168" s="42"/>
      <c r="C168" s="282" t="s">
        <v>614</v>
      </c>
      <c r="D168" s="282" t="s">
        <v>811</v>
      </c>
      <c r="E168" s="283" t="s">
        <v>3046</v>
      </c>
      <c r="F168" s="284" t="s">
        <v>3047</v>
      </c>
      <c r="G168" s="285" t="s">
        <v>211</v>
      </c>
      <c r="H168" s="286">
        <v>11.5</v>
      </c>
      <c r="I168" s="287"/>
      <c r="J168" s="288">
        <f>ROUND(I168*H168,2)</f>
        <v>0</v>
      </c>
      <c r="K168" s="284" t="s">
        <v>199</v>
      </c>
      <c r="L168" s="289"/>
      <c r="M168" s="290" t="s">
        <v>21</v>
      </c>
      <c r="N168" s="291" t="s">
        <v>44</v>
      </c>
      <c r="O168" s="87"/>
      <c r="P168" s="226">
        <f>O168*H168</f>
        <v>0</v>
      </c>
      <c r="Q168" s="226">
        <v>0.00029999999999999997</v>
      </c>
      <c r="R168" s="226">
        <f>Q168*H168</f>
        <v>0.0034499999999999995</v>
      </c>
      <c r="S168" s="226">
        <v>0</v>
      </c>
      <c r="T168" s="227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28" t="s">
        <v>254</v>
      </c>
      <c r="AT168" s="228" t="s">
        <v>811</v>
      </c>
      <c r="AU168" s="228" t="s">
        <v>77</v>
      </c>
      <c r="AY168" s="20" t="s">
        <v>193</v>
      </c>
      <c r="BE168" s="229">
        <f>IF(N168="základní",J168,0)</f>
        <v>0</v>
      </c>
      <c r="BF168" s="229">
        <f>IF(N168="snížená",J168,0)</f>
        <v>0</v>
      </c>
      <c r="BG168" s="229">
        <f>IF(N168="zákl. přenesená",J168,0)</f>
        <v>0</v>
      </c>
      <c r="BH168" s="229">
        <f>IF(N168="sníž. přenesená",J168,0)</f>
        <v>0</v>
      </c>
      <c r="BI168" s="229">
        <f>IF(N168="nulová",J168,0)</f>
        <v>0</v>
      </c>
      <c r="BJ168" s="20" t="s">
        <v>77</v>
      </c>
      <c r="BK168" s="229">
        <f>ROUND(I168*H168,2)</f>
        <v>0</v>
      </c>
      <c r="BL168" s="20" t="s">
        <v>200</v>
      </c>
      <c r="BM168" s="228" t="s">
        <v>1423</v>
      </c>
    </row>
    <row r="169" s="2" customFormat="1" ht="24.15" customHeight="1">
      <c r="A169" s="41"/>
      <c r="B169" s="42"/>
      <c r="C169" s="217" t="s">
        <v>623</v>
      </c>
      <c r="D169" s="217" t="s">
        <v>195</v>
      </c>
      <c r="E169" s="218" t="s">
        <v>3048</v>
      </c>
      <c r="F169" s="219" t="s">
        <v>3049</v>
      </c>
      <c r="G169" s="220" t="s">
        <v>211</v>
      </c>
      <c r="H169" s="221">
        <v>50</v>
      </c>
      <c r="I169" s="222"/>
      <c r="J169" s="223">
        <f>ROUND(I169*H169,2)</f>
        <v>0</v>
      </c>
      <c r="K169" s="219" t="s">
        <v>199</v>
      </c>
      <c r="L169" s="47"/>
      <c r="M169" s="224" t="s">
        <v>21</v>
      </c>
      <c r="N169" s="225" t="s">
        <v>44</v>
      </c>
      <c r="O169" s="87"/>
      <c r="P169" s="226">
        <f>O169*H169</f>
        <v>0</v>
      </c>
      <c r="Q169" s="226">
        <v>0</v>
      </c>
      <c r="R169" s="226">
        <f>Q169*H169</f>
        <v>0</v>
      </c>
      <c r="S169" s="226">
        <v>0</v>
      </c>
      <c r="T169" s="227">
        <f>S169*H169</f>
        <v>0</v>
      </c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R169" s="228" t="s">
        <v>200</v>
      </c>
      <c r="AT169" s="228" t="s">
        <v>195</v>
      </c>
      <c r="AU169" s="228" t="s">
        <v>77</v>
      </c>
      <c r="AY169" s="20" t="s">
        <v>193</v>
      </c>
      <c r="BE169" s="229">
        <f>IF(N169="základní",J169,0)</f>
        <v>0</v>
      </c>
      <c r="BF169" s="229">
        <f>IF(N169="snížená",J169,0)</f>
        <v>0</v>
      </c>
      <c r="BG169" s="229">
        <f>IF(N169="zákl. přenesená",J169,0)</f>
        <v>0</v>
      </c>
      <c r="BH169" s="229">
        <f>IF(N169="sníž. přenesená",J169,0)</f>
        <v>0</v>
      </c>
      <c r="BI169" s="229">
        <f>IF(N169="nulová",J169,0)</f>
        <v>0</v>
      </c>
      <c r="BJ169" s="20" t="s">
        <v>77</v>
      </c>
      <c r="BK169" s="229">
        <f>ROUND(I169*H169,2)</f>
        <v>0</v>
      </c>
      <c r="BL169" s="20" t="s">
        <v>200</v>
      </c>
      <c r="BM169" s="228" t="s">
        <v>1433</v>
      </c>
    </row>
    <row r="170" s="2" customFormat="1">
      <c r="A170" s="41"/>
      <c r="B170" s="42"/>
      <c r="C170" s="43"/>
      <c r="D170" s="230" t="s">
        <v>202</v>
      </c>
      <c r="E170" s="43"/>
      <c r="F170" s="231" t="s">
        <v>3050</v>
      </c>
      <c r="G170" s="43"/>
      <c r="H170" s="43"/>
      <c r="I170" s="232"/>
      <c r="J170" s="43"/>
      <c r="K170" s="43"/>
      <c r="L170" s="47"/>
      <c r="M170" s="233"/>
      <c r="N170" s="234"/>
      <c r="O170" s="87"/>
      <c r="P170" s="87"/>
      <c r="Q170" s="87"/>
      <c r="R170" s="87"/>
      <c r="S170" s="87"/>
      <c r="T170" s="88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T170" s="20" t="s">
        <v>202</v>
      </c>
      <c r="AU170" s="20" t="s">
        <v>77</v>
      </c>
    </row>
    <row r="171" s="2" customFormat="1" ht="24.15" customHeight="1">
      <c r="A171" s="41"/>
      <c r="B171" s="42"/>
      <c r="C171" s="282" t="s">
        <v>630</v>
      </c>
      <c r="D171" s="282" t="s">
        <v>811</v>
      </c>
      <c r="E171" s="283" t="s">
        <v>3051</v>
      </c>
      <c r="F171" s="284" t="s">
        <v>3052</v>
      </c>
      <c r="G171" s="285" t="s">
        <v>211</v>
      </c>
      <c r="H171" s="286">
        <v>57.5</v>
      </c>
      <c r="I171" s="287"/>
      <c r="J171" s="288">
        <f>ROUND(I171*H171,2)</f>
        <v>0</v>
      </c>
      <c r="K171" s="284" t="s">
        <v>199</v>
      </c>
      <c r="L171" s="289"/>
      <c r="M171" s="290" t="s">
        <v>21</v>
      </c>
      <c r="N171" s="291" t="s">
        <v>44</v>
      </c>
      <c r="O171" s="87"/>
      <c r="P171" s="226">
        <f>O171*H171</f>
        <v>0</v>
      </c>
      <c r="Q171" s="226">
        <v>0.00036000000000000002</v>
      </c>
      <c r="R171" s="226">
        <f>Q171*H171</f>
        <v>0.0207</v>
      </c>
      <c r="S171" s="226">
        <v>0</v>
      </c>
      <c r="T171" s="227">
        <f>S171*H171</f>
        <v>0</v>
      </c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R171" s="228" t="s">
        <v>254</v>
      </c>
      <c r="AT171" s="228" t="s">
        <v>811</v>
      </c>
      <c r="AU171" s="228" t="s">
        <v>77</v>
      </c>
      <c r="AY171" s="20" t="s">
        <v>193</v>
      </c>
      <c r="BE171" s="229">
        <f>IF(N171="základní",J171,0)</f>
        <v>0</v>
      </c>
      <c r="BF171" s="229">
        <f>IF(N171="snížená",J171,0)</f>
        <v>0</v>
      </c>
      <c r="BG171" s="229">
        <f>IF(N171="zákl. přenesená",J171,0)</f>
        <v>0</v>
      </c>
      <c r="BH171" s="229">
        <f>IF(N171="sníž. přenesená",J171,0)</f>
        <v>0</v>
      </c>
      <c r="BI171" s="229">
        <f>IF(N171="nulová",J171,0)</f>
        <v>0</v>
      </c>
      <c r="BJ171" s="20" t="s">
        <v>77</v>
      </c>
      <c r="BK171" s="229">
        <f>ROUND(I171*H171,2)</f>
        <v>0</v>
      </c>
      <c r="BL171" s="20" t="s">
        <v>200</v>
      </c>
      <c r="BM171" s="228" t="s">
        <v>1444</v>
      </c>
    </row>
    <row r="172" s="2" customFormat="1" ht="16.5" customHeight="1">
      <c r="A172" s="41"/>
      <c r="B172" s="42"/>
      <c r="C172" s="217" t="s">
        <v>639</v>
      </c>
      <c r="D172" s="217" t="s">
        <v>195</v>
      </c>
      <c r="E172" s="218" t="s">
        <v>3053</v>
      </c>
      <c r="F172" s="219" t="s">
        <v>3054</v>
      </c>
      <c r="G172" s="220" t="s">
        <v>211</v>
      </c>
      <c r="H172" s="221">
        <v>100</v>
      </c>
      <c r="I172" s="222"/>
      <c r="J172" s="223">
        <f>ROUND(I172*H172,2)</f>
        <v>0</v>
      </c>
      <c r="K172" s="219" t="s">
        <v>199</v>
      </c>
      <c r="L172" s="47"/>
      <c r="M172" s="224" t="s">
        <v>21</v>
      </c>
      <c r="N172" s="225" t="s">
        <v>44</v>
      </c>
      <c r="O172" s="87"/>
      <c r="P172" s="226">
        <f>O172*H172</f>
        <v>0</v>
      </c>
      <c r="Q172" s="226">
        <v>0</v>
      </c>
      <c r="R172" s="226">
        <f>Q172*H172</f>
        <v>0</v>
      </c>
      <c r="S172" s="226">
        <v>0</v>
      </c>
      <c r="T172" s="227">
        <f>S172*H172</f>
        <v>0</v>
      </c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R172" s="228" t="s">
        <v>200</v>
      </c>
      <c r="AT172" s="228" t="s">
        <v>195</v>
      </c>
      <c r="AU172" s="228" t="s">
        <v>77</v>
      </c>
      <c r="AY172" s="20" t="s">
        <v>193</v>
      </c>
      <c r="BE172" s="229">
        <f>IF(N172="základní",J172,0)</f>
        <v>0</v>
      </c>
      <c r="BF172" s="229">
        <f>IF(N172="snížená",J172,0)</f>
        <v>0</v>
      </c>
      <c r="BG172" s="229">
        <f>IF(N172="zákl. přenesená",J172,0)</f>
        <v>0</v>
      </c>
      <c r="BH172" s="229">
        <f>IF(N172="sníž. přenesená",J172,0)</f>
        <v>0</v>
      </c>
      <c r="BI172" s="229">
        <f>IF(N172="nulová",J172,0)</f>
        <v>0</v>
      </c>
      <c r="BJ172" s="20" t="s">
        <v>77</v>
      </c>
      <c r="BK172" s="229">
        <f>ROUND(I172*H172,2)</f>
        <v>0</v>
      </c>
      <c r="BL172" s="20" t="s">
        <v>200</v>
      </c>
      <c r="BM172" s="228" t="s">
        <v>1462</v>
      </c>
    </row>
    <row r="173" s="2" customFormat="1">
      <c r="A173" s="41"/>
      <c r="B173" s="42"/>
      <c r="C173" s="43"/>
      <c r="D173" s="230" t="s">
        <v>202</v>
      </c>
      <c r="E173" s="43"/>
      <c r="F173" s="231" t="s">
        <v>3055</v>
      </c>
      <c r="G173" s="43"/>
      <c r="H173" s="43"/>
      <c r="I173" s="232"/>
      <c r="J173" s="43"/>
      <c r="K173" s="43"/>
      <c r="L173" s="47"/>
      <c r="M173" s="233"/>
      <c r="N173" s="234"/>
      <c r="O173" s="87"/>
      <c r="P173" s="87"/>
      <c r="Q173" s="87"/>
      <c r="R173" s="87"/>
      <c r="S173" s="87"/>
      <c r="T173" s="88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T173" s="20" t="s">
        <v>202</v>
      </c>
      <c r="AU173" s="20" t="s">
        <v>77</v>
      </c>
    </row>
    <row r="174" s="2" customFormat="1" ht="16.5" customHeight="1">
      <c r="A174" s="41"/>
      <c r="B174" s="42"/>
      <c r="C174" s="282" t="s">
        <v>646</v>
      </c>
      <c r="D174" s="282" t="s">
        <v>811</v>
      </c>
      <c r="E174" s="283" t="s">
        <v>3056</v>
      </c>
      <c r="F174" s="284" t="s">
        <v>3057</v>
      </c>
      <c r="G174" s="285" t="s">
        <v>211</v>
      </c>
      <c r="H174" s="286">
        <v>115</v>
      </c>
      <c r="I174" s="287"/>
      <c r="J174" s="288">
        <f>ROUND(I174*H174,2)</f>
        <v>0</v>
      </c>
      <c r="K174" s="284" t="s">
        <v>199</v>
      </c>
      <c r="L174" s="289"/>
      <c r="M174" s="290" t="s">
        <v>21</v>
      </c>
      <c r="N174" s="291" t="s">
        <v>44</v>
      </c>
      <c r="O174" s="87"/>
      <c r="P174" s="226">
        <f>O174*H174</f>
        <v>0</v>
      </c>
      <c r="Q174" s="226">
        <v>0.00019000000000000001</v>
      </c>
      <c r="R174" s="226">
        <f>Q174*H174</f>
        <v>0.021850000000000001</v>
      </c>
      <c r="S174" s="226">
        <v>0</v>
      </c>
      <c r="T174" s="227">
        <f>S174*H174</f>
        <v>0</v>
      </c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R174" s="228" t="s">
        <v>254</v>
      </c>
      <c r="AT174" s="228" t="s">
        <v>811</v>
      </c>
      <c r="AU174" s="228" t="s">
        <v>77</v>
      </c>
      <c r="AY174" s="20" t="s">
        <v>193</v>
      </c>
      <c r="BE174" s="229">
        <f>IF(N174="základní",J174,0)</f>
        <v>0</v>
      </c>
      <c r="BF174" s="229">
        <f>IF(N174="snížená",J174,0)</f>
        <v>0</v>
      </c>
      <c r="BG174" s="229">
        <f>IF(N174="zákl. přenesená",J174,0)</f>
        <v>0</v>
      </c>
      <c r="BH174" s="229">
        <f>IF(N174="sníž. přenesená",J174,0)</f>
        <v>0</v>
      </c>
      <c r="BI174" s="229">
        <f>IF(N174="nulová",J174,0)</f>
        <v>0</v>
      </c>
      <c r="BJ174" s="20" t="s">
        <v>77</v>
      </c>
      <c r="BK174" s="229">
        <f>ROUND(I174*H174,2)</f>
        <v>0</v>
      </c>
      <c r="BL174" s="20" t="s">
        <v>200</v>
      </c>
      <c r="BM174" s="228" t="s">
        <v>1483</v>
      </c>
    </row>
    <row r="175" s="2" customFormat="1" ht="16.5" customHeight="1">
      <c r="A175" s="41"/>
      <c r="B175" s="42"/>
      <c r="C175" s="217" t="s">
        <v>652</v>
      </c>
      <c r="D175" s="217" t="s">
        <v>195</v>
      </c>
      <c r="E175" s="218" t="s">
        <v>3058</v>
      </c>
      <c r="F175" s="219" t="s">
        <v>3059</v>
      </c>
      <c r="G175" s="220" t="s">
        <v>211</v>
      </c>
      <c r="H175" s="221">
        <v>30</v>
      </c>
      <c r="I175" s="222"/>
      <c r="J175" s="223">
        <f>ROUND(I175*H175,2)</f>
        <v>0</v>
      </c>
      <c r="K175" s="219" t="s">
        <v>199</v>
      </c>
      <c r="L175" s="47"/>
      <c r="M175" s="224" t="s">
        <v>21</v>
      </c>
      <c r="N175" s="225" t="s">
        <v>44</v>
      </c>
      <c r="O175" s="87"/>
      <c r="P175" s="226">
        <f>O175*H175</f>
        <v>0</v>
      </c>
      <c r="Q175" s="226">
        <v>0</v>
      </c>
      <c r="R175" s="226">
        <f>Q175*H175</f>
        <v>0</v>
      </c>
      <c r="S175" s="226">
        <v>0</v>
      </c>
      <c r="T175" s="227">
        <f>S175*H175</f>
        <v>0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28" t="s">
        <v>200</v>
      </c>
      <c r="AT175" s="228" t="s">
        <v>195</v>
      </c>
      <c r="AU175" s="228" t="s">
        <v>77</v>
      </c>
      <c r="AY175" s="20" t="s">
        <v>193</v>
      </c>
      <c r="BE175" s="229">
        <f>IF(N175="základní",J175,0)</f>
        <v>0</v>
      </c>
      <c r="BF175" s="229">
        <f>IF(N175="snížená",J175,0)</f>
        <v>0</v>
      </c>
      <c r="BG175" s="229">
        <f>IF(N175="zákl. přenesená",J175,0)</f>
        <v>0</v>
      </c>
      <c r="BH175" s="229">
        <f>IF(N175="sníž. přenesená",J175,0)</f>
        <v>0</v>
      </c>
      <c r="BI175" s="229">
        <f>IF(N175="nulová",J175,0)</f>
        <v>0</v>
      </c>
      <c r="BJ175" s="20" t="s">
        <v>77</v>
      </c>
      <c r="BK175" s="229">
        <f>ROUND(I175*H175,2)</f>
        <v>0</v>
      </c>
      <c r="BL175" s="20" t="s">
        <v>200</v>
      </c>
      <c r="BM175" s="228" t="s">
        <v>1492</v>
      </c>
    </row>
    <row r="176" s="2" customFormat="1">
      <c r="A176" s="41"/>
      <c r="B176" s="42"/>
      <c r="C176" s="43"/>
      <c r="D176" s="230" t="s">
        <v>202</v>
      </c>
      <c r="E176" s="43"/>
      <c r="F176" s="231" t="s">
        <v>3060</v>
      </c>
      <c r="G176" s="43"/>
      <c r="H176" s="43"/>
      <c r="I176" s="232"/>
      <c r="J176" s="43"/>
      <c r="K176" s="43"/>
      <c r="L176" s="47"/>
      <c r="M176" s="233"/>
      <c r="N176" s="234"/>
      <c r="O176" s="87"/>
      <c r="P176" s="87"/>
      <c r="Q176" s="87"/>
      <c r="R176" s="87"/>
      <c r="S176" s="87"/>
      <c r="T176" s="88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T176" s="20" t="s">
        <v>202</v>
      </c>
      <c r="AU176" s="20" t="s">
        <v>77</v>
      </c>
    </row>
    <row r="177" s="2" customFormat="1" ht="16.5" customHeight="1">
      <c r="A177" s="41"/>
      <c r="B177" s="42"/>
      <c r="C177" s="282" t="s">
        <v>659</v>
      </c>
      <c r="D177" s="282" t="s">
        <v>811</v>
      </c>
      <c r="E177" s="283" t="s">
        <v>3061</v>
      </c>
      <c r="F177" s="284" t="s">
        <v>3062</v>
      </c>
      <c r="G177" s="285" t="s">
        <v>211</v>
      </c>
      <c r="H177" s="286">
        <v>34.5</v>
      </c>
      <c r="I177" s="287"/>
      <c r="J177" s="288">
        <f>ROUND(I177*H177,2)</f>
        <v>0</v>
      </c>
      <c r="K177" s="284" t="s">
        <v>199</v>
      </c>
      <c r="L177" s="289"/>
      <c r="M177" s="290" t="s">
        <v>21</v>
      </c>
      <c r="N177" s="291" t="s">
        <v>44</v>
      </c>
      <c r="O177" s="87"/>
      <c r="P177" s="226">
        <f>O177*H177</f>
        <v>0</v>
      </c>
      <c r="Q177" s="226">
        <v>0.00068999999999999997</v>
      </c>
      <c r="R177" s="226">
        <f>Q177*H177</f>
        <v>0.023805</v>
      </c>
      <c r="S177" s="226">
        <v>0</v>
      </c>
      <c r="T177" s="227">
        <f>S177*H177</f>
        <v>0</v>
      </c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R177" s="228" t="s">
        <v>254</v>
      </c>
      <c r="AT177" s="228" t="s">
        <v>811</v>
      </c>
      <c r="AU177" s="228" t="s">
        <v>77</v>
      </c>
      <c r="AY177" s="20" t="s">
        <v>193</v>
      </c>
      <c r="BE177" s="229">
        <f>IF(N177="základní",J177,0)</f>
        <v>0</v>
      </c>
      <c r="BF177" s="229">
        <f>IF(N177="snížená",J177,0)</f>
        <v>0</v>
      </c>
      <c r="BG177" s="229">
        <f>IF(N177="zákl. přenesená",J177,0)</f>
        <v>0</v>
      </c>
      <c r="BH177" s="229">
        <f>IF(N177="sníž. přenesená",J177,0)</f>
        <v>0</v>
      </c>
      <c r="BI177" s="229">
        <f>IF(N177="nulová",J177,0)</f>
        <v>0</v>
      </c>
      <c r="BJ177" s="20" t="s">
        <v>77</v>
      </c>
      <c r="BK177" s="229">
        <f>ROUND(I177*H177,2)</f>
        <v>0</v>
      </c>
      <c r="BL177" s="20" t="s">
        <v>200</v>
      </c>
      <c r="BM177" s="228" t="s">
        <v>1503</v>
      </c>
    </row>
    <row r="178" s="12" customFormat="1" ht="25.92" customHeight="1">
      <c r="A178" s="12"/>
      <c r="B178" s="201"/>
      <c r="C178" s="202"/>
      <c r="D178" s="203" t="s">
        <v>72</v>
      </c>
      <c r="E178" s="204" t="s">
        <v>3063</v>
      </c>
      <c r="F178" s="204" t="s">
        <v>3064</v>
      </c>
      <c r="G178" s="202"/>
      <c r="H178" s="202"/>
      <c r="I178" s="205"/>
      <c r="J178" s="206">
        <f>BK178</f>
        <v>0</v>
      </c>
      <c r="K178" s="202"/>
      <c r="L178" s="207"/>
      <c r="M178" s="208"/>
      <c r="N178" s="209"/>
      <c r="O178" s="209"/>
      <c r="P178" s="210">
        <f>SUM(P179:P180)</f>
        <v>0</v>
      </c>
      <c r="Q178" s="209"/>
      <c r="R178" s="210">
        <f>SUM(R179:R180)</f>
        <v>0</v>
      </c>
      <c r="S178" s="209"/>
      <c r="T178" s="211">
        <f>SUM(T179:T180)</f>
        <v>0</v>
      </c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R178" s="212" t="s">
        <v>77</v>
      </c>
      <c r="AT178" s="213" t="s">
        <v>72</v>
      </c>
      <c r="AU178" s="213" t="s">
        <v>73</v>
      </c>
      <c r="AY178" s="212" t="s">
        <v>193</v>
      </c>
      <c r="BK178" s="214">
        <f>SUM(BK179:BK180)</f>
        <v>0</v>
      </c>
    </row>
    <row r="179" s="2" customFormat="1" ht="24.15" customHeight="1">
      <c r="A179" s="41"/>
      <c r="B179" s="42"/>
      <c r="C179" s="217" t="s">
        <v>668</v>
      </c>
      <c r="D179" s="217" t="s">
        <v>195</v>
      </c>
      <c r="E179" s="218" t="s">
        <v>3065</v>
      </c>
      <c r="F179" s="219" t="s">
        <v>3066</v>
      </c>
      <c r="G179" s="220" t="s">
        <v>1531</v>
      </c>
      <c r="H179" s="221">
        <v>1</v>
      </c>
      <c r="I179" s="222"/>
      <c r="J179" s="223">
        <f>ROUND(I179*H179,2)</f>
        <v>0</v>
      </c>
      <c r="K179" s="219" t="s">
        <v>21</v>
      </c>
      <c r="L179" s="47"/>
      <c r="M179" s="224" t="s">
        <v>21</v>
      </c>
      <c r="N179" s="225" t="s">
        <v>44</v>
      </c>
      <c r="O179" s="87"/>
      <c r="P179" s="226">
        <f>O179*H179</f>
        <v>0</v>
      </c>
      <c r="Q179" s="226">
        <v>0</v>
      </c>
      <c r="R179" s="226">
        <f>Q179*H179</f>
        <v>0</v>
      </c>
      <c r="S179" s="226">
        <v>0</v>
      </c>
      <c r="T179" s="227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28" t="s">
        <v>200</v>
      </c>
      <c r="AT179" s="228" t="s">
        <v>195</v>
      </c>
      <c r="AU179" s="228" t="s">
        <v>77</v>
      </c>
      <c r="AY179" s="20" t="s">
        <v>193</v>
      </c>
      <c r="BE179" s="229">
        <f>IF(N179="základní",J179,0)</f>
        <v>0</v>
      </c>
      <c r="BF179" s="229">
        <f>IF(N179="snížená",J179,0)</f>
        <v>0</v>
      </c>
      <c r="BG179" s="229">
        <f>IF(N179="zákl. přenesená",J179,0)</f>
        <v>0</v>
      </c>
      <c r="BH179" s="229">
        <f>IF(N179="sníž. přenesená",J179,0)</f>
        <v>0</v>
      </c>
      <c r="BI179" s="229">
        <f>IF(N179="nulová",J179,0)</f>
        <v>0</v>
      </c>
      <c r="BJ179" s="20" t="s">
        <v>77</v>
      </c>
      <c r="BK179" s="229">
        <f>ROUND(I179*H179,2)</f>
        <v>0</v>
      </c>
      <c r="BL179" s="20" t="s">
        <v>200</v>
      </c>
      <c r="BM179" s="228" t="s">
        <v>1516</v>
      </c>
    </row>
    <row r="180" s="2" customFormat="1" ht="24.15" customHeight="1">
      <c r="A180" s="41"/>
      <c r="B180" s="42"/>
      <c r="C180" s="217" t="s">
        <v>675</v>
      </c>
      <c r="D180" s="217" t="s">
        <v>195</v>
      </c>
      <c r="E180" s="218" t="s">
        <v>3067</v>
      </c>
      <c r="F180" s="219" t="s">
        <v>3068</v>
      </c>
      <c r="G180" s="220" t="s">
        <v>1687</v>
      </c>
      <c r="H180" s="221">
        <v>6</v>
      </c>
      <c r="I180" s="222"/>
      <c r="J180" s="223">
        <f>ROUND(I180*H180,2)</f>
        <v>0</v>
      </c>
      <c r="K180" s="219" t="s">
        <v>21</v>
      </c>
      <c r="L180" s="47"/>
      <c r="M180" s="224" t="s">
        <v>21</v>
      </c>
      <c r="N180" s="225" t="s">
        <v>44</v>
      </c>
      <c r="O180" s="87"/>
      <c r="P180" s="226">
        <f>O180*H180</f>
        <v>0</v>
      </c>
      <c r="Q180" s="226">
        <v>0</v>
      </c>
      <c r="R180" s="226">
        <f>Q180*H180</f>
        <v>0</v>
      </c>
      <c r="S180" s="226">
        <v>0</v>
      </c>
      <c r="T180" s="227">
        <f>S180*H180</f>
        <v>0</v>
      </c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R180" s="228" t="s">
        <v>200</v>
      </c>
      <c r="AT180" s="228" t="s">
        <v>195</v>
      </c>
      <c r="AU180" s="228" t="s">
        <v>77</v>
      </c>
      <c r="AY180" s="20" t="s">
        <v>193</v>
      </c>
      <c r="BE180" s="229">
        <f>IF(N180="základní",J180,0)</f>
        <v>0</v>
      </c>
      <c r="BF180" s="229">
        <f>IF(N180="snížená",J180,0)</f>
        <v>0</v>
      </c>
      <c r="BG180" s="229">
        <f>IF(N180="zákl. přenesená",J180,0)</f>
        <v>0</v>
      </c>
      <c r="BH180" s="229">
        <f>IF(N180="sníž. přenesená",J180,0)</f>
        <v>0</v>
      </c>
      <c r="BI180" s="229">
        <f>IF(N180="nulová",J180,0)</f>
        <v>0</v>
      </c>
      <c r="BJ180" s="20" t="s">
        <v>77</v>
      </c>
      <c r="BK180" s="229">
        <f>ROUND(I180*H180,2)</f>
        <v>0</v>
      </c>
      <c r="BL180" s="20" t="s">
        <v>200</v>
      </c>
      <c r="BM180" s="228" t="s">
        <v>1528</v>
      </c>
    </row>
    <row r="181" s="12" customFormat="1" ht="25.92" customHeight="1">
      <c r="A181" s="12"/>
      <c r="B181" s="201"/>
      <c r="C181" s="202"/>
      <c r="D181" s="203" t="s">
        <v>72</v>
      </c>
      <c r="E181" s="204" t="s">
        <v>3069</v>
      </c>
      <c r="F181" s="204" t="s">
        <v>3070</v>
      </c>
      <c r="G181" s="202"/>
      <c r="H181" s="202"/>
      <c r="I181" s="205"/>
      <c r="J181" s="206">
        <f>BK181</f>
        <v>0</v>
      </c>
      <c r="K181" s="202"/>
      <c r="L181" s="207"/>
      <c r="M181" s="208"/>
      <c r="N181" s="209"/>
      <c r="O181" s="209"/>
      <c r="P181" s="210">
        <f>SUM(P182:P219)</f>
        <v>0</v>
      </c>
      <c r="Q181" s="209"/>
      <c r="R181" s="210">
        <f>SUM(R182:R219)</f>
        <v>0.0092300000000000004</v>
      </c>
      <c r="S181" s="209"/>
      <c r="T181" s="211">
        <f>SUM(T182:T219)</f>
        <v>0</v>
      </c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R181" s="212" t="s">
        <v>77</v>
      </c>
      <c r="AT181" s="213" t="s">
        <v>72</v>
      </c>
      <c r="AU181" s="213" t="s">
        <v>73</v>
      </c>
      <c r="AY181" s="212" t="s">
        <v>193</v>
      </c>
      <c r="BK181" s="214">
        <f>SUM(BK182:BK219)</f>
        <v>0</v>
      </c>
    </row>
    <row r="182" s="2" customFormat="1" ht="24.15" customHeight="1">
      <c r="A182" s="41"/>
      <c r="B182" s="42"/>
      <c r="C182" s="217" t="s">
        <v>685</v>
      </c>
      <c r="D182" s="217" t="s">
        <v>195</v>
      </c>
      <c r="E182" s="218" t="s">
        <v>3071</v>
      </c>
      <c r="F182" s="219" t="s">
        <v>3072</v>
      </c>
      <c r="G182" s="220" t="s">
        <v>588</v>
      </c>
      <c r="H182" s="221">
        <v>68</v>
      </c>
      <c r="I182" s="222"/>
      <c r="J182" s="223">
        <f>ROUND(I182*H182,2)</f>
        <v>0</v>
      </c>
      <c r="K182" s="219" t="s">
        <v>199</v>
      </c>
      <c r="L182" s="47"/>
      <c r="M182" s="224" t="s">
        <v>21</v>
      </c>
      <c r="N182" s="225" t="s">
        <v>44</v>
      </c>
      <c r="O182" s="87"/>
      <c r="P182" s="226">
        <f>O182*H182</f>
        <v>0</v>
      </c>
      <c r="Q182" s="226">
        <v>0</v>
      </c>
      <c r="R182" s="226">
        <f>Q182*H182</f>
        <v>0</v>
      </c>
      <c r="S182" s="226">
        <v>0</v>
      </c>
      <c r="T182" s="227">
        <f>S182*H182</f>
        <v>0</v>
      </c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R182" s="228" t="s">
        <v>200</v>
      </c>
      <c r="AT182" s="228" t="s">
        <v>195</v>
      </c>
      <c r="AU182" s="228" t="s">
        <v>77</v>
      </c>
      <c r="AY182" s="20" t="s">
        <v>193</v>
      </c>
      <c r="BE182" s="229">
        <f>IF(N182="základní",J182,0)</f>
        <v>0</v>
      </c>
      <c r="BF182" s="229">
        <f>IF(N182="snížená",J182,0)</f>
        <v>0</v>
      </c>
      <c r="BG182" s="229">
        <f>IF(N182="zákl. přenesená",J182,0)</f>
        <v>0</v>
      </c>
      <c r="BH182" s="229">
        <f>IF(N182="sníž. přenesená",J182,0)</f>
        <v>0</v>
      </c>
      <c r="BI182" s="229">
        <f>IF(N182="nulová",J182,0)</f>
        <v>0</v>
      </c>
      <c r="BJ182" s="20" t="s">
        <v>77</v>
      </c>
      <c r="BK182" s="229">
        <f>ROUND(I182*H182,2)</f>
        <v>0</v>
      </c>
      <c r="BL182" s="20" t="s">
        <v>200</v>
      </c>
      <c r="BM182" s="228" t="s">
        <v>1540</v>
      </c>
    </row>
    <row r="183" s="2" customFormat="1">
      <c r="A183" s="41"/>
      <c r="B183" s="42"/>
      <c r="C183" s="43"/>
      <c r="D183" s="230" t="s">
        <v>202</v>
      </c>
      <c r="E183" s="43"/>
      <c r="F183" s="231" t="s">
        <v>3073</v>
      </c>
      <c r="G183" s="43"/>
      <c r="H183" s="43"/>
      <c r="I183" s="232"/>
      <c r="J183" s="43"/>
      <c r="K183" s="43"/>
      <c r="L183" s="47"/>
      <c r="M183" s="233"/>
      <c r="N183" s="234"/>
      <c r="O183" s="87"/>
      <c r="P183" s="87"/>
      <c r="Q183" s="87"/>
      <c r="R183" s="87"/>
      <c r="S183" s="87"/>
      <c r="T183" s="88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T183" s="20" t="s">
        <v>202</v>
      </c>
      <c r="AU183" s="20" t="s">
        <v>77</v>
      </c>
    </row>
    <row r="184" s="2" customFormat="1" ht="16.5" customHeight="1">
      <c r="A184" s="41"/>
      <c r="B184" s="42"/>
      <c r="C184" s="282" t="s">
        <v>692</v>
      </c>
      <c r="D184" s="282" t="s">
        <v>811</v>
      </c>
      <c r="E184" s="283" t="s">
        <v>3074</v>
      </c>
      <c r="F184" s="284" t="s">
        <v>3075</v>
      </c>
      <c r="G184" s="285" t="s">
        <v>588</v>
      </c>
      <c r="H184" s="286">
        <v>68</v>
      </c>
      <c r="I184" s="287"/>
      <c r="J184" s="288">
        <f>ROUND(I184*H184,2)</f>
        <v>0</v>
      </c>
      <c r="K184" s="284" t="s">
        <v>199</v>
      </c>
      <c r="L184" s="289"/>
      <c r="M184" s="290" t="s">
        <v>21</v>
      </c>
      <c r="N184" s="291" t="s">
        <v>44</v>
      </c>
      <c r="O184" s="87"/>
      <c r="P184" s="226">
        <f>O184*H184</f>
        <v>0</v>
      </c>
      <c r="Q184" s="226">
        <v>4.0000000000000003E-05</v>
      </c>
      <c r="R184" s="226">
        <f>Q184*H184</f>
        <v>0.0027200000000000002</v>
      </c>
      <c r="S184" s="226">
        <v>0</v>
      </c>
      <c r="T184" s="227">
        <f>S184*H184</f>
        <v>0</v>
      </c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R184" s="228" t="s">
        <v>254</v>
      </c>
      <c r="AT184" s="228" t="s">
        <v>811</v>
      </c>
      <c r="AU184" s="228" t="s">
        <v>77</v>
      </c>
      <c r="AY184" s="20" t="s">
        <v>193</v>
      </c>
      <c r="BE184" s="229">
        <f>IF(N184="základní",J184,0)</f>
        <v>0</v>
      </c>
      <c r="BF184" s="229">
        <f>IF(N184="snížená",J184,0)</f>
        <v>0</v>
      </c>
      <c r="BG184" s="229">
        <f>IF(N184="zákl. přenesená",J184,0)</f>
        <v>0</v>
      </c>
      <c r="BH184" s="229">
        <f>IF(N184="sníž. přenesená",J184,0)</f>
        <v>0</v>
      </c>
      <c r="BI184" s="229">
        <f>IF(N184="nulová",J184,0)</f>
        <v>0</v>
      </c>
      <c r="BJ184" s="20" t="s">
        <v>77</v>
      </c>
      <c r="BK184" s="229">
        <f>ROUND(I184*H184,2)</f>
        <v>0</v>
      </c>
      <c r="BL184" s="20" t="s">
        <v>200</v>
      </c>
      <c r="BM184" s="228" t="s">
        <v>1554</v>
      </c>
    </row>
    <row r="185" s="2" customFormat="1" ht="24.15" customHeight="1">
      <c r="A185" s="41"/>
      <c r="B185" s="42"/>
      <c r="C185" s="217" t="s">
        <v>1136</v>
      </c>
      <c r="D185" s="217" t="s">
        <v>195</v>
      </c>
      <c r="E185" s="218" t="s">
        <v>3076</v>
      </c>
      <c r="F185" s="219" t="s">
        <v>3077</v>
      </c>
      <c r="G185" s="220" t="s">
        <v>588</v>
      </c>
      <c r="H185" s="221">
        <v>11</v>
      </c>
      <c r="I185" s="222"/>
      <c r="J185" s="223">
        <f>ROUND(I185*H185,2)</f>
        <v>0</v>
      </c>
      <c r="K185" s="219" t="s">
        <v>199</v>
      </c>
      <c r="L185" s="47"/>
      <c r="M185" s="224" t="s">
        <v>21</v>
      </c>
      <c r="N185" s="225" t="s">
        <v>44</v>
      </c>
      <c r="O185" s="87"/>
      <c r="P185" s="226">
        <f>O185*H185</f>
        <v>0</v>
      </c>
      <c r="Q185" s="226">
        <v>0</v>
      </c>
      <c r="R185" s="226">
        <f>Q185*H185</f>
        <v>0</v>
      </c>
      <c r="S185" s="226">
        <v>0</v>
      </c>
      <c r="T185" s="227">
        <f>S185*H185</f>
        <v>0</v>
      </c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R185" s="228" t="s">
        <v>200</v>
      </c>
      <c r="AT185" s="228" t="s">
        <v>195</v>
      </c>
      <c r="AU185" s="228" t="s">
        <v>77</v>
      </c>
      <c r="AY185" s="20" t="s">
        <v>193</v>
      </c>
      <c r="BE185" s="229">
        <f>IF(N185="základní",J185,0)</f>
        <v>0</v>
      </c>
      <c r="BF185" s="229">
        <f>IF(N185="snížená",J185,0)</f>
        <v>0</v>
      </c>
      <c r="BG185" s="229">
        <f>IF(N185="zákl. přenesená",J185,0)</f>
        <v>0</v>
      </c>
      <c r="BH185" s="229">
        <f>IF(N185="sníž. přenesená",J185,0)</f>
        <v>0</v>
      </c>
      <c r="BI185" s="229">
        <f>IF(N185="nulová",J185,0)</f>
        <v>0</v>
      </c>
      <c r="BJ185" s="20" t="s">
        <v>77</v>
      </c>
      <c r="BK185" s="229">
        <f>ROUND(I185*H185,2)</f>
        <v>0</v>
      </c>
      <c r="BL185" s="20" t="s">
        <v>200</v>
      </c>
      <c r="BM185" s="228" t="s">
        <v>1565</v>
      </c>
    </row>
    <row r="186" s="2" customFormat="1">
      <c r="A186" s="41"/>
      <c r="B186" s="42"/>
      <c r="C186" s="43"/>
      <c r="D186" s="230" t="s">
        <v>202</v>
      </c>
      <c r="E186" s="43"/>
      <c r="F186" s="231" t="s">
        <v>3078</v>
      </c>
      <c r="G186" s="43"/>
      <c r="H186" s="43"/>
      <c r="I186" s="232"/>
      <c r="J186" s="43"/>
      <c r="K186" s="43"/>
      <c r="L186" s="47"/>
      <c r="M186" s="233"/>
      <c r="N186" s="234"/>
      <c r="O186" s="87"/>
      <c r="P186" s="87"/>
      <c r="Q186" s="87"/>
      <c r="R186" s="87"/>
      <c r="S186" s="87"/>
      <c r="T186" s="88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T186" s="20" t="s">
        <v>202</v>
      </c>
      <c r="AU186" s="20" t="s">
        <v>77</v>
      </c>
    </row>
    <row r="187" s="2" customFormat="1" ht="16.5" customHeight="1">
      <c r="A187" s="41"/>
      <c r="B187" s="42"/>
      <c r="C187" s="282" t="s">
        <v>1146</v>
      </c>
      <c r="D187" s="282" t="s">
        <v>811</v>
      </c>
      <c r="E187" s="283" t="s">
        <v>3079</v>
      </c>
      <c r="F187" s="284" t="s">
        <v>3080</v>
      </c>
      <c r="G187" s="285" t="s">
        <v>588</v>
      </c>
      <c r="H187" s="286">
        <v>11</v>
      </c>
      <c r="I187" s="287"/>
      <c r="J187" s="288">
        <f>ROUND(I187*H187,2)</f>
        <v>0</v>
      </c>
      <c r="K187" s="284" t="s">
        <v>199</v>
      </c>
      <c r="L187" s="289"/>
      <c r="M187" s="290" t="s">
        <v>21</v>
      </c>
      <c r="N187" s="291" t="s">
        <v>44</v>
      </c>
      <c r="O187" s="87"/>
      <c r="P187" s="226">
        <f>O187*H187</f>
        <v>0</v>
      </c>
      <c r="Q187" s="226">
        <v>6.9999999999999994E-05</v>
      </c>
      <c r="R187" s="226">
        <f>Q187*H187</f>
        <v>0.00076999999999999996</v>
      </c>
      <c r="S187" s="226">
        <v>0</v>
      </c>
      <c r="T187" s="227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28" t="s">
        <v>254</v>
      </c>
      <c r="AT187" s="228" t="s">
        <v>811</v>
      </c>
      <c r="AU187" s="228" t="s">
        <v>77</v>
      </c>
      <c r="AY187" s="20" t="s">
        <v>193</v>
      </c>
      <c r="BE187" s="229">
        <f>IF(N187="základní",J187,0)</f>
        <v>0</v>
      </c>
      <c r="BF187" s="229">
        <f>IF(N187="snížená",J187,0)</f>
        <v>0</v>
      </c>
      <c r="BG187" s="229">
        <f>IF(N187="zákl. přenesená",J187,0)</f>
        <v>0</v>
      </c>
      <c r="BH187" s="229">
        <f>IF(N187="sníž. přenesená",J187,0)</f>
        <v>0</v>
      </c>
      <c r="BI187" s="229">
        <f>IF(N187="nulová",J187,0)</f>
        <v>0</v>
      </c>
      <c r="BJ187" s="20" t="s">
        <v>77</v>
      </c>
      <c r="BK187" s="229">
        <f>ROUND(I187*H187,2)</f>
        <v>0</v>
      </c>
      <c r="BL187" s="20" t="s">
        <v>200</v>
      </c>
      <c r="BM187" s="228" t="s">
        <v>1577</v>
      </c>
    </row>
    <row r="188" s="2" customFormat="1" ht="21.75" customHeight="1">
      <c r="A188" s="41"/>
      <c r="B188" s="42"/>
      <c r="C188" s="217" t="s">
        <v>1151</v>
      </c>
      <c r="D188" s="217" t="s">
        <v>195</v>
      </c>
      <c r="E188" s="218" t="s">
        <v>3081</v>
      </c>
      <c r="F188" s="219" t="s">
        <v>3082</v>
      </c>
      <c r="G188" s="220" t="s">
        <v>588</v>
      </c>
      <c r="H188" s="221">
        <v>29</v>
      </c>
      <c r="I188" s="222"/>
      <c r="J188" s="223">
        <f>ROUND(I188*H188,2)</f>
        <v>0</v>
      </c>
      <c r="K188" s="219" t="s">
        <v>199</v>
      </c>
      <c r="L188" s="47"/>
      <c r="M188" s="224" t="s">
        <v>21</v>
      </c>
      <c r="N188" s="225" t="s">
        <v>44</v>
      </c>
      <c r="O188" s="87"/>
      <c r="P188" s="226">
        <f>O188*H188</f>
        <v>0</v>
      </c>
      <c r="Q188" s="226">
        <v>0</v>
      </c>
      <c r="R188" s="226">
        <f>Q188*H188</f>
        <v>0</v>
      </c>
      <c r="S188" s="226">
        <v>0</v>
      </c>
      <c r="T188" s="227">
        <f>S188*H188</f>
        <v>0</v>
      </c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R188" s="228" t="s">
        <v>200</v>
      </c>
      <c r="AT188" s="228" t="s">
        <v>195</v>
      </c>
      <c r="AU188" s="228" t="s">
        <v>77</v>
      </c>
      <c r="AY188" s="20" t="s">
        <v>193</v>
      </c>
      <c r="BE188" s="229">
        <f>IF(N188="základní",J188,0)</f>
        <v>0</v>
      </c>
      <c r="BF188" s="229">
        <f>IF(N188="snížená",J188,0)</f>
        <v>0</v>
      </c>
      <c r="BG188" s="229">
        <f>IF(N188="zákl. přenesená",J188,0)</f>
        <v>0</v>
      </c>
      <c r="BH188" s="229">
        <f>IF(N188="sníž. přenesená",J188,0)</f>
        <v>0</v>
      </c>
      <c r="BI188" s="229">
        <f>IF(N188="nulová",J188,0)</f>
        <v>0</v>
      </c>
      <c r="BJ188" s="20" t="s">
        <v>77</v>
      </c>
      <c r="BK188" s="229">
        <f>ROUND(I188*H188,2)</f>
        <v>0</v>
      </c>
      <c r="BL188" s="20" t="s">
        <v>200</v>
      </c>
      <c r="BM188" s="228" t="s">
        <v>1591</v>
      </c>
    </row>
    <row r="189" s="2" customFormat="1">
      <c r="A189" s="41"/>
      <c r="B189" s="42"/>
      <c r="C189" s="43"/>
      <c r="D189" s="230" t="s">
        <v>202</v>
      </c>
      <c r="E189" s="43"/>
      <c r="F189" s="231" t="s">
        <v>3083</v>
      </c>
      <c r="G189" s="43"/>
      <c r="H189" s="43"/>
      <c r="I189" s="232"/>
      <c r="J189" s="43"/>
      <c r="K189" s="43"/>
      <c r="L189" s="47"/>
      <c r="M189" s="233"/>
      <c r="N189" s="234"/>
      <c r="O189" s="87"/>
      <c r="P189" s="87"/>
      <c r="Q189" s="87"/>
      <c r="R189" s="87"/>
      <c r="S189" s="87"/>
      <c r="T189" s="88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T189" s="20" t="s">
        <v>202</v>
      </c>
      <c r="AU189" s="20" t="s">
        <v>77</v>
      </c>
    </row>
    <row r="190" s="2" customFormat="1" ht="16.5" customHeight="1">
      <c r="A190" s="41"/>
      <c r="B190" s="42"/>
      <c r="C190" s="282" t="s">
        <v>1157</v>
      </c>
      <c r="D190" s="282" t="s">
        <v>811</v>
      </c>
      <c r="E190" s="283" t="s">
        <v>3084</v>
      </c>
      <c r="F190" s="284" t="s">
        <v>3085</v>
      </c>
      <c r="G190" s="285" t="s">
        <v>588</v>
      </c>
      <c r="H190" s="286">
        <v>29</v>
      </c>
      <c r="I190" s="287"/>
      <c r="J190" s="288">
        <f>ROUND(I190*H190,2)</f>
        <v>0</v>
      </c>
      <c r="K190" s="284" t="s">
        <v>199</v>
      </c>
      <c r="L190" s="289"/>
      <c r="M190" s="290" t="s">
        <v>21</v>
      </c>
      <c r="N190" s="291" t="s">
        <v>44</v>
      </c>
      <c r="O190" s="87"/>
      <c r="P190" s="226">
        <f>O190*H190</f>
        <v>0</v>
      </c>
      <c r="Q190" s="226">
        <v>0.00010000000000000001</v>
      </c>
      <c r="R190" s="226">
        <f>Q190*H190</f>
        <v>0.0029000000000000002</v>
      </c>
      <c r="S190" s="226">
        <v>0</v>
      </c>
      <c r="T190" s="227">
        <f>S190*H190</f>
        <v>0</v>
      </c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R190" s="228" t="s">
        <v>254</v>
      </c>
      <c r="AT190" s="228" t="s">
        <v>811</v>
      </c>
      <c r="AU190" s="228" t="s">
        <v>77</v>
      </c>
      <c r="AY190" s="20" t="s">
        <v>193</v>
      </c>
      <c r="BE190" s="229">
        <f>IF(N190="základní",J190,0)</f>
        <v>0</v>
      </c>
      <c r="BF190" s="229">
        <f>IF(N190="snížená",J190,0)</f>
        <v>0</v>
      </c>
      <c r="BG190" s="229">
        <f>IF(N190="zákl. přenesená",J190,0)</f>
        <v>0</v>
      </c>
      <c r="BH190" s="229">
        <f>IF(N190="sníž. přenesená",J190,0)</f>
        <v>0</v>
      </c>
      <c r="BI190" s="229">
        <f>IF(N190="nulová",J190,0)</f>
        <v>0</v>
      </c>
      <c r="BJ190" s="20" t="s">
        <v>77</v>
      </c>
      <c r="BK190" s="229">
        <f>ROUND(I190*H190,2)</f>
        <v>0</v>
      </c>
      <c r="BL190" s="20" t="s">
        <v>200</v>
      </c>
      <c r="BM190" s="228" t="s">
        <v>1599</v>
      </c>
    </row>
    <row r="191" s="2" customFormat="1" ht="24.15" customHeight="1">
      <c r="A191" s="41"/>
      <c r="B191" s="42"/>
      <c r="C191" s="217" t="s">
        <v>1170</v>
      </c>
      <c r="D191" s="217" t="s">
        <v>195</v>
      </c>
      <c r="E191" s="218" t="s">
        <v>3086</v>
      </c>
      <c r="F191" s="219" t="s">
        <v>3087</v>
      </c>
      <c r="G191" s="220" t="s">
        <v>588</v>
      </c>
      <c r="H191" s="221">
        <v>6</v>
      </c>
      <c r="I191" s="222"/>
      <c r="J191" s="223">
        <f>ROUND(I191*H191,2)</f>
        <v>0</v>
      </c>
      <c r="K191" s="219" t="s">
        <v>199</v>
      </c>
      <c r="L191" s="47"/>
      <c r="M191" s="224" t="s">
        <v>21</v>
      </c>
      <c r="N191" s="225" t="s">
        <v>44</v>
      </c>
      <c r="O191" s="87"/>
      <c r="P191" s="226">
        <f>O191*H191</f>
        <v>0</v>
      </c>
      <c r="Q191" s="226">
        <v>0</v>
      </c>
      <c r="R191" s="226">
        <f>Q191*H191</f>
        <v>0</v>
      </c>
      <c r="S191" s="226">
        <v>0</v>
      </c>
      <c r="T191" s="227">
        <f>S191*H191</f>
        <v>0</v>
      </c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R191" s="228" t="s">
        <v>200</v>
      </c>
      <c r="AT191" s="228" t="s">
        <v>195</v>
      </c>
      <c r="AU191" s="228" t="s">
        <v>77</v>
      </c>
      <c r="AY191" s="20" t="s">
        <v>193</v>
      </c>
      <c r="BE191" s="229">
        <f>IF(N191="základní",J191,0)</f>
        <v>0</v>
      </c>
      <c r="BF191" s="229">
        <f>IF(N191="snížená",J191,0)</f>
        <v>0</v>
      </c>
      <c r="BG191" s="229">
        <f>IF(N191="zákl. přenesená",J191,0)</f>
        <v>0</v>
      </c>
      <c r="BH191" s="229">
        <f>IF(N191="sníž. přenesená",J191,0)</f>
        <v>0</v>
      </c>
      <c r="BI191" s="229">
        <f>IF(N191="nulová",J191,0)</f>
        <v>0</v>
      </c>
      <c r="BJ191" s="20" t="s">
        <v>77</v>
      </c>
      <c r="BK191" s="229">
        <f>ROUND(I191*H191,2)</f>
        <v>0</v>
      </c>
      <c r="BL191" s="20" t="s">
        <v>200</v>
      </c>
      <c r="BM191" s="228" t="s">
        <v>1608</v>
      </c>
    </row>
    <row r="192" s="2" customFormat="1">
      <c r="A192" s="41"/>
      <c r="B192" s="42"/>
      <c r="C192" s="43"/>
      <c r="D192" s="230" t="s">
        <v>202</v>
      </c>
      <c r="E192" s="43"/>
      <c r="F192" s="231" t="s">
        <v>3088</v>
      </c>
      <c r="G192" s="43"/>
      <c r="H192" s="43"/>
      <c r="I192" s="232"/>
      <c r="J192" s="43"/>
      <c r="K192" s="43"/>
      <c r="L192" s="47"/>
      <c r="M192" s="233"/>
      <c r="N192" s="234"/>
      <c r="O192" s="87"/>
      <c r="P192" s="87"/>
      <c r="Q192" s="87"/>
      <c r="R192" s="87"/>
      <c r="S192" s="87"/>
      <c r="T192" s="88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T192" s="20" t="s">
        <v>202</v>
      </c>
      <c r="AU192" s="20" t="s">
        <v>77</v>
      </c>
    </row>
    <row r="193" s="2" customFormat="1" ht="16.5" customHeight="1">
      <c r="A193" s="41"/>
      <c r="B193" s="42"/>
      <c r="C193" s="282" t="s">
        <v>1176</v>
      </c>
      <c r="D193" s="282" t="s">
        <v>811</v>
      </c>
      <c r="E193" s="283" t="s">
        <v>3089</v>
      </c>
      <c r="F193" s="284" t="s">
        <v>3090</v>
      </c>
      <c r="G193" s="285" t="s">
        <v>588</v>
      </c>
      <c r="H193" s="286">
        <v>6</v>
      </c>
      <c r="I193" s="287"/>
      <c r="J193" s="288">
        <f>ROUND(I193*H193,2)</f>
        <v>0</v>
      </c>
      <c r="K193" s="284" t="s">
        <v>199</v>
      </c>
      <c r="L193" s="289"/>
      <c r="M193" s="290" t="s">
        <v>21</v>
      </c>
      <c r="N193" s="291" t="s">
        <v>44</v>
      </c>
      <c r="O193" s="87"/>
      <c r="P193" s="226">
        <f>O193*H193</f>
        <v>0</v>
      </c>
      <c r="Q193" s="226">
        <v>9.0000000000000006E-05</v>
      </c>
      <c r="R193" s="226">
        <f>Q193*H193</f>
        <v>0.00054000000000000001</v>
      </c>
      <c r="S193" s="226">
        <v>0</v>
      </c>
      <c r="T193" s="227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28" t="s">
        <v>254</v>
      </c>
      <c r="AT193" s="228" t="s">
        <v>811</v>
      </c>
      <c r="AU193" s="228" t="s">
        <v>77</v>
      </c>
      <c r="AY193" s="20" t="s">
        <v>193</v>
      </c>
      <c r="BE193" s="229">
        <f>IF(N193="základní",J193,0)</f>
        <v>0</v>
      </c>
      <c r="BF193" s="229">
        <f>IF(N193="snížená",J193,0)</f>
        <v>0</v>
      </c>
      <c r="BG193" s="229">
        <f>IF(N193="zákl. přenesená",J193,0)</f>
        <v>0</v>
      </c>
      <c r="BH193" s="229">
        <f>IF(N193="sníž. přenesená",J193,0)</f>
        <v>0</v>
      </c>
      <c r="BI193" s="229">
        <f>IF(N193="nulová",J193,0)</f>
        <v>0</v>
      </c>
      <c r="BJ193" s="20" t="s">
        <v>77</v>
      </c>
      <c r="BK193" s="229">
        <f>ROUND(I193*H193,2)</f>
        <v>0</v>
      </c>
      <c r="BL193" s="20" t="s">
        <v>200</v>
      </c>
      <c r="BM193" s="228" t="s">
        <v>1618</v>
      </c>
    </row>
    <row r="194" s="2" customFormat="1" ht="24.15" customHeight="1">
      <c r="A194" s="41"/>
      <c r="B194" s="42"/>
      <c r="C194" s="217" t="s">
        <v>1186</v>
      </c>
      <c r="D194" s="217" t="s">
        <v>195</v>
      </c>
      <c r="E194" s="218" t="s">
        <v>3091</v>
      </c>
      <c r="F194" s="219" t="s">
        <v>3092</v>
      </c>
      <c r="G194" s="220" t="s">
        <v>588</v>
      </c>
      <c r="H194" s="221">
        <v>1</v>
      </c>
      <c r="I194" s="222"/>
      <c r="J194" s="223">
        <f>ROUND(I194*H194,2)</f>
        <v>0</v>
      </c>
      <c r="K194" s="219" t="s">
        <v>199</v>
      </c>
      <c r="L194" s="47"/>
      <c r="M194" s="224" t="s">
        <v>21</v>
      </c>
      <c r="N194" s="225" t="s">
        <v>44</v>
      </c>
      <c r="O194" s="87"/>
      <c r="P194" s="226">
        <f>O194*H194</f>
        <v>0</v>
      </c>
      <c r="Q194" s="226">
        <v>0</v>
      </c>
      <c r="R194" s="226">
        <f>Q194*H194</f>
        <v>0</v>
      </c>
      <c r="S194" s="226">
        <v>0</v>
      </c>
      <c r="T194" s="227">
        <f>S194*H194</f>
        <v>0</v>
      </c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R194" s="228" t="s">
        <v>200</v>
      </c>
      <c r="AT194" s="228" t="s">
        <v>195</v>
      </c>
      <c r="AU194" s="228" t="s">
        <v>77</v>
      </c>
      <c r="AY194" s="20" t="s">
        <v>193</v>
      </c>
      <c r="BE194" s="229">
        <f>IF(N194="základní",J194,0)</f>
        <v>0</v>
      </c>
      <c r="BF194" s="229">
        <f>IF(N194="snížená",J194,0)</f>
        <v>0</v>
      </c>
      <c r="BG194" s="229">
        <f>IF(N194="zákl. přenesená",J194,0)</f>
        <v>0</v>
      </c>
      <c r="BH194" s="229">
        <f>IF(N194="sníž. přenesená",J194,0)</f>
        <v>0</v>
      </c>
      <c r="BI194" s="229">
        <f>IF(N194="nulová",J194,0)</f>
        <v>0</v>
      </c>
      <c r="BJ194" s="20" t="s">
        <v>77</v>
      </c>
      <c r="BK194" s="229">
        <f>ROUND(I194*H194,2)</f>
        <v>0</v>
      </c>
      <c r="BL194" s="20" t="s">
        <v>200</v>
      </c>
      <c r="BM194" s="228" t="s">
        <v>1626</v>
      </c>
    </row>
    <row r="195" s="2" customFormat="1">
      <c r="A195" s="41"/>
      <c r="B195" s="42"/>
      <c r="C195" s="43"/>
      <c r="D195" s="230" t="s">
        <v>202</v>
      </c>
      <c r="E195" s="43"/>
      <c r="F195" s="231" t="s">
        <v>3093</v>
      </c>
      <c r="G195" s="43"/>
      <c r="H195" s="43"/>
      <c r="I195" s="232"/>
      <c r="J195" s="43"/>
      <c r="K195" s="43"/>
      <c r="L195" s="47"/>
      <c r="M195" s="233"/>
      <c r="N195" s="234"/>
      <c r="O195" s="87"/>
      <c r="P195" s="87"/>
      <c r="Q195" s="87"/>
      <c r="R195" s="87"/>
      <c r="S195" s="87"/>
      <c r="T195" s="88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T195" s="20" t="s">
        <v>202</v>
      </c>
      <c r="AU195" s="20" t="s">
        <v>77</v>
      </c>
    </row>
    <row r="196" s="2" customFormat="1" ht="16.5" customHeight="1">
      <c r="A196" s="41"/>
      <c r="B196" s="42"/>
      <c r="C196" s="282" t="s">
        <v>1192</v>
      </c>
      <c r="D196" s="282" t="s">
        <v>811</v>
      </c>
      <c r="E196" s="283" t="s">
        <v>3094</v>
      </c>
      <c r="F196" s="284" t="s">
        <v>3095</v>
      </c>
      <c r="G196" s="285" t="s">
        <v>588</v>
      </c>
      <c r="H196" s="286">
        <v>1</v>
      </c>
      <c r="I196" s="287"/>
      <c r="J196" s="288">
        <f>ROUND(I196*H196,2)</f>
        <v>0</v>
      </c>
      <c r="K196" s="284" t="s">
        <v>199</v>
      </c>
      <c r="L196" s="289"/>
      <c r="M196" s="290" t="s">
        <v>21</v>
      </c>
      <c r="N196" s="291" t="s">
        <v>44</v>
      </c>
      <c r="O196" s="87"/>
      <c r="P196" s="226">
        <f>O196*H196</f>
        <v>0</v>
      </c>
      <c r="Q196" s="226">
        <v>4.0000000000000003E-05</v>
      </c>
      <c r="R196" s="226">
        <f>Q196*H196</f>
        <v>4.0000000000000003E-05</v>
      </c>
      <c r="S196" s="226">
        <v>0</v>
      </c>
      <c r="T196" s="227">
        <f>S196*H196</f>
        <v>0</v>
      </c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R196" s="228" t="s">
        <v>254</v>
      </c>
      <c r="AT196" s="228" t="s">
        <v>811</v>
      </c>
      <c r="AU196" s="228" t="s">
        <v>77</v>
      </c>
      <c r="AY196" s="20" t="s">
        <v>193</v>
      </c>
      <c r="BE196" s="229">
        <f>IF(N196="základní",J196,0)</f>
        <v>0</v>
      </c>
      <c r="BF196" s="229">
        <f>IF(N196="snížená",J196,0)</f>
        <v>0</v>
      </c>
      <c r="BG196" s="229">
        <f>IF(N196="zákl. přenesená",J196,0)</f>
        <v>0</v>
      </c>
      <c r="BH196" s="229">
        <f>IF(N196="sníž. přenesená",J196,0)</f>
        <v>0</v>
      </c>
      <c r="BI196" s="229">
        <f>IF(N196="nulová",J196,0)</f>
        <v>0</v>
      </c>
      <c r="BJ196" s="20" t="s">
        <v>77</v>
      </c>
      <c r="BK196" s="229">
        <f>ROUND(I196*H196,2)</f>
        <v>0</v>
      </c>
      <c r="BL196" s="20" t="s">
        <v>200</v>
      </c>
      <c r="BM196" s="228" t="s">
        <v>1636</v>
      </c>
    </row>
    <row r="197" s="2" customFormat="1" ht="24.15" customHeight="1">
      <c r="A197" s="41"/>
      <c r="B197" s="42"/>
      <c r="C197" s="217" t="s">
        <v>1200</v>
      </c>
      <c r="D197" s="217" t="s">
        <v>195</v>
      </c>
      <c r="E197" s="218" t="s">
        <v>3096</v>
      </c>
      <c r="F197" s="219" t="s">
        <v>3097</v>
      </c>
      <c r="G197" s="220" t="s">
        <v>588</v>
      </c>
      <c r="H197" s="221">
        <v>1</v>
      </c>
      <c r="I197" s="222"/>
      <c r="J197" s="223">
        <f>ROUND(I197*H197,2)</f>
        <v>0</v>
      </c>
      <c r="K197" s="219" t="s">
        <v>199</v>
      </c>
      <c r="L197" s="47"/>
      <c r="M197" s="224" t="s">
        <v>21</v>
      </c>
      <c r="N197" s="225" t="s">
        <v>44</v>
      </c>
      <c r="O197" s="87"/>
      <c r="P197" s="226">
        <f>O197*H197</f>
        <v>0</v>
      </c>
      <c r="Q197" s="226">
        <v>0</v>
      </c>
      <c r="R197" s="226">
        <f>Q197*H197</f>
        <v>0</v>
      </c>
      <c r="S197" s="226">
        <v>0</v>
      </c>
      <c r="T197" s="227">
        <f>S197*H197</f>
        <v>0</v>
      </c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R197" s="228" t="s">
        <v>200</v>
      </c>
      <c r="AT197" s="228" t="s">
        <v>195</v>
      </c>
      <c r="AU197" s="228" t="s">
        <v>77</v>
      </c>
      <c r="AY197" s="20" t="s">
        <v>193</v>
      </c>
      <c r="BE197" s="229">
        <f>IF(N197="základní",J197,0)</f>
        <v>0</v>
      </c>
      <c r="BF197" s="229">
        <f>IF(N197="snížená",J197,0)</f>
        <v>0</v>
      </c>
      <c r="BG197" s="229">
        <f>IF(N197="zákl. přenesená",J197,0)</f>
        <v>0</v>
      </c>
      <c r="BH197" s="229">
        <f>IF(N197="sníž. přenesená",J197,0)</f>
        <v>0</v>
      </c>
      <c r="BI197" s="229">
        <f>IF(N197="nulová",J197,0)</f>
        <v>0</v>
      </c>
      <c r="BJ197" s="20" t="s">
        <v>77</v>
      </c>
      <c r="BK197" s="229">
        <f>ROUND(I197*H197,2)</f>
        <v>0</v>
      </c>
      <c r="BL197" s="20" t="s">
        <v>200</v>
      </c>
      <c r="BM197" s="228" t="s">
        <v>1650</v>
      </c>
    </row>
    <row r="198" s="2" customFormat="1">
      <c r="A198" s="41"/>
      <c r="B198" s="42"/>
      <c r="C198" s="43"/>
      <c r="D198" s="230" t="s">
        <v>202</v>
      </c>
      <c r="E198" s="43"/>
      <c r="F198" s="231" t="s">
        <v>3098</v>
      </c>
      <c r="G198" s="43"/>
      <c r="H198" s="43"/>
      <c r="I198" s="232"/>
      <c r="J198" s="43"/>
      <c r="K198" s="43"/>
      <c r="L198" s="47"/>
      <c r="M198" s="233"/>
      <c r="N198" s="234"/>
      <c r="O198" s="87"/>
      <c r="P198" s="87"/>
      <c r="Q198" s="87"/>
      <c r="R198" s="87"/>
      <c r="S198" s="87"/>
      <c r="T198" s="88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T198" s="20" t="s">
        <v>202</v>
      </c>
      <c r="AU198" s="20" t="s">
        <v>77</v>
      </c>
    </row>
    <row r="199" s="2" customFormat="1" ht="16.5" customHeight="1">
      <c r="A199" s="41"/>
      <c r="B199" s="42"/>
      <c r="C199" s="282" t="s">
        <v>1205</v>
      </c>
      <c r="D199" s="282" t="s">
        <v>811</v>
      </c>
      <c r="E199" s="283" t="s">
        <v>3099</v>
      </c>
      <c r="F199" s="284" t="s">
        <v>3100</v>
      </c>
      <c r="G199" s="285" t="s">
        <v>588</v>
      </c>
      <c r="H199" s="286">
        <v>1</v>
      </c>
      <c r="I199" s="287"/>
      <c r="J199" s="288">
        <f>ROUND(I199*H199,2)</f>
        <v>0</v>
      </c>
      <c r="K199" s="284" t="s">
        <v>199</v>
      </c>
      <c r="L199" s="289"/>
      <c r="M199" s="290" t="s">
        <v>21</v>
      </c>
      <c r="N199" s="291" t="s">
        <v>44</v>
      </c>
      <c r="O199" s="87"/>
      <c r="P199" s="226">
        <f>O199*H199</f>
        <v>0</v>
      </c>
      <c r="Q199" s="226">
        <v>6.0000000000000002E-05</v>
      </c>
      <c r="R199" s="226">
        <f>Q199*H199</f>
        <v>6.0000000000000002E-05</v>
      </c>
      <c r="S199" s="226">
        <v>0</v>
      </c>
      <c r="T199" s="227">
        <f>S199*H199</f>
        <v>0</v>
      </c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R199" s="228" t="s">
        <v>254</v>
      </c>
      <c r="AT199" s="228" t="s">
        <v>811</v>
      </c>
      <c r="AU199" s="228" t="s">
        <v>77</v>
      </c>
      <c r="AY199" s="20" t="s">
        <v>193</v>
      </c>
      <c r="BE199" s="229">
        <f>IF(N199="základní",J199,0)</f>
        <v>0</v>
      </c>
      <c r="BF199" s="229">
        <f>IF(N199="snížená",J199,0)</f>
        <v>0</v>
      </c>
      <c r="BG199" s="229">
        <f>IF(N199="zákl. přenesená",J199,0)</f>
        <v>0</v>
      </c>
      <c r="BH199" s="229">
        <f>IF(N199="sníž. přenesená",J199,0)</f>
        <v>0</v>
      </c>
      <c r="BI199" s="229">
        <f>IF(N199="nulová",J199,0)</f>
        <v>0</v>
      </c>
      <c r="BJ199" s="20" t="s">
        <v>77</v>
      </c>
      <c r="BK199" s="229">
        <f>ROUND(I199*H199,2)</f>
        <v>0</v>
      </c>
      <c r="BL199" s="20" t="s">
        <v>200</v>
      </c>
      <c r="BM199" s="228" t="s">
        <v>1665</v>
      </c>
    </row>
    <row r="200" s="2" customFormat="1" ht="24.15" customHeight="1">
      <c r="A200" s="41"/>
      <c r="B200" s="42"/>
      <c r="C200" s="217" t="s">
        <v>1210</v>
      </c>
      <c r="D200" s="217" t="s">
        <v>195</v>
      </c>
      <c r="E200" s="218" t="s">
        <v>3101</v>
      </c>
      <c r="F200" s="219" t="s">
        <v>3102</v>
      </c>
      <c r="G200" s="220" t="s">
        <v>588</v>
      </c>
      <c r="H200" s="221">
        <v>4</v>
      </c>
      <c r="I200" s="222"/>
      <c r="J200" s="223">
        <f>ROUND(I200*H200,2)</f>
        <v>0</v>
      </c>
      <c r="K200" s="219" t="s">
        <v>199</v>
      </c>
      <c r="L200" s="47"/>
      <c r="M200" s="224" t="s">
        <v>21</v>
      </c>
      <c r="N200" s="225" t="s">
        <v>44</v>
      </c>
      <c r="O200" s="87"/>
      <c r="P200" s="226">
        <f>O200*H200</f>
        <v>0</v>
      </c>
      <c r="Q200" s="226">
        <v>0</v>
      </c>
      <c r="R200" s="226">
        <f>Q200*H200</f>
        <v>0</v>
      </c>
      <c r="S200" s="226">
        <v>0</v>
      </c>
      <c r="T200" s="227">
        <f>S200*H200</f>
        <v>0</v>
      </c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R200" s="228" t="s">
        <v>200</v>
      </c>
      <c r="AT200" s="228" t="s">
        <v>195</v>
      </c>
      <c r="AU200" s="228" t="s">
        <v>77</v>
      </c>
      <c r="AY200" s="20" t="s">
        <v>193</v>
      </c>
      <c r="BE200" s="229">
        <f>IF(N200="základní",J200,0)</f>
        <v>0</v>
      </c>
      <c r="BF200" s="229">
        <f>IF(N200="snížená",J200,0)</f>
        <v>0</v>
      </c>
      <c r="BG200" s="229">
        <f>IF(N200="zákl. přenesená",J200,0)</f>
        <v>0</v>
      </c>
      <c r="BH200" s="229">
        <f>IF(N200="sníž. přenesená",J200,0)</f>
        <v>0</v>
      </c>
      <c r="BI200" s="229">
        <f>IF(N200="nulová",J200,0)</f>
        <v>0</v>
      </c>
      <c r="BJ200" s="20" t="s">
        <v>77</v>
      </c>
      <c r="BK200" s="229">
        <f>ROUND(I200*H200,2)</f>
        <v>0</v>
      </c>
      <c r="BL200" s="20" t="s">
        <v>200</v>
      </c>
      <c r="BM200" s="228" t="s">
        <v>1674</v>
      </c>
    </row>
    <row r="201" s="2" customFormat="1">
      <c r="A201" s="41"/>
      <c r="B201" s="42"/>
      <c r="C201" s="43"/>
      <c r="D201" s="230" t="s">
        <v>202</v>
      </c>
      <c r="E201" s="43"/>
      <c r="F201" s="231" t="s">
        <v>3103</v>
      </c>
      <c r="G201" s="43"/>
      <c r="H201" s="43"/>
      <c r="I201" s="232"/>
      <c r="J201" s="43"/>
      <c r="K201" s="43"/>
      <c r="L201" s="47"/>
      <c r="M201" s="233"/>
      <c r="N201" s="234"/>
      <c r="O201" s="87"/>
      <c r="P201" s="87"/>
      <c r="Q201" s="87"/>
      <c r="R201" s="87"/>
      <c r="S201" s="87"/>
      <c r="T201" s="88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T201" s="20" t="s">
        <v>202</v>
      </c>
      <c r="AU201" s="20" t="s">
        <v>77</v>
      </c>
    </row>
    <row r="202" s="2" customFormat="1" ht="16.5" customHeight="1">
      <c r="A202" s="41"/>
      <c r="B202" s="42"/>
      <c r="C202" s="282" t="s">
        <v>1216</v>
      </c>
      <c r="D202" s="282" t="s">
        <v>811</v>
      </c>
      <c r="E202" s="283" t="s">
        <v>3104</v>
      </c>
      <c r="F202" s="284" t="s">
        <v>3105</v>
      </c>
      <c r="G202" s="285" t="s">
        <v>588</v>
      </c>
      <c r="H202" s="286">
        <v>4</v>
      </c>
      <c r="I202" s="287"/>
      <c r="J202" s="288">
        <f>ROUND(I202*H202,2)</f>
        <v>0</v>
      </c>
      <c r="K202" s="284" t="s">
        <v>199</v>
      </c>
      <c r="L202" s="289"/>
      <c r="M202" s="290" t="s">
        <v>21</v>
      </c>
      <c r="N202" s="291" t="s">
        <v>44</v>
      </c>
      <c r="O202" s="87"/>
      <c r="P202" s="226">
        <f>O202*H202</f>
        <v>0</v>
      </c>
      <c r="Q202" s="226">
        <v>4.0000000000000003E-05</v>
      </c>
      <c r="R202" s="226">
        <f>Q202*H202</f>
        <v>0.00016000000000000001</v>
      </c>
      <c r="S202" s="226">
        <v>0</v>
      </c>
      <c r="T202" s="227">
        <f>S202*H202</f>
        <v>0</v>
      </c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R202" s="228" t="s">
        <v>254</v>
      </c>
      <c r="AT202" s="228" t="s">
        <v>811</v>
      </c>
      <c r="AU202" s="228" t="s">
        <v>77</v>
      </c>
      <c r="AY202" s="20" t="s">
        <v>193</v>
      </c>
      <c r="BE202" s="229">
        <f>IF(N202="základní",J202,0)</f>
        <v>0</v>
      </c>
      <c r="BF202" s="229">
        <f>IF(N202="snížená",J202,0)</f>
        <v>0</v>
      </c>
      <c r="BG202" s="229">
        <f>IF(N202="zákl. přenesená",J202,0)</f>
        <v>0</v>
      </c>
      <c r="BH202" s="229">
        <f>IF(N202="sníž. přenesená",J202,0)</f>
        <v>0</v>
      </c>
      <c r="BI202" s="229">
        <f>IF(N202="nulová",J202,0)</f>
        <v>0</v>
      </c>
      <c r="BJ202" s="20" t="s">
        <v>77</v>
      </c>
      <c r="BK202" s="229">
        <f>ROUND(I202*H202,2)</f>
        <v>0</v>
      </c>
      <c r="BL202" s="20" t="s">
        <v>200</v>
      </c>
      <c r="BM202" s="228" t="s">
        <v>1684</v>
      </c>
    </row>
    <row r="203" s="2" customFormat="1" ht="24.15" customHeight="1">
      <c r="A203" s="41"/>
      <c r="B203" s="42"/>
      <c r="C203" s="217" t="s">
        <v>1221</v>
      </c>
      <c r="D203" s="217" t="s">
        <v>195</v>
      </c>
      <c r="E203" s="218" t="s">
        <v>3106</v>
      </c>
      <c r="F203" s="219" t="s">
        <v>3107</v>
      </c>
      <c r="G203" s="220" t="s">
        <v>588</v>
      </c>
      <c r="H203" s="221">
        <v>2</v>
      </c>
      <c r="I203" s="222"/>
      <c r="J203" s="223">
        <f>ROUND(I203*H203,2)</f>
        <v>0</v>
      </c>
      <c r="K203" s="219" t="s">
        <v>199</v>
      </c>
      <c r="L203" s="47"/>
      <c r="M203" s="224" t="s">
        <v>21</v>
      </c>
      <c r="N203" s="225" t="s">
        <v>44</v>
      </c>
      <c r="O203" s="87"/>
      <c r="P203" s="226">
        <f>O203*H203</f>
        <v>0</v>
      </c>
      <c r="Q203" s="226">
        <v>0</v>
      </c>
      <c r="R203" s="226">
        <f>Q203*H203</f>
        <v>0</v>
      </c>
      <c r="S203" s="226">
        <v>0</v>
      </c>
      <c r="T203" s="227">
        <f>S203*H203</f>
        <v>0</v>
      </c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R203" s="228" t="s">
        <v>200</v>
      </c>
      <c r="AT203" s="228" t="s">
        <v>195</v>
      </c>
      <c r="AU203" s="228" t="s">
        <v>77</v>
      </c>
      <c r="AY203" s="20" t="s">
        <v>193</v>
      </c>
      <c r="BE203" s="229">
        <f>IF(N203="základní",J203,0)</f>
        <v>0</v>
      </c>
      <c r="BF203" s="229">
        <f>IF(N203="snížená",J203,0)</f>
        <v>0</v>
      </c>
      <c r="BG203" s="229">
        <f>IF(N203="zákl. přenesená",J203,0)</f>
        <v>0</v>
      </c>
      <c r="BH203" s="229">
        <f>IF(N203="sníž. přenesená",J203,0)</f>
        <v>0</v>
      </c>
      <c r="BI203" s="229">
        <f>IF(N203="nulová",J203,0)</f>
        <v>0</v>
      </c>
      <c r="BJ203" s="20" t="s">
        <v>77</v>
      </c>
      <c r="BK203" s="229">
        <f>ROUND(I203*H203,2)</f>
        <v>0</v>
      </c>
      <c r="BL203" s="20" t="s">
        <v>200</v>
      </c>
      <c r="BM203" s="228" t="s">
        <v>1693</v>
      </c>
    </row>
    <row r="204" s="2" customFormat="1">
      <c r="A204" s="41"/>
      <c r="B204" s="42"/>
      <c r="C204" s="43"/>
      <c r="D204" s="230" t="s">
        <v>202</v>
      </c>
      <c r="E204" s="43"/>
      <c r="F204" s="231" t="s">
        <v>3108</v>
      </c>
      <c r="G204" s="43"/>
      <c r="H204" s="43"/>
      <c r="I204" s="232"/>
      <c r="J204" s="43"/>
      <c r="K204" s="43"/>
      <c r="L204" s="47"/>
      <c r="M204" s="233"/>
      <c r="N204" s="234"/>
      <c r="O204" s="87"/>
      <c r="P204" s="87"/>
      <c r="Q204" s="87"/>
      <c r="R204" s="87"/>
      <c r="S204" s="87"/>
      <c r="T204" s="88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T204" s="20" t="s">
        <v>202</v>
      </c>
      <c r="AU204" s="20" t="s">
        <v>77</v>
      </c>
    </row>
    <row r="205" s="2" customFormat="1" ht="16.5" customHeight="1">
      <c r="A205" s="41"/>
      <c r="B205" s="42"/>
      <c r="C205" s="282" t="s">
        <v>1230</v>
      </c>
      <c r="D205" s="282" t="s">
        <v>811</v>
      </c>
      <c r="E205" s="283" t="s">
        <v>3109</v>
      </c>
      <c r="F205" s="284" t="s">
        <v>3110</v>
      </c>
      <c r="G205" s="285" t="s">
        <v>588</v>
      </c>
      <c r="H205" s="286">
        <v>2</v>
      </c>
      <c r="I205" s="287"/>
      <c r="J205" s="288">
        <f>ROUND(I205*H205,2)</f>
        <v>0</v>
      </c>
      <c r="K205" s="284" t="s">
        <v>199</v>
      </c>
      <c r="L205" s="289"/>
      <c r="M205" s="290" t="s">
        <v>21</v>
      </c>
      <c r="N205" s="291" t="s">
        <v>44</v>
      </c>
      <c r="O205" s="87"/>
      <c r="P205" s="226">
        <f>O205*H205</f>
        <v>0</v>
      </c>
      <c r="Q205" s="226">
        <v>2.0000000000000002E-05</v>
      </c>
      <c r="R205" s="226">
        <f>Q205*H205</f>
        <v>4.0000000000000003E-05</v>
      </c>
      <c r="S205" s="226">
        <v>0</v>
      </c>
      <c r="T205" s="227">
        <f>S205*H205</f>
        <v>0</v>
      </c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R205" s="228" t="s">
        <v>254</v>
      </c>
      <c r="AT205" s="228" t="s">
        <v>811</v>
      </c>
      <c r="AU205" s="228" t="s">
        <v>77</v>
      </c>
      <c r="AY205" s="20" t="s">
        <v>193</v>
      </c>
      <c r="BE205" s="229">
        <f>IF(N205="základní",J205,0)</f>
        <v>0</v>
      </c>
      <c r="BF205" s="229">
        <f>IF(N205="snížená",J205,0)</f>
        <v>0</v>
      </c>
      <c r="BG205" s="229">
        <f>IF(N205="zákl. přenesená",J205,0)</f>
        <v>0</v>
      </c>
      <c r="BH205" s="229">
        <f>IF(N205="sníž. přenesená",J205,0)</f>
        <v>0</v>
      </c>
      <c r="BI205" s="229">
        <f>IF(N205="nulová",J205,0)</f>
        <v>0</v>
      </c>
      <c r="BJ205" s="20" t="s">
        <v>77</v>
      </c>
      <c r="BK205" s="229">
        <f>ROUND(I205*H205,2)</f>
        <v>0</v>
      </c>
      <c r="BL205" s="20" t="s">
        <v>200</v>
      </c>
      <c r="BM205" s="228" t="s">
        <v>1703</v>
      </c>
    </row>
    <row r="206" s="2" customFormat="1" ht="16.5" customHeight="1">
      <c r="A206" s="41"/>
      <c r="B206" s="42"/>
      <c r="C206" s="282" t="s">
        <v>1235</v>
      </c>
      <c r="D206" s="282" t="s">
        <v>811</v>
      </c>
      <c r="E206" s="283" t="s">
        <v>3111</v>
      </c>
      <c r="F206" s="284" t="s">
        <v>3112</v>
      </c>
      <c r="G206" s="285" t="s">
        <v>588</v>
      </c>
      <c r="H206" s="286">
        <v>2</v>
      </c>
      <c r="I206" s="287"/>
      <c r="J206" s="288">
        <f>ROUND(I206*H206,2)</f>
        <v>0</v>
      </c>
      <c r="K206" s="284" t="s">
        <v>199</v>
      </c>
      <c r="L206" s="289"/>
      <c r="M206" s="290" t="s">
        <v>21</v>
      </c>
      <c r="N206" s="291" t="s">
        <v>44</v>
      </c>
      <c r="O206" s="87"/>
      <c r="P206" s="226">
        <f>O206*H206</f>
        <v>0</v>
      </c>
      <c r="Q206" s="226">
        <v>8.0000000000000007E-05</v>
      </c>
      <c r="R206" s="226">
        <f>Q206*H206</f>
        <v>0.00016000000000000001</v>
      </c>
      <c r="S206" s="226">
        <v>0</v>
      </c>
      <c r="T206" s="227">
        <f>S206*H206</f>
        <v>0</v>
      </c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R206" s="228" t="s">
        <v>254</v>
      </c>
      <c r="AT206" s="228" t="s">
        <v>811</v>
      </c>
      <c r="AU206" s="228" t="s">
        <v>77</v>
      </c>
      <c r="AY206" s="20" t="s">
        <v>193</v>
      </c>
      <c r="BE206" s="229">
        <f>IF(N206="základní",J206,0)</f>
        <v>0</v>
      </c>
      <c r="BF206" s="229">
        <f>IF(N206="snížená",J206,0)</f>
        <v>0</v>
      </c>
      <c r="BG206" s="229">
        <f>IF(N206="zákl. přenesená",J206,0)</f>
        <v>0</v>
      </c>
      <c r="BH206" s="229">
        <f>IF(N206="sníž. přenesená",J206,0)</f>
        <v>0</v>
      </c>
      <c r="BI206" s="229">
        <f>IF(N206="nulová",J206,0)</f>
        <v>0</v>
      </c>
      <c r="BJ206" s="20" t="s">
        <v>77</v>
      </c>
      <c r="BK206" s="229">
        <f>ROUND(I206*H206,2)</f>
        <v>0</v>
      </c>
      <c r="BL206" s="20" t="s">
        <v>200</v>
      </c>
      <c r="BM206" s="228" t="s">
        <v>1716</v>
      </c>
    </row>
    <row r="207" s="2" customFormat="1" ht="24.15" customHeight="1">
      <c r="A207" s="41"/>
      <c r="B207" s="42"/>
      <c r="C207" s="217" t="s">
        <v>1241</v>
      </c>
      <c r="D207" s="217" t="s">
        <v>195</v>
      </c>
      <c r="E207" s="218" t="s">
        <v>3113</v>
      </c>
      <c r="F207" s="219" t="s">
        <v>3114</v>
      </c>
      <c r="G207" s="220" t="s">
        <v>588</v>
      </c>
      <c r="H207" s="221">
        <v>4</v>
      </c>
      <c r="I207" s="222"/>
      <c r="J207" s="223">
        <f>ROUND(I207*H207,2)</f>
        <v>0</v>
      </c>
      <c r="K207" s="219" t="s">
        <v>199</v>
      </c>
      <c r="L207" s="47"/>
      <c r="M207" s="224" t="s">
        <v>21</v>
      </c>
      <c r="N207" s="225" t="s">
        <v>44</v>
      </c>
      <c r="O207" s="87"/>
      <c r="P207" s="226">
        <f>O207*H207</f>
        <v>0</v>
      </c>
      <c r="Q207" s="226">
        <v>0</v>
      </c>
      <c r="R207" s="226">
        <f>Q207*H207</f>
        <v>0</v>
      </c>
      <c r="S207" s="226">
        <v>0</v>
      </c>
      <c r="T207" s="227">
        <f>S207*H207</f>
        <v>0</v>
      </c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R207" s="228" t="s">
        <v>200</v>
      </c>
      <c r="AT207" s="228" t="s">
        <v>195</v>
      </c>
      <c r="AU207" s="228" t="s">
        <v>77</v>
      </c>
      <c r="AY207" s="20" t="s">
        <v>193</v>
      </c>
      <c r="BE207" s="229">
        <f>IF(N207="základní",J207,0)</f>
        <v>0</v>
      </c>
      <c r="BF207" s="229">
        <f>IF(N207="snížená",J207,0)</f>
        <v>0</v>
      </c>
      <c r="BG207" s="229">
        <f>IF(N207="zákl. přenesená",J207,0)</f>
        <v>0</v>
      </c>
      <c r="BH207" s="229">
        <f>IF(N207="sníž. přenesená",J207,0)</f>
        <v>0</v>
      </c>
      <c r="BI207" s="229">
        <f>IF(N207="nulová",J207,0)</f>
        <v>0</v>
      </c>
      <c r="BJ207" s="20" t="s">
        <v>77</v>
      </c>
      <c r="BK207" s="229">
        <f>ROUND(I207*H207,2)</f>
        <v>0</v>
      </c>
      <c r="BL207" s="20" t="s">
        <v>200</v>
      </c>
      <c r="BM207" s="228" t="s">
        <v>1727</v>
      </c>
    </row>
    <row r="208" s="2" customFormat="1">
      <c r="A208" s="41"/>
      <c r="B208" s="42"/>
      <c r="C208" s="43"/>
      <c r="D208" s="230" t="s">
        <v>202</v>
      </c>
      <c r="E208" s="43"/>
      <c r="F208" s="231" t="s">
        <v>3115</v>
      </c>
      <c r="G208" s="43"/>
      <c r="H208" s="43"/>
      <c r="I208" s="232"/>
      <c r="J208" s="43"/>
      <c r="K208" s="43"/>
      <c r="L208" s="47"/>
      <c r="M208" s="233"/>
      <c r="N208" s="234"/>
      <c r="O208" s="87"/>
      <c r="P208" s="87"/>
      <c r="Q208" s="87"/>
      <c r="R208" s="87"/>
      <c r="S208" s="87"/>
      <c r="T208" s="88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T208" s="20" t="s">
        <v>202</v>
      </c>
      <c r="AU208" s="20" t="s">
        <v>77</v>
      </c>
    </row>
    <row r="209" s="2" customFormat="1" ht="16.5" customHeight="1">
      <c r="A209" s="41"/>
      <c r="B209" s="42"/>
      <c r="C209" s="282" t="s">
        <v>1253</v>
      </c>
      <c r="D209" s="282" t="s">
        <v>811</v>
      </c>
      <c r="E209" s="283" t="s">
        <v>3116</v>
      </c>
      <c r="F209" s="284" t="s">
        <v>3117</v>
      </c>
      <c r="G209" s="285" t="s">
        <v>588</v>
      </c>
      <c r="H209" s="286">
        <v>4</v>
      </c>
      <c r="I209" s="287"/>
      <c r="J209" s="288">
        <f>ROUND(I209*H209,2)</f>
        <v>0</v>
      </c>
      <c r="K209" s="284" t="s">
        <v>199</v>
      </c>
      <c r="L209" s="289"/>
      <c r="M209" s="290" t="s">
        <v>21</v>
      </c>
      <c r="N209" s="291" t="s">
        <v>44</v>
      </c>
      <c r="O209" s="87"/>
      <c r="P209" s="226">
        <f>O209*H209</f>
        <v>0</v>
      </c>
      <c r="Q209" s="226">
        <v>6.0000000000000002E-05</v>
      </c>
      <c r="R209" s="226">
        <f>Q209*H209</f>
        <v>0.00024000000000000001</v>
      </c>
      <c r="S209" s="226">
        <v>0</v>
      </c>
      <c r="T209" s="227">
        <f>S209*H209</f>
        <v>0</v>
      </c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R209" s="228" t="s">
        <v>254</v>
      </c>
      <c r="AT209" s="228" t="s">
        <v>811</v>
      </c>
      <c r="AU209" s="228" t="s">
        <v>77</v>
      </c>
      <c r="AY209" s="20" t="s">
        <v>193</v>
      </c>
      <c r="BE209" s="229">
        <f>IF(N209="základní",J209,0)</f>
        <v>0</v>
      </c>
      <c r="BF209" s="229">
        <f>IF(N209="snížená",J209,0)</f>
        <v>0</v>
      </c>
      <c r="BG209" s="229">
        <f>IF(N209="zákl. přenesená",J209,0)</f>
        <v>0</v>
      </c>
      <c r="BH209" s="229">
        <f>IF(N209="sníž. přenesená",J209,0)</f>
        <v>0</v>
      </c>
      <c r="BI209" s="229">
        <f>IF(N209="nulová",J209,0)</f>
        <v>0</v>
      </c>
      <c r="BJ209" s="20" t="s">
        <v>77</v>
      </c>
      <c r="BK209" s="229">
        <f>ROUND(I209*H209,2)</f>
        <v>0</v>
      </c>
      <c r="BL209" s="20" t="s">
        <v>200</v>
      </c>
      <c r="BM209" s="228" t="s">
        <v>1739</v>
      </c>
    </row>
    <row r="210" s="2" customFormat="1" ht="24.15" customHeight="1">
      <c r="A210" s="41"/>
      <c r="B210" s="42"/>
      <c r="C210" s="217" t="s">
        <v>1268</v>
      </c>
      <c r="D210" s="217" t="s">
        <v>195</v>
      </c>
      <c r="E210" s="218" t="s">
        <v>3118</v>
      </c>
      <c r="F210" s="219" t="s">
        <v>3119</v>
      </c>
      <c r="G210" s="220" t="s">
        <v>588</v>
      </c>
      <c r="H210" s="221">
        <v>10</v>
      </c>
      <c r="I210" s="222"/>
      <c r="J210" s="223">
        <f>ROUND(I210*H210,2)</f>
        <v>0</v>
      </c>
      <c r="K210" s="219" t="s">
        <v>199</v>
      </c>
      <c r="L210" s="47"/>
      <c r="M210" s="224" t="s">
        <v>21</v>
      </c>
      <c r="N210" s="225" t="s">
        <v>44</v>
      </c>
      <c r="O210" s="87"/>
      <c r="P210" s="226">
        <f>O210*H210</f>
        <v>0</v>
      </c>
      <c r="Q210" s="226">
        <v>0</v>
      </c>
      <c r="R210" s="226">
        <f>Q210*H210</f>
        <v>0</v>
      </c>
      <c r="S210" s="226">
        <v>0</v>
      </c>
      <c r="T210" s="227">
        <f>S210*H210</f>
        <v>0</v>
      </c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R210" s="228" t="s">
        <v>200</v>
      </c>
      <c r="AT210" s="228" t="s">
        <v>195</v>
      </c>
      <c r="AU210" s="228" t="s">
        <v>77</v>
      </c>
      <c r="AY210" s="20" t="s">
        <v>193</v>
      </c>
      <c r="BE210" s="229">
        <f>IF(N210="základní",J210,0)</f>
        <v>0</v>
      </c>
      <c r="BF210" s="229">
        <f>IF(N210="snížená",J210,0)</f>
        <v>0</v>
      </c>
      <c r="BG210" s="229">
        <f>IF(N210="zákl. přenesená",J210,0)</f>
        <v>0</v>
      </c>
      <c r="BH210" s="229">
        <f>IF(N210="sníž. přenesená",J210,0)</f>
        <v>0</v>
      </c>
      <c r="BI210" s="229">
        <f>IF(N210="nulová",J210,0)</f>
        <v>0</v>
      </c>
      <c r="BJ210" s="20" t="s">
        <v>77</v>
      </c>
      <c r="BK210" s="229">
        <f>ROUND(I210*H210,2)</f>
        <v>0</v>
      </c>
      <c r="BL210" s="20" t="s">
        <v>200</v>
      </c>
      <c r="BM210" s="228" t="s">
        <v>1749</v>
      </c>
    </row>
    <row r="211" s="2" customFormat="1">
      <c r="A211" s="41"/>
      <c r="B211" s="42"/>
      <c r="C211" s="43"/>
      <c r="D211" s="230" t="s">
        <v>202</v>
      </c>
      <c r="E211" s="43"/>
      <c r="F211" s="231" t="s">
        <v>3120</v>
      </c>
      <c r="G211" s="43"/>
      <c r="H211" s="43"/>
      <c r="I211" s="232"/>
      <c r="J211" s="43"/>
      <c r="K211" s="43"/>
      <c r="L211" s="47"/>
      <c r="M211" s="233"/>
      <c r="N211" s="234"/>
      <c r="O211" s="87"/>
      <c r="P211" s="87"/>
      <c r="Q211" s="87"/>
      <c r="R211" s="87"/>
      <c r="S211" s="87"/>
      <c r="T211" s="88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T211" s="20" t="s">
        <v>202</v>
      </c>
      <c r="AU211" s="20" t="s">
        <v>77</v>
      </c>
    </row>
    <row r="212" s="2" customFormat="1" ht="16.5" customHeight="1">
      <c r="A212" s="41"/>
      <c r="B212" s="42"/>
      <c r="C212" s="282" t="s">
        <v>1280</v>
      </c>
      <c r="D212" s="282" t="s">
        <v>811</v>
      </c>
      <c r="E212" s="283" t="s">
        <v>3121</v>
      </c>
      <c r="F212" s="284" t="s">
        <v>3122</v>
      </c>
      <c r="G212" s="285" t="s">
        <v>588</v>
      </c>
      <c r="H212" s="286">
        <v>10</v>
      </c>
      <c r="I212" s="287"/>
      <c r="J212" s="288">
        <f>ROUND(I212*H212,2)</f>
        <v>0</v>
      </c>
      <c r="K212" s="284" t="s">
        <v>199</v>
      </c>
      <c r="L212" s="289"/>
      <c r="M212" s="290" t="s">
        <v>21</v>
      </c>
      <c r="N212" s="291" t="s">
        <v>44</v>
      </c>
      <c r="O212" s="87"/>
      <c r="P212" s="226">
        <f>O212*H212</f>
        <v>0</v>
      </c>
      <c r="Q212" s="226">
        <v>1.0000000000000001E-05</v>
      </c>
      <c r="R212" s="226">
        <f>Q212*H212</f>
        <v>0.00010000000000000001</v>
      </c>
      <c r="S212" s="226">
        <v>0</v>
      </c>
      <c r="T212" s="227">
        <f>S212*H212</f>
        <v>0</v>
      </c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R212" s="228" t="s">
        <v>254</v>
      </c>
      <c r="AT212" s="228" t="s">
        <v>811</v>
      </c>
      <c r="AU212" s="228" t="s">
        <v>77</v>
      </c>
      <c r="AY212" s="20" t="s">
        <v>193</v>
      </c>
      <c r="BE212" s="229">
        <f>IF(N212="základní",J212,0)</f>
        <v>0</v>
      </c>
      <c r="BF212" s="229">
        <f>IF(N212="snížená",J212,0)</f>
        <v>0</v>
      </c>
      <c r="BG212" s="229">
        <f>IF(N212="zákl. přenesená",J212,0)</f>
        <v>0</v>
      </c>
      <c r="BH212" s="229">
        <f>IF(N212="sníž. přenesená",J212,0)</f>
        <v>0</v>
      </c>
      <c r="BI212" s="229">
        <f>IF(N212="nulová",J212,0)</f>
        <v>0</v>
      </c>
      <c r="BJ212" s="20" t="s">
        <v>77</v>
      </c>
      <c r="BK212" s="229">
        <f>ROUND(I212*H212,2)</f>
        <v>0</v>
      </c>
      <c r="BL212" s="20" t="s">
        <v>200</v>
      </c>
      <c r="BM212" s="228" t="s">
        <v>1759</v>
      </c>
    </row>
    <row r="213" s="2" customFormat="1" ht="16.5" customHeight="1">
      <c r="A213" s="41"/>
      <c r="B213" s="42"/>
      <c r="C213" s="282" t="s">
        <v>1289</v>
      </c>
      <c r="D213" s="282" t="s">
        <v>811</v>
      </c>
      <c r="E213" s="283" t="s">
        <v>3123</v>
      </c>
      <c r="F213" s="284" t="s">
        <v>3124</v>
      </c>
      <c r="G213" s="285" t="s">
        <v>588</v>
      </c>
      <c r="H213" s="286">
        <v>10</v>
      </c>
      <c r="I213" s="287"/>
      <c r="J213" s="288">
        <f>ROUND(I213*H213,2)</f>
        <v>0</v>
      </c>
      <c r="K213" s="284" t="s">
        <v>199</v>
      </c>
      <c r="L213" s="289"/>
      <c r="M213" s="290" t="s">
        <v>21</v>
      </c>
      <c r="N213" s="291" t="s">
        <v>44</v>
      </c>
      <c r="O213" s="87"/>
      <c r="P213" s="226">
        <f>O213*H213</f>
        <v>0</v>
      </c>
      <c r="Q213" s="226">
        <v>3.0000000000000001E-05</v>
      </c>
      <c r="R213" s="226">
        <f>Q213*H213</f>
        <v>0.00030000000000000003</v>
      </c>
      <c r="S213" s="226">
        <v>0</v>
      </c>
      <c r="T213" s="227">
        <f>S213*H213</f>
        <v>0</v>
      </c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R213" s="228" t="s">
        <v>254</v>
      </c>
      <c r="AT213" s="228" t="s">
        <v>811</v>
      </c>
      <c r="AU213" s="228" t="s">
        <v>77</v>
      </c>
      <c r="AY213" s="20" t="s">
        <v>193</v>
      </c>
      <c r="BE213" s="229">
        <f>IF(N213="základní",J213,0)</f>
        <v>0</v>
      </c>
      <c r="BF213" s="229">
        <f>IF(N213="snížená",J213,0)</f>
        <v>0</v>
      </c>
      <c r="BG213" s="229">
        <f>IF(N213="zákl. přenesená",J213,0)</f>
        <v>0</v>
      </c>
      <c r="BH213" s="229">
        <f>IF(N213="sníž. přenesená",J213,0)</f>
        <v>0</v>
      </c>
      <c r="BI213" s="229">
        <f>IF(N213="nulová",J213,0)</f>
        <v>0</v>
      </c>
      <c r="BJ213" s="20" t="s">
        <v>77</v>
      </c>
      <c r="BK213" s="229">
        <f>ROUND(I213*H213,2)</f>
        <v>0</v>
      </c>
      <c r="BL213" s="20" t="s">
        <v>200</v>
      </c>
      <c r="BM213" s="228" t="s">
        <v>1771</v>
      </c>
    </row>
    <row r="214" s="2" customFormat="1" ht="16.5" customHeight="1">
      <c r="A214" s="41"/>
      <c r="B214" s="42"/>
      <c r="C214" s="282" t="s">
        <v>1294</v>
      </c>
      <c r="D214" s="282" t="s">
        <v>811</v>
      </c>
      <c r="E214" s="283" t="s">
        <v>3125</v>
      </c>
      <c r="F214" s="284" t="s">
        <v>3126</v>
      </c>
      <c r="G214" s="285" t="s">
        <v>588</v>
      </c>
      <c r="H214" s="286">
        <v>10</v>
      </c>
      <c r="I214" s="287"/>
      <c r="J214" s="288">
        <f>ROUND(I214*H214,2)</f>
        <v>0</v>
      </c>
      <c r="K214" s="284" t="s">
        <v>199</v>
      </c>
      <c r="L214" s="289"/>
      <c r="M214" s="290" t="s">
        <v>21</v>
      </c>
      <c r="N214" s="291" t="s">
        <v>44</v>
      </c>
      <c r="O214" s="87"/>
      <c r="P214" s="226">
        <f>O214*H214</f>
        <v>0</v>
      </c>
      <c r="Q214" s="226">
        <v>0.00012</v>
      </c>
      <c r="R214" s="226">
        <f>Q214*H214</f>
        <v>0.0012000000000000001</v>
      </c>
      <c r="S214" s="226">
        <v>0</v>
      </c>
      <c r="T214" s="227">
        <f>S214*H214</f>
        <v>0</v>
      </c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R214" s="228" t="s">
        <v>254</v>
      </c>
      <c r="AT214" s="228" t="s">
        <v>811</v>
      </c>
      <c r="AU214" s="228" t="s">
        <v>77</v>
      </c>
      <c r="AY214" s="20" t="s">
        <v>193</v>
      </c>
      <c r="BE214" s="229">
        <f>IF(N214="základní",J214,0)</f>
        <v>0</v>
      </c>
      <c r="BF214" s="229">
        <f>IF(N214="snížená",J214,0)</f>
        <v>0</v>
      </c>
      <c r="BG214" s="229">
        <f>IF(N214="zákl. přenesená",J214,0)</f>
        <v>0</v>
      </c>
      <c r="BH214" s="229">
        <f>IF(N214="sníž. přenesená",J214,0)</f>
        <v>0</v>
      </c>
      <c r="BI214" s="229">
        <f>IF(N214="nulová",J214,0)</f>
        <v>0</v>
      </c>
      <c r="BJ214" s="20" t="s">
        <v>77</v>
      </c>
      <c r="BK214" s="229">
        <f>ROUND(I214*H214,2)</f>
        <v>0</v>
      </c>
      <c r="BL214" s="20" t="s">
        <v>200</v>
      </c>
      <c r="BM214" s="228" t="s">
        <v>1785</v>
      </c>
    </row>
    <row r="215" s="2" customFormat="1" ht="24.15" customHeight="1">
      <c r="A215" s="41"/>
      <c r="B215" s="42"/>
      <c r="C215" s="217" t="s">
        <v>1299</v>
      </c>
      <c r="D215" s="217" t="s">
        <v>195</v>
      </c>
      <c r="E215" s="218" t="s">
        <v>3127</v>
      </c>
      <c r="F215" s="219" t="s">
        <v>3128</v>
      </c>
      <c r="G215" s="220" t="s">
        <v>1687</v>
      </c>
      <c r="H215" s="221">
        <v>1</v>
      </c>
      <c r="I215" s="222"/>
      <c r="J215" s="223">
        <f>ROUND(I215*H215,2)</f>
        <v>0</v>
      </c>
      <c r="K215" s="219" t="s">
        <v>21</v>
      </c>
      <c r="L215" s="47"/>
      <c r="M215" s="224" t="s">
        <v>21</v>
      </c>
      <c r="N215" s="225" t="s">
        <v>44</v>
      </c>
      <c r="O215" s="87"/>
      <c r="P215" s="226">
        <f>O215*H215</f>
        <v>0</v>
      </c>
      <c r="Q215" s="226">
        <v>0</v>
      </c>
      <c r="R215" s="226">
        <f>Q215*H215</f>
        <v>0</v>
      </c>
      <c r="S215" s="226">
        <v>0</v>
      </c>
      <c r="T215" s="227">
        <f>S215*H215</f>
        <v>0</v>
      </c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R215" s="228" t="s">
        <v>200</v>
      </c>
      <c r="AT215" s="228" t="s">
        <v>195</v>
      </c>
      <c r="AU215" s="228" t="s">
        <v>77</v>
      </c>
      <c r="AY215" s="20" t="s">
        <v>193</v>
      </c>
      <c r="BE215" s="229">
        <f>IF(N215="základní",J215,0)</f>
        <v>0</v>
      </c>
      <c r="BF215" s="229">
        <f>IF(N215="snížená",J215,0)</f>
        <v>0</v>
      </c>
      <c r="BG215" s="229">
        <f>IF(N215="zákl. přenesená",J215,0)</f>
        <v>0</v>
      </c>
      <c r="BH215" s="229">
        <f>IF(N215="sníž. přenesená",J215,0)</f>
        <v>0</v>
      </c>
      <c r="BI215" s="229">
        <f>IF(N215="nulová",J215,0)</f>
        <v>0</v>
      </c>
      <c r="BJ215" s="20" t="s">
        <v>77</v>
      </c>
      <c r="BK215" s="229">
        <f>ROUND(I215*H215,2)</f>
        <v>0</v>
      </c>
      <c r="BL215" s="20" t="s">
        <v>200</v>
      </c>
      <c r="BM215" s="228" t="s">
        <v>1798</v>
      </c>
    </row>
    <row r="216" s="2" customFormat="1" ht="24.15" customHeight="1">
      <c r="A216" s="41"/>
      <c r="B216" s="42"/>
      <c r="C216" s="217" t="s">
        <v>1306</v>
      </c>
      <c r="D216" s="217" t="s">
        <v>195</v>
      </c>
      <c r="E216" s="218" t="s">
        <v>3129</v>
      </c>
      <c r="F216" s="219" t="s">
        <v>3130</v>
      </c>
      <c r="G216" s="220" t="s">
        <v>1687</v>
      </c>
      <c r="H216" s="221">
        <v>9</v>
      </c>
      <c r="I216" s="222"/>
      <c r="J216" s="223">
        <f>ROUND(I216*H216,2)</f>
        <v>0</v>
      </c>
      <c r="K216" s="219" t="s">
        <v>21</v>
      </c>
      <c r="L216" s="47"/>
      <c r="M216" s="224" t="s">
        <v>21</v>
      </c>
      <c r="N216" s="225" t="s">
        <v>44</v>
      </c>
      <c r="O216" s="87"/>
      <c r="P216" s="226">
        <f>O216*H216</f>
        <v>0</v>
      </c>
      <c r="Q216" s="226">
        <v>0</v>
      </c>
      <c r="R216" s="226">
        <f>Q216*H216</f>
        <v>0</v>
      </c>
      <c r="S216" s="226">
        <v>0</v>
      </c>
      <c r="T216" s="227">
        <f>S216*H216</f>
        <v>0</v>
      </c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R216" s="228" t="s">
        <v>200</v>
      </c>
      <c r="AT216" s="228" t="s">
        <v>195</v>
      </c>
      <c r="AU216" s="228" t="s">
        <v>77</v>
      </c>
      <c r="AY216" s="20" t="s">
        <v>193</v>
      </c>
      <c r="BE216" s="229">
        <f>IF(N216="základní",J216,0)</f>
        <v>0</v>
      </c>
      <c r="BF216" s="229">
        <f>IF(N216="snížená",J216,0)</f>
        <v>0</v>
      </c>
      <c r="BG216" s="229">
        <f>IF(N216="zákl. přenesená",J216,0)</f>
        <v>0</v>
      </c>
      <c r="BH216" s="229">
        <f>IF(N216="sníž. přenesená",J216,0)</f>
        <v>0</v>
      </c>
      <c r="BI216" s="229">
        <f>IF(N216="nulová",J216,0)</f>
        <v>0</v>
      </c>
      <c r="BJ216" s="20" t="s">
        <v>77</v>
      </c>
      <c r="BK216" s="229">
        <f>ROUND(I216*H216,2)</f>
        <v>0</v>
      </c>
      <c r="BL216" s="20" t="s">
        <v>200</v>
      </c>
      <c r="BM216" s="228" t="s">
        <v>1809</v>
      </c>
    </row>
    <row r="217" s="2" customFormat="1" ht="24.15" customHeight="1">
      <c r="A217" s="41"/>
      <c r="B217" s="42"/>
      <c r="C217" s="217" t="s">
        <v>1325</v>
      </c>
      <c r="D217" s="217" t="s">
        <v>195</v>
      </c>
      <c r="E217" s="218" t="s">
        <v>3131</v>
      </c>
      <c r="F217" s="219" t="s">
        <v>3132</v>
      </c>
      <c r="G217" s="220" t="s">
        <v>1687</v>
      </c>
      <c r="H217" s="221">
        <v>3</v>
      </c>
      <c r="I217" s="222"/>
      <c r="J217" s="223">
        <f>ROUND(I217*H217,2)</f>
        <v>0</v>
      </c>
      <c r="K217" s="219" t="s">
        <v>21</v>
      </c>
      <c r="L217" s="47"/>
      <c r="M217" s="224" t="s">
        <v>21</v>
      </c>
      <c r="N217" s="225" t="s">
        <v>44</v>
      </c>
      <c r="O217" s="87"/>
      <c r="P217" s="226">
        <f>O217*H217</f>
        <v>0</v>
      </c>
      <c r="Q217" s="226">
        <v>0</v>
      </c>
      <c r="R217" s="226">
        <f>Q217*H217</f>
        <v>0</v>
      </c>
      <c r="S217" s="226">
        <v>0</v>
      </c>
      <c r="T217" s="227">
        <f>S217*H217</f>
        <v>0</v>
      </c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R217" s="228" t="s">
        <v>200</v>
      </c>
      <c r="AT217" s="228" t="s">
        <v>195</v>
      </c>
      <c r="AU217" s="228" t="s">
        <v>77</v>
      </c>
      <c r="AY217" s="20" t="s">
        <v>193</v>
      </c>
      <c r="BE217" s="229">
        <f>IF(N217="základní",J217,0)</f>
        <v>0</v>
      </c>
      <c r="BF217" s="229">
        <f>IF(N217="snížená",J217,0)</f>
        <v>0</v>
      </c>
      <c r="BG217" s="229">
        <f>IF(N217="zákl. přenesená",J217,0)</f>
        <v>0</v>
      </c>
      <c r="BH217" s="229">
        <f>IF(N217="sníž. přenesená",J217,0)</f>
        <v>0</v>
      </c>
      <c r="BI217" s="229">
        <f>IF(N217="nulová",J217,0)</f>
        <v>0</v>
      </c>
      <c r="BJ217" s="20" t="s">
        <v>77</v>
      </c>
      <c r="BK217" s="229">
        <f>ROUND(I217*H217,2)</f>
        <v>0</v>
      </c>
      <c r="BL217" s="20" t="s">
        <v>200</v>
      </c>
      <c r="BM217" s="228" t="s">
        <v>1819</v>
      </c>
    </row>
    <row r="218" s="2" customFormat="1" ht="24.15" customHeight="1">
      <c r="A218" s="41"/>
      <c r="B218" s="42"/>
      <c r="C218" s="217" t="s">
        <v>1331</v>
      </c>
      <c r="D218" s="217" t="s">
        <v>195</v>
      </c>
      <c r="E218" s="218" t="s">
        <v>3133</v>
      </c>
      <c r="F218" s="219" t="s">
        <v>3134</v>
      </c>
      <c r="G218" s="220" t="s">
        <v>1687</v>
      </c>
      <c r="H218" s="221">
        <v>10</v>
      </c>
      <c r="I218" s="222"/>
      <c r="J218" s="223">
        <f>ROUND(I218*H218,2)</f>
        <v>0</v>
      </c>
      <c r="K218" s="219" t="s">
        <v>21</v>
      </c>
      <c r="L218" s="47"/>
      <c r="M218" s="224" t="s">
        <v>21</v>
      </c>
      <c r="N218" s="225" t="s">
        <v>44</v>
      </c>
      <c r="O218" s="87"/>
      <c r="P218" s="226">
        <f>O218*H218</f>
        <v>0</v>
      </c>
      <c r="Q218" s="226">
        <v>0</v>
      </c>
      <c r="R218" s="226">
        <f>Q218*H218</f>
        <v>0</v>
      </c>
      <c r="S218" s="226">
        <v>0</v>
      </c>
      <c r="T218" s="227">
        <f>S218*H218</f>
        <v>0</v>
      </c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R218" s="228" t="s">
        <v>200</v>
      </c>
      <c r="AT218" s="228" t="s">
        <v>195</v>
      </c>
      <c r="AU218" s="228" t="s">
        <v>77</v>
      </c>
      <c r="AY218" s="20" t="s">
        <v>193</v>
      </c>
      <c r="BE218" s="229">
        <f>IF(N218="základní",J218,0)</f>
        <v>0</v>
      </c>
      <c r="BF218" s="229">
        <f>IF(N218="snížená",J218,0)</f>
        <v>0</v>
      </c>
      <c r="BG218" s="229">
        <f>IF(N218="zákl. přenesená",J218,0)</f>
        <v>0</v>
      </c>
      <c r="BH218" s="229">
        <f>IF(N218="sníž. přenesená",J218,0)</f>
        <v>0</v>
      </c>
      <c r="BI218" s="229">
        <f>IF(N218="nulová",J218,0)</f>
        <v>0</v>
      </c>
      <c r="BJ218" s="20" t="s">
        <v>77</v>
      </c>
      <c r="BK218" s="229">
        <f>ROUND(I218*H218,2)</f>
        <v>0</v>
      </c>
      <c r="BL218" s="20" t="s">
        <v>200</v>
      </c>
      <c r="BM218" s="228" t="s">
        <v>1835</v>
      </c>
    </row>
    <row r="219" s="2" customFormat="1" ht="24.15" customHeight="1">
      <c r="A219" s="41"/>
      <c r="B219" s="42"/>
      <c r="C219" s="217" t="s">
        <v>1336</v>
      </c>
      <c r="D219" s="217" t="s">
        <v>195</v>
      </c>
      <c r="E219" s="218" t="s">
        <v>3135</v>
      </c>
      <c r="F219" s="219" t="s">
        <v>3136</v>
      </c>
      <c r="G219" s="220" t="s">
        <v>1687</v>
      </c>
      <c r="H219" s="221">
        <v>2</v>
      </c>
      <c r="I219" s="222"/>
      <c r="J219" s="223">
        <f>ROUND(I219*H219,2)</f>
        <v>0</v>
      </c>
      <c r="K219" s="219" t="s">
        <v>21</v>
      </c>
      <c r="L219" s="47"/>
      <c r="M219" s="224" t="s">
        <v>21</v>
      </c>
      <c r="N219" s="225" t="s">
        <v>44</v>
      </c>
      <c r="O219" s="87"/>
      <c r="P219" s="226">
        <f>O219*H219</f>
        <v>0</v>
      </c>
      <c r="Q219" s="226">
        <v>0</v>
      </c>
      <c r="R219" s="226">
        <f>Q219*H219</f>
        <v>0</v>
      </c>
      <c r="S219" s="226">
        <v>0</v>
      </c>
      <c r="T219" s="227">
        <f>S219*H219</f>
        <v>0</v>
      </c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R219" s="228" t="s">
        <v>200</v>
      </c>
      <c r="AT219" s="228" t="s">
        <v>195</v>
      </c>
      <c r="AU219" s="228" t="s">
        <v>77</v>
      </c>
      <c r="AY219" s="20" t="s">
        <v>193</v>
      </c>
      <c r="BE219" s="229">
        <f>IF(N219="základní",J219,0)</f>
        <v>0</v>
      </c>
      <c r="BF219" s="229">
        <f>IF(N219="snížená",J219,0)</f>
        <v>0</v>
      </c>
      <c r="BG219" s="229">
        <f>IF(N219="zákl. přenesená",J219,0)</f>
        <v>0</v>
      </c>
      <c r="BH219" s="229">
        <f>IF(N219="sníž. přenesená",J219,0)</f>
        <v>0</v>
      </c>
      <c r="BI219" s="229">
        <f>IF(N219="nulová",J219,0)</f>
        <v>0</v>
      </c>
      <c r="BJ219" s="20" t="s">
        <v>77</v>
      </c>
      <c r="BK219" s="229">
        <f>ROUND(I219*H219,2)</f>
        <v>0</v>
      </c>
      <c r="BL219" s="20" t="s">
        <v>200</v>
      </c>
      <c r="BM219" s="228" t="s">
        <v>1848</v>
      </c>
    </row>
    <row r="220" s="12" customFormat="1" ht="25.92" customHeight="1">
      <c r="A220" s="12"/>
      <c r="B220" s="201"/>
      <c r="C220" s="202"/>
      <c r="D220" s="203" t="s">
        <v>72</v>
      </c>
      <c r="E220" s="204" t="s">
        <v>3137</v>
      </c>
      <c r="F220" s="204" t="s">
        <v>2732</v>
      </c>
      <c r="G220" s="202"/>
      <c r="H220" s="202"/>
      <c r="I220" s="205"/>
      <c r="J220" s="206">
        <f>BK220</f>
        <v>0</v>
      </c>
      <c r="K220" s="202"/>
      <c r="L220" s="207"/>
      <c r="M220" s="208"/>
      <c r="N220" s="209"/>
      <c r="O220" s="209"/>
      <c r="P220" s="210">
        <f>SUM(P221:P226)</f>
        <v>0</v>
      </c>
      <c r="Q220" s="209"/>
      <c r="R220" s="210">
        <f>SUM(R221:R226)</f>
        <v>0</v>
      </c>
      <c r="S220" s="209"/>
      <c r="T220" s="211">
        <f>SUM(T221:T226)</f>
        <v>0</v>
      </c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R220" s="212" t="s">
        <v>77</v>
      </c>
      <c r="AT220" s="213" t="s">
        <v>72</v>
      </c>
      <c r="AU220" s="213" t="s">
        <v>73</v>
      </c>
      <c r="AY220" s="212" t="s">
        <v>193</v>
      </c>
      <c r="BK220" s="214">
        <f>SUM(BK221:BK226)</f>
        <v>0</v>
      </c>
    </row>
    <row r="221" s="2" customFormat="1" ht="24.15" customHeight="1">
      <c r="A221" s="41"/>
      <c r="B221" s="42"/>
      <c r="C221" s="217" t="s">
        <v>1341</v>
      </c>
      <c r="D221" s="217" t="s">
        <v>195</v>
      </c>
      <c r="E221" s="218" t="s">
        <v>2874</v>
      </c>
      <c r="F221" s="219" t="s">
        <v>2875</v>
      </c>
      <c r="G221" s="220" t="s">
        <v>250</v>
      </c>
      <c r="H221" s="221">
        <v>0.50800000000000001</v>
      </c>
      <c r="I221" s="222"/>
      <c r="J221" s="223">
        <f>ROUND(I221*H221,2)</f>
        <v>0</v>
      </c>
      <c r="K221" s="219" t="s">
        <v>199</v>
      </c>
      <c r="L221" s="47"/>
      <c r="M221" s="224" t="s">
        <v>21</v>
      </c>
      <c r="N221" s="225" t="s">
        <v>44</v>
      </c>
      <c r="O221" s="87"/>
      <c r="P221" s="226">
        <f>O221*H221</f>
        <v>0</v>
      </c>
      <c r="Q221" s="226">
        <v>0</v>
      </c>
      <c r="R221" s="226">
        <f>Q221*H221</f>
        <v>0</v>
      </c>
      <c r="S221" s="226">
        <v>0</v>
      </c>
      <c r="T221" s="227">
        <f>S221*H221</f>
        <v>0</v>
      </c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R221" s="228" t="s">
        <v>200</v>
      </c>
      <c r="AT221" s="228" t="s">
        <v>195</v>
      </c>
      <c r="AU221" s="228" t="s">
        <v>77</v>
      </c>
      <c r="AY221" s="20" t="s">
        <v>193</v>
      </c>
      <c r="BE221" s="229">
        <f>IF(N221="základní",J221,0)</f>
        <v>0</v>
      </c>
      <c r="BF221" s="229">
        <f>IF(N221="snížená",J221,0)</f>
        <v>0</v>
      </c>
      <c r="BG221" s="229">
        <f>IF(N221="zákl. přenesená",J221,0)</f>
        <v>0</v>
      </c>
      <c r="BH221" s="229">
        <f>IF(N221="sníž. přenesená",J221,0)</f>
        <v>0</v>
      </c>
      <c r="BI221" s="229">
        <f>IF(N221="nulová",J221,0)</f>
        <v>0</v>
      </c>
      <c r="BJ221" s="20" t="s">
        <v>77</v>
      </c>
      <c r="BK221" s="229">
        <f>ROUND(I221*H221,2)</f>
        <v>0</v>
      </c>
      <c r="BL221" s="20" t="s">
        <v>200</v>
      </c>
      <c r="BM221" s="228" t="s">
        <v>1860</v>
      </c>
    </row>
    <row r="222" s="2" customFormat="1">
      <c r="A222" s="41"/>
      <c r="B222" s="42"/>
      <c r="C222" s="43"/>
      <c r="D222" s="230" t="s">
        <v>202</v>
      </c>
      <c r="E222" s="43"/>
      <c r="F222" s="231" t="s">
        <v>2876</v>
      </c>
      <c r="G222" s="43"/>
      <c r="H222" s="43"/>
      <c r="I222" s="232"/>
      <c r="J222" s="43"/>
      <c r="K222" s="43"/>
      <c r="L222" s="47"/>
      <c r="M222" s="233"/>
      <c r="N222" s="234"/>
      <c r="O222" s="87"/>
      <c r="P222" s="87"/>
      <c r="Q222" s="87"/>
      <c r="R222" s="87"/>
      <c r="S222" s="87"/>
      <c r="T222" s="88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T222" s="20" t="s">
        <v>202</v>
      </c>
      <c r="AU222" s="20" t="s">
        <v>77</v>
      </c>
    </row>
    <row r="223" s="2" customFormat="1" ht="24.15" customHeight="1">
      <c r="A223" s="41"/>
      <c r="B223" s="42"/>
      <c r="C223" s="217" t="s">
        <v>1345</v>
      </c>
      <c r="D223" s="217" t="s">
        <v>195</v>
      </c>
      <c r="E223" s="218" t="s">
        <v>3138</v>
      </c>
      <c r="F223" s="219" t="s">
        <v>3139</v>
      </c>
      <c r="G223" s="220" t="s">
        <v>1531</v>
      </c>
      <c r="H223" s="221">
        <v>1</v>
      </c>
      <c r="I223" s="222"/>
      <c r="J223" s="223">
        <f>ROUND(I223*H223,2)</f>
        <v>0</v>
      </c>
      <c r="K223" s="219" t="s">
        <v>21</v>
      </c>
      <c r="L223" s="47"/>
      <c r="M223" s="224" t="s">
        <v>21</v>
      </c>
      <c r="N223" s="225" t="s">
        <v>44</v>
      </c>
      <c r="O223" s="87"/>
      <c r="P223" s="226">
        <f>O223*H223</f>
        <v>0</v>
      </c>
      <c r="Q223" s="226">
        <v>0</v>
      </c>
      <c r="R223" s="226">
        <f>Q223*H223</f>
        <v>0</v>
      </c>
      <c r="S223" s="226">
        <v>0</v>
      </c>
      <c r="T223" s="227">
        <f>S223*H223</f>
        <v>0</v>
      </c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R223" s="228" t="s">
        <v>200</v>
      </c>
      <c r="AT223" s="228" t="s">
        <v>195</v>
      </c>
      <c r="AU223" s="228" t="s">
        <v>77</v>
      </c>
      <c r="AY223" s="20" t="s">
        <v>193</v>
      </c>
      <c r="BE223" s="229">
        <f>IF(N223="základní",J223,0)</f>
        <v>0</v>
      </c>
      <c r="BF223" s="229">
        <f>IF(N223="snížená",J223,0)</f>
        <v>0</v>
      </c>
      <c r="BG223" s="229">
        <f>IF(N223="zákl. přenesená",J223,0)</f>
        <v>0</v>
      </c>
      <c r="BH223" s="229">
        <f>IF(N223="sníž. přenesená",J223,0)</f>
        <v>0</v>
      </c>
      <c r="BI223" s="229">
        <f>IF(N223="nulová",J223,0)</f>
        <v>0</v>
      </c>
      <c r="BJ223" s="20" t="s">
        <v>77</v>
      </c>
      <c r="BK223" s="229">
        <f>ROUND(I223*H223,2)</f>
        <v>0</v>
      </c>
      <c r="BL223" s="20" t="s">
        <v>200</v>
      </c>
      <c r="BM223" s="228" t="s">
        <v>1869</v>
      </c>
    </row>
    <row r="224" s="2" customFormat="1" ht="24.15" customHeight="1">
      <c r="A224" s="41"/>
      <c r="B224" s="42"/>
      <c r="C224" s="217" t="s">
        <v>1350</v>
      </c>
      <c r="D224" s="217" t="s">
        <v>195</v>
      </c>
      <c r="E224" s="218" t="s">
        <v>3140</v>
      </c>
      <c r="F224" s="219" t="s">
        <v>3141</v>
      </c>
      <c r="G224" s="220" t="s">
        <v>1687</v>
      </c>
      <c r="H224" s="221">
        <v>93</v>
      </c>
      <c r="I224" s="222"/>
      <c r="J224" s="223">
        <f>ROUND(I224*H224,2)</f>
        <v>0</v>
      </c>
      <c r="K224" s="219" t="s">
        <v>21</v>
      </c>
      <c r="L224" s="47"/>
      <c r="M224" s="224" t="s">
        <v>21</v>
      </c>
      <c r="N224" s="225" t="s">
        <v>44</v>
      </c>
      <c r="O224" s="87"/>
      <c r="P224" s="226">
        <f>O224*H224</f>
        <v>0</v>
      </c>
      <c r="Q224" s="226">
        <v>0</v>
      </c>
      <c r="R224" s="226">
        <f>Q224*H224</f>
        <v>0</v>
      </c>
      <c r="S224" s="226">
        <v>0</v>
      </c>
      <c r="T224" s="227">
        <f>S224*H224</f>
        <v>0</v>
      </c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R224" s="228" t="s">
        <v>200</v>
      </c>
      <c r="AT224" s="228" t="s">
        <v>195</v>
      </c>
      <c r="AU224" s="228" t="s">
        <v>77</v>
      </c>
      <c r="AY224" s="20" t="s">
        <v>193</v>
      </c>
      <c r="BE224" s="229">
        <f>IF(N224="základní",J224,0)</f>
        <v>0</v>
      </c>
      <c r="BF224" s="229">
        <f>IF(N224="snížená",J224,0)</f>
        <v>0</v>
      </c>
      <c r="BG224" s="229">
        <f>IF(N224="zákl. přenesená",J224,0)</f>
        <v>0</v>
      </c>
      <c r="BH224" s="229">
        <f>IF(N224="sníž. přenesená",J224,0)</f>
        <v>0</v>
      </c>
      <c r="BI224" s="229">
        <f>IF(N224="nulová",J224,0)</f>
        <v>0</v>
      </c>
      <c r="BJ224" s="20" t="s">
        <v>77</v>
      </c>
      <c r="BK224" s="229">
        <f>ROUND(I224*H224,2)</f>
        <v>0</v>
      </c>
      <c r="BL224" s="20" t="s">
        <v>200</v>
      </c>
      <c r="BM224" s="228" t="s">
        <v>1884</v>
      </c>
    </row>
    <row r="225" s="2" customFormat="1" ht="24.15" customHeight="1">
      <c r="A225" s="41"/>
      <c r="B225" s="42"/>
      <c r="C225" s="217" t="s">
        <v>1356</v>
      </c>
      <c r="D225" s="217" t="s">
        <v>195</v>
      </c>
      <c r="E225" s="218" t="s">
        <v>3142</v>
      </c>
      <c r="F225" s="219" t="s">
        <v>3143</v>
      </c>
      <c r="G225" s="220" t="s">
        <v>1531</v>
      </c>
      <c r="H225" s="221">
        <v>1</v>
      </c>
      <c r="I225" s="222"/>
      <c r="J225" s="223">
        <f>ROUND(I225*H225,2)</f>
        <v>0</v>
      </c>
      <c r="K225" s="219" t="s">
        <v>21</v>
      </c>
      <c r="L225" s="47"/>
      <c r="M225" s="224" t="s">
        <v>21</v>
      </c>
      <c r="N225" s="225" t="s">
        <v>44</v>
      </c>
      <c r="O225" s="87"/>
      <c r="P225" s="226">
        <f>O225*H225</f>
        <v>0</v>
      </c>
      <c r="Q225" s="226">
        <v>0</v>
      </c>
      <c r="R225" s="226">
        <f>Q225*H225</f>
        <v>0</v>
      </c>
      <c r="S225" s="226">
        <v>0</v>
      </c>
      <c r="T225" s="227">
        <f>S225*H225</f>
        <v>0</v>
      </c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R225" s="228" t="s">
        <v>200</v>
      </c>
      <c r="AT225" s="228" t="s">
        <v>195</v>
      </c>
      <c r="AU225" s="228" t="s">
        <v>77</v>
      </c>
      <c r="AY225" s="20" t="s">
        <v>193</v>
      </c>
      <c r="BE225" s="229">
        <f>IF(N225="základní",J225,0)</f>
        <v>0</v>
      </c>
      <c r="BF225" s="229">
        <f>IF(N225="snížená",J225,0)</f>
        <v>0</v>
      </c>
      <c r="BG225" s="229">
        <f>IF(N225="zákl. přenesená",J225,0)</f>
        <v>0</v>
      </c>
      <c r="BH225" s="229">
        <f>IF(N225="sníž. přenesená",J225,0)</f>
        <v>0</v>
      </c>
      <c r="BI225" s="229">
        <f>IF(N225="nulová",J225,0)</f>
        <v>0</v>
      </c>
      <c r="BJ225" s="20" t="s">
        <v>77</v>
      </c>
      <c r="BK225" s="229">
        <f>ROUND(I225*H225,2)</f>
        <v>0</v>
      </c>
      <c r="BL225" s="20" t="s">
        <v>200</v>
      </c>
      <c r="BM225" s="228" t="s">
        <v>1897</v>
      </c>
    </row>
    <row r="226" s="2" customFormat="1" ht="24.15" customHeight="1">
      <c r="A226" s="41"/>
      <c r="B226" s="42"/>
      <c r="C226" s="217" t="s">
        <v>1364</v>
      </c>
      <c r="D226" s="217" t="s">
        <v>195</v>
      </c>
      <c r="E226" s="218" t="s">
        <v>3144</v>
      </c>
      <c r="F226" s="219" t="s">
        <v>3145</v>
      </c>
      <c r="G226" s="220" t="s">
        <v>211</v>
      </c>
      <c r="H226" s="221">
        <v>1200</v>
      </c>
      <c r="I226" s="222"/>
      <c r="J226" s="223">
        <f>ROUND(I226*H226,2)</f>
        <v>0</v>
      </c>
      <c r="K226" s="219" t="s">
        <v>21</v>
      </c>
      <c r="L226" s="47"/>
      <c r="M226" s="297" t="s">
        <v>21</v>
      </c>
      <c r="N226" s="298" t="s">
        <v>44</v>
      </c>
      <c r="O226" s="295"/>
      <c r="P226" s="299">
        <f>O226*H226</f>
        <v>0</v>
      </c>
      <c r="Q226" s="299">
        <v>0</v>
      </c>
      <c r="R226" s="299">
        <f>Q226*H226</f>
        <v>0</v>
      </c>
      <c r="S226" s="299">
        <v>0</v>
      </c>
      <c r="T226" s="300">
        <f>S226*H226</f>
        <v>0</v>
      </c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R226" s="228" t="s">
        <v>200</v>
      </c>
      <c r="AT226" s="228" t="s">
        <v>195</v>
      </c>
      <c r="AU226" s="228" t="s">
        <v>77</v>
      </c>
      <c r="AY226" s="20" t="s">
        <v>193</v>
      </c>
      <c r="BE226" s="229">
        <f>IF(N226="základní",J226,0)</f>
        <v>0</v>
      </c>
      <c r="BF226" s="229">
        <f>IF(N226="snížená",J226,0)</f>
        <v>0</v>
      </c>
      <c r="BG226" s="229">
        <f>IF(N226="zákl. přenesená",J226,0)</f>
        <v>0</v>
      </c>
      <c r="BH226" s="229">
        <f>IF(N226="sníž. přenesená",J226,0)</f>
        <v>0</v>
      </c>
      <c r="BI226" s="229">
        <f>IF(N226="nulová",J226,0)</f>
        <v>0</v>
      </c>
      <c r="BJ226" s="20" t="s">
        <v>77</v>
      </c>
      <c r="BK226" s="229">
        <f>ROUND(I226*H226,2)</f>
        <v>0</v>
      </c>
      <c r="BL226" s="20" t="s">
        <v>200</v>
      </c>
      <c r="BM226" s="228" t="s">
        <v>1910</v>
      </c>
    </row>
    <row r="227" s="2" customFormat="1" ht="6.96" customHeight="1">
      <c r="A227" s="41"/>
      <c r="B227" s="62"/>
      <c r="C227" s="63"/>
      <c r="D227" s="63"/>
      <c r="E227" s="63"/>
      <c r="F227" s="63"/>
      <c r="G227" s="63"/>
      <c r="H227" s="63"/>
      <c r="I227" s="63"/>
      <c r="J227" s="63"/>
      <c r="K227" s="63"/>
      <c r="L227" s="47"/>
      <c r="M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</row>
  </sheetData>
  <sheetProtection sheet="1" autoFilter="0" formatColumns="0" formatRows="0" objects="1" scenarios="1" spinCount="100000" saltValue="NN5gotiZrPxwZoXrwmPzNB8+4x/rqOnnff+YnFYFgKrxWUJdvhzdUvP/Ik7cxkk1U/hftW4qa7mmFxltB6tV+w==" hashValue="zc4o4mETHBOCmfAD/f62Ymc2MdWTi3QiwP65v0Op35uf2Cwqnt0cCsuhV1O0KL4uXiAe2EvEOFYfnJTnVwk9LQ==" algorithmName="SHA-512" password="CC35"/>
  <autoFilter ref="C96:K226"/>
  <mergeCells count="15">
    <mergeCell ref="E7:H7"/>
    <mergeCell ref="E11:H11"/>
    <mergeCell ref="E9:H9"/>
    <mergeCell ref="E13:H13"/>
    <mergeCell ref="E22:H22"/>
    <mergeCell ref="E31:H31"/>
    <mergeCell ref="E52:H52"/>
    <mergeCell ref="E56:H56"/>
    <mergeCell ref="E54:H54"/>
    <mergeCell ref="E58:H58"/>
    <mergeCell ref="E83:H83"/>
    <mergeCell ref="E87:H87"/>
    <mergeCell ref="E85:H85"/>
    <mergeCell ref="E89:H89"/>
    <mergeCell ref="L2:V2"/>
  </mergeCells>
  <hyperlinks>
    <hyperlink ref="F102" r:id="rId1" display="https://podminky.urs.cz/item/CS_URS_2025_02/741320105"/>
    <hyperlink ref="F106" r:id="rId2" display="https://podminky.urs.cz/item/CS_URS_2025_02/741320165"/>
    <hyperlink ref="F111" r:id="rId3" display="https://podminky.urs.cz/item/CS_URS_2025_02/741320175"/>
    <hyperlink ref="F115" r:id="rId4" display="https://podminky.urs.cz/item/CS_URS_2025_02/741321033"/>
    <hyperlink ref="F118" r:id="rId5" display="https://podminky.urs.cz/item/CS_URS_2025_02/741321043"/>
    <hyperlink ref="F121" r:id="rId6" display="https://podminky.urs.cz/item/CS_URS_2025_02/741320382"/>
    <hyperlink ref="F136" r:id="rId7" display="https://podminky.urs.cz/item/CS_URS_2025_02/741122011"/>
    <hyperlink ref="F139" r:id="rId8" display="https://podminky.urs.cz/item/CS_URS_2025_02/741122015"/>
    <hyperlink ref="F142" r:id="rId9" display="https://podminky.urs.cz/item/CS_URS_2025_02/741122016"/>
    <hyperlink ref="F145" r:id="rId10" display="https://podminky.urs.cz/item/CS_URS_2025_02/741122021"/>
    <hyperlink ref="F148" r:id="rId11" display="https://podminky.urs.cz/item/CS_URS_2025_02/741122022"/>
    <hyperlink ref="F151" r:id="rId12" display="https://podminky.urs.cz/item/CS_URS_2025_02/741122031"/>
    <hyperlink ref="F155" r:id="rId13" display="https://podminky.urs.cz/item/CS_URS_2025_02/741122032"/>
    <hyperlink ref="F158" r:id="rId14" display="https://podminky.urs.cz/item/CS_URS_2025_02/741120111"/>
    <hyperlink ref="F161" r:id="rId15" display="https://podminky.urs.cz/item/CS_URS_2025_02/742121001"/>
    <hyperlink ref="F164" r:id="rId16" display="https://podminky.urs.cz/item/CS_URS_2025_02/741122011"/>
    <hyperlink ref="F167" r:id="rId17" display="https://podminky.urs.cz/item/CS_URS_2025_02/741120541"/>
    <hyperlink ref="F170" r:id="rId18" display="https://podminky.urs.cz/item/CS_URS_2025_02/741120551"/>
    <hyperlink ref="F173" r:id="rId19" display="https://podminky.urs.cz/item/CS_URS_2025_02/219991111"/>
    <hyperlink ref="F176" r:id="rId20" display="https://podminky.urs.cz/item/CS_URS_2025_02/219991113"/>
    <hyperlink ref="F183" r:id="rId21" display="https://podminky.urs.cz/item/CS_URS_2025_02/741112001"/>
    <hyperlink ref="F186" r:id="rId22" display="https://podminky.urs.cz/item/CS_URS_2025_02/741313041"/>
    <hyperlink ref="F189" r:id="rId23" display="https://podminky.urs.cz/item/CS_URS_2025_02/741313081"/>
    <hyperlink ref="F192" r:id="rId24" display="https://podminky.urs.cz/item/CS_URS_2025_02/741310031"/>
    <hyperlink ref="F195" r:id="rId25" display="https://podminky.urs.cz/item/CS_URS_2025_02/741310201"/>
    <hyperlink ref="F198" r:id="rId26" display="https://podminky.urs.cz/item/CS_URS_2025_02/741310231"/>
    <hyperlink ref="F201" r:id="rId27" display="https://podminky.urs.cz/item/CS_URS_2025_02/741310233"/>
    <hyperlink ref="F204" r:id="rId28" display="https://podminky.urs.cz/item/CS_URS_2025_02/741310268"/>
    <hyperlink ref="F208" r:id="rId29" display="https://podminky.urs.cz/item/CS_URS_2025_02/741310239"/>
    <hyperlink ref="F211" r:id="rId30" display="https://podminky.urs.cz/item/CS_URS_2025_02/741310221"/>
    <hyperlink ref="F222" r:id="rId31" display="https://podminky.urs.cz/item/CS_URS_2025_02/998741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32"/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119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23"/>
      <c r="AT3" s="20" t="s">
        <v>81</v>
      </c>
    </row>
    <row r="4" s="1" customFormat="1" ht="24.96" customHeight="1">
      <c r="B4" s="23"/>
      <c r="D4" s="145" t="s">
        <v>148</v>
      </c>
      <c r="L4" s="23"/>
      <c r="M4" s="146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7" t="s">
        <v>16</v>
      </c>
      <c r="L6" s="23"/>
    </row>
    <row r="7" s="1" customFormat="1" ht="16.5" customHeight="1">
      <c r="B7" s="23"/>
      <c r="E7" s="148" t="str">
        <f>'Rekapitulace stavby'!K6</f>
        <v>MODERNIZACE DOMOVA sv. VÁCLAVA, rekonstrukce domova pro seniory a modernizace zázemí služby</v>
      </c>
      <c r="F7" s="147"/>
      <c r="G7" s="147"/>
      <c r="H7" s="147"/>
      <c r="L7" s="23"/>
    </row>
    <row r="8">
      <c r="B8" s="23"/>
      <c r="D8" s="147" t="s">
        <v>155</v>
      </c>
      <c r="L8" s="23"/>
    </row>
    <row r="9" s="1" customFormat="1" ht="16.5" customHeight="1">
      <c r="B9" s="23"/>
      <c r="E9" s="148" t="s">
        <v>2482</v>
      </c>
      <c r="F9" s="1"/>
      <c r="G9" s="1"/>
      <c r="H9" s="1"/>
      <c r="L9" s="23"/>
    </row>
    <row r="10" s="1" customFormat="1" ht="12" customHeight="1">
      <c r="B10" s="23"/>
      <c r="D10" s="147" t="s">
        <v>157</v>
      </c>
      <c r="L10" s="23"/>
    </row>
    <row r="11" s="2" customFormat="1" ht="16.5" customHeight="1">
      <c r="A11" s="41"/>
      <c r="B11" s="47"/>
      <c r="C11" s="41"/>
      <c r="D11" s="41"/>
      <c r="E11" s="160" t="s">
        <v>2850</v>
      </c>
      <c r="F11" s="41"/>
      <c r="G11" s="41"/>
      <c r="H11" s="41"/>
      <c r="I11" s="41"/>
      <c r="J11" s="41"/>
      <c r="K11" s="41"/>
      <c r="L11" s="149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7" t="s">
        <v>2851</v>
      </c>
      <c r="E12" s="41"/>
      <c r="F12" s="41"/>
      <c r="G12" s="41"/>
      <c r="H12" s="41"/>
      <c r="I12" s="41"/>
      <c r="J12" s="41"/>
      <c r="K12" s="41"/>
      <c r="L12" s="149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6.5" customHeight="1">
      <c r="A13" s="41"/>
      <c r="B13" s="47"/>
      <c r="C13" s="41"/>
      <c r="D13" s="41"/>
      <c r="E13" s="150" t="s">
        <v>3146</v>
      </c>
      <c r="F13" s="41"/>
      <c r="G13" s="41"/>
      <c r="H13" s="41"/>
      <c r="I13" s="41"/>
      <c r="J13" s="41"/>
      <c r="K13" s="41"/>
      <c r="L13" s="149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>
      <c r="A14" s="41"/>
      <c r="B14" s="47"/>
      <c r="C14" s="41"/>
      <c r="D14" s="41"/>
      <c r="E14" s="41"/>
      <c r="F14" s="41"/>
      <c r="G14" s="41"/>
      <c r="H14" s="41"/>
      <c r="I14" s="41"/>
      <c r="J14" s="41"/>
      <c r="K14" s="41"/>
      <c r="L14" s="149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2" customHeight="1">
      <c r="A15" s="41"/>
      <c r="B15" s="47"/>
      <c r="C15" s="41"/>
      <c r="D15" s="147" t="s">
        <v>18</v>
      </c>
      <c r="E15" s="41"/>
      <c r="F15" s="136" t="s">
        <v>21</v>
      </c>
      <c r="G15" s="41"/>
      <c r="H15" s="41"/>
      <c r="I15" s="147" t="s">
        <v>20</v>
      </c>
      <c r="J15" s="136" t="s">
        <v>21</v>
      </c>
      <c r="K15" s="41"/>
      <c r="L15" s="149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7" t="s">
        <v>22</v>
      </c>
      <c r="E16" s="41"/>
      <c r="F16" s="136" t="s">
        <v>23</v>
      </c>
      <c r="G16" s="41"/>
      <c r="H16" s="41"/>
      <c r="I16" s="147" t="s">
        <v>24</v>
      </c>
      <c r="J16" s="151" t="str">
        <f>'Rekapitulace stavby'!AN8</f>
        <v>11. 12. 2025</v>
      </c>
      <c r="K16" s="41"/>
      <c r="L16" s="149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0.8" customHeight="1">
      <c r="A17" s="41"/>
      <c r="B17" s="47"/>
      <c r="C17" s="41"/>
      <c r="D17" s="41"/>
      <c r="E17" s="41"/>
      <c r="F17" s="41"/>
      <c r="G17" s="41"/>
      <c r="H17" s="41"/>
      <c r="I17" s="41"/>
      <c r="J17" s="41"/>
      <c r="K17" s="41"/>
      <c r="L17" s="149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2" customHeight="1">
      <c r="A18" s="41"/>
      <c r="B18" s="47"/>
      <c r="C18" s="41"/>
      <c r="D18" s="147" t="s">
        <v>26</v>
      </c>
      <c r="E18" s="41"/>
      <c r="F18" s="41"/>
      <c r="G18" s="41"/>
      <c r="H18" s="41"/>
      <c r="I18" s="147" t="s">
        <v>27</v>
      </c>
      <c r="J18" s="136" t="s">
        <v>21</v>
      </c>
      <c r="K18" s="41"/>
      <c r="L18" s="149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8" customHeight="1">
      <c r="A19" s="41"/>
      <c r="B19" s="47"/>
      <c r="C19" s="41"/>
      <c r="D19" s="41"/>
      <c r="E19" s="136" t="s">
        <v>28</v>
      </c>
      <c r="F19" s="41"/>
      <c r="G19" s="41"/>
      <c r="H19" s="41"/>
      <c r="I19" s="147" t="s">
        <v>29</v>
      </c>
      <c r="J19" s="136" t="s">
        <v>21</v>
      </c>
      <c r="K19" s="41"/>
      <c r="L19" s="149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6.96" customHeight="1">
      <c r="A20" s="41"/>
      <c r="B20" s="47"/>
      <c r="C20" s="41"/>
      <c r="D20" s="41"/>
      <c r="E20" s="41"/>
      <c r="F20" s="41"/>
      <c r="G20" s="41"/>
      <c r="H20" s="41"/>
      <c r="I20" s="41"/>
      <c r="J20" s="41"/>
      <c r="K20" s="41"/>
      <c r="L20" s="149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2" customHeight="1">
      <c r="A21" s="41"/>
      <c r="B21" s="47"/>
      <c r="C21" s="41"/>
      <c r="D21" s="147" t="s">
        <v>30</v>
      </c>
      <c r="E21" s="41"/>
      <c r="F21" s="41"/>
      <c r="G21" s="41"/>
      <c r="H21" s="41"/>
      <c r="I21" s="147" t="s">
        <v>27</v>
      </c>
      <c r="J21" s="36" t="str">
        <f>'Rekapitulace stavby'!AN13</f>
        <v>Vyplň údaj</v>
      </c>
      <c r="K21" s="41"/>
      <c r="L21" s="149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8" customHeight="1">
      <c r="A22" s="41"/>
      <c r="B22" s="47"/>
      <c r="C22" s="41"/>
      <c r="D22" s="41"/>
      <c r="E22" s="36" t="str">
        <f>'Rekapitulace stavby'!E14</f>
        <v>Vyplň údaj</v>
      </c>
      <c r="F22" s="136"/>
      <c r="G22" s="136"/>
      <c r="H22" s="136"/>
      <c r="I22" s="147" t="s">
        <v>29</v>
      </c>
      <c r="J22" s="36" t="str">
        <f>'Rekapitulace stavby'!AN14</f>
        <v>Vyplň údaj</v>
      </c>
      <c r="K22" s="41"/>
      <c r="L22" s="149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6.96" customHeight="1">
      <c r="A23" s="41"/>
      <c r="B23" s="47"/>
      <c r="C23" s="41"/>
      <c r="D23" s="41"/>
      <c r="E23" s="41"/>
      <c r="F23" s="41"/>
      <c r="G23" s="41"/>
      <c r="H23" s="41"/>
      <c r="I23" s="41"/>
      <c r="J23" s="41"/>
      <c r="K23" s="41"/>
      <c r="L23" s="149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2" customHeight="1">
      <c r="A24" s="41"/>
      <c r="B24" s="47"/>
      <c r="C24" s="41"/>
      <c r="D24" s="147" t="s">
        <v>32</v>
      </c>
      <c r="E24" s="41"/>
      <c r="F24" s="41"/>
      <c r="G24" s="41"/>
      <c r="H24" s="41"/>
      <c r="I24" s="147" t="s">
        <v>27</v>
      </c>
      <c r="J24" s="136" t="s">
        <v>21</v>
      </c>
      <c r="K24" s="41"/>
      <c r="L24" s="149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8" customHeight="1">
      <c r="A25" s="41"/>
      <c r="B25" s="47"/>
      <c r="C25" s="41"/>
      <c r="D25" s="41"/>
      <c r="E25" s="136" t="s">
        <v>33</v>
      </c>
      <c r="F25" s="41"/>
      <c r="G25" s="41"/>
      <c r="H25" s="41"/>
      <c r="I25" s="147" t="s">
        <v>29</v>
      </c>
      <c r="J25" s="136" t="s">
        <v>21</v>
      </c>
      <c r="K25" s="41"/>
      <c r="L25" s="149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6.96" customHeight="1">
      <c r="A26" s="41"/>
      <c r="B26" s="47"/>
      <c r="C26" s="41"/>
      <c r="D26" s="41"/>
      <c r="E26" s="41"/>
      <c r="F26" s="41"/>
      <c r="G26" s="41"/>
      <c r="H26" s="41"/>
      <c r="I26" s="41"/>
      <c r="J26" s="41"/>
      <c r="K26" s="41"/>
      <c r="L26" s="149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12" customHeight="1">
      <c r="A27" s="41"/>
      <c r="B27" s="47"/>
      <c r="C27" s="41"/>
      <c r="D27" s="147" t="s">
        <v>35</v>
      </c>
      <c r="E27" s="41"/>
      <c r="F27" s="41"/>
      <c r="G27" s="41"/>
      <c r="H27" s="41"/>
      <c r="I27" s="147" t="s">
        <v>27</v>
      </c>
      <c r="J27" s="136" t="str">
        <f>IF('Rekapitulace stavby'!AN19="","",'Rekapitulace stavby'!AN19)</f>
        <v/>
      </c>
      <c r="K27" s="41"/>
      <c r="L27" s="149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8" customHeight="1">
      <c r="A28" s="41"/>
      <c r="B28" s="47"/>
      <c r="C28" s="41"/>
      <c r="D28" s="41"/>
      <c r="E28" s="136" t="str">
        <f>IF('Rekapitulace stavby'!E20="","",'Rekapitulace stavby'!E20)</f>
        <v xml:space="preserve"> </v>
      </c>
      <c r="F28" s="41"/>
      <c r="G28" s="41"/>
      <c r="H28" s="41"/>
      <c r="I28" s="147" t="s">
        <v>29</v>
      </c>
      <c r="J28" s="136" t="str">
        <f>IF('Rekapitulace stavby'!AN20="","",'Rekapitulace stavby'!AN20)</f>
        <v/>
      </c>
      <c r="K28" s="41"/>
      <c r="L28" s="149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41"/>
      <c r="E29" s="41"/>
      <c r="F29" s="41"/>
      <c r="G29" s="41"/>
      <c r="H29" s="41"/>
      <c r="I29" s="41"/>
      <c r="J29" s="41"/>
      <c r="K29" s="41"/>
      <c r="L29" s="149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2" customHeight="1">
      <c r="A30" s="41"/>
      <c r="B30" s="47"/>
      <c r="C30" s="41"/>
      <c r="D30" s="147" t="s">
        <v>37</v>
      </c>
      <c r="E30" s="41"/>
      <c r="F30" s="41"/>
      <c r="G30" s="41"/>
      <c r="H30" s="41"/>
      <c r="I30" s="41"/>
      <c r="J30" s="41"/>
      <c r="K30" s="41"/>
      <c r="L30" s="149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8" customFormat="1" ht="16.5" customHeight="1">
      <c r="A31" s="152"/>
      <c r="B31" s="153"/>
      <c r="C31" s="152"/>
      <c r="D31" s="152"/>
      <c r="E31" s="154" t="s">
        <v>21</v>
      </c>
      <c r="F31" s="154"/>
      <c r="G31" s="154"/>
      <c r="H31" s="154"/>
      <c r="I31" s="152"/>
      <c r="J31" s="152"/>
      <c r="K31" s="152"/>
      <c r="L31" s="155"/>
      <c r="S31" s="152"/>
      <c r="T31" s="152"/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</row>
    <row r="32" s="2" customFormat="1" ht="6.96" customHeight="1">
      <c r="A32" s="41"/>
      <c r="B32" s="47"/>
      <c r="C32" s="41"/>
      <c r="D32" s="41"/>
      <c r="E32" s="41"/>
      <c r="F32" s="41"/>
      <c r="G32" s="41"/>
      <c r="H32" s="41"/>
      <c r="I32" s="41"/>
      <c r="J32" s="41"/>
      <c r="K32" s="41"/>
      <c r="L32" s="149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6"/>
      <c r="E33" s="156"/>
      <c r="F33" s="156"/>
      <c r="G33" s="156"/>
      <c r="H33" s="156"/>
      <c r="I33" s="156"/>
      <c r="J33" s="156"/>
      <c r="K33" s="156"/>
      <c r="L33" s="149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25.44" customHeight="1">
      <c r="A34" s="41"/>
      <c r="B34" s="47"/>
      <c r="C34" s="41"/>
      <c r="D34" s="157" t="s">
        <v>39</v>
      </c>
      <c r="E34" s="41"/>
      <c r="F34" s="41"/>
      <c r="G34" s="41"/>
      <c r="H34" s="41"/>
      <c r="I34" s="41"/>
      <c r="J34" s="158">
        <f>ROUND(J92, 2)</f>
        <v>0</v>
      </c>
      <c r="K34" s="41"/>
      <c r="L34" s="149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6.96" customHeight="1">
      <c r="A35" s="41"/>
      <c r="B35" s="47"/>
      <c r="C35" s="41"/>
      <c r="D35" s="156"/>
      <c r="E35" s="156"/>
      <c r="F35" s="156"/>
      <c r="G35" s="156"/>
      <c r="H35" s="156"/>
      <c r="I35" s="156"/>
      <c r="J35" s="156"/>
      <c r="K35" s="156"/>
      <c r="L35" s="149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41"/>
      <c r="F36" s="159" t="s">
        <v>41</v>
      </c>
      <c r="G36" s="41"/>
      <c r="H36" s="41"/>
      <c r="I36" s="159" t="s">
        <v>40</v>
      </c>
      <c r="J36" s="159" t="s">
        <v>42</v>
      </c>
      <c r="K36" s="41"/>
      <c r="L36" s="149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s="2" customFormat="1" ht="14.4" customHeight="1">
      <c r="A37" s="41"/>
      <c r="B37" s="47"/>
      <c r="C37" s="41"/>
      <c r="D37" s="160" t="s">
        <v>43</v>
      </c>
      <c r="E37" s="147" t="s">
        <v>44</v>
      </c>
      <c r="F37" s="161">
        <f>ROUND((SUM(BE92:BE141)),  2)</f>
        <v>0</v>
      </c>
      <c r="G37" s="41"/>
      <c r="H37" s="41"/>
      <c r="I37" s="162">
        <v>0.20999999999999999</v>
      </c>
      <c r="J37" s="161">
        <f>ROUND(((SUM(BE92:BE141))*I37),  2)</f>
        <v>0</v>
      </c>
      <c r="K37" s="41"/>
      <c r="L37" s="149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14.4" customHeight="1">
      <c r="A38" s="41"/>
      <c r="B38" s="47"/>
      <c r="C38" s="41"/>
      <c r="D38" s="41"/>
      <c r="E38" s="147" t="s">
        <v>45</v>
      </c>
      <c r="F38" s="161">
        <f>ROUND((SUM(BF92:BF141)),  2)</f>
        <v>0</v>
      </c>
      <c r="G38" s="41"/>
      <c r="H38" s="41"/>
      <c r="I38" s="162">
        <v>0.12</v>
      </c>
      <c r="J38" s="161">
        <f>ROUND(((SUM(BF92:BF141))*I38),  2)</f>
        <v>0</v>
      </c>
      <c r="K38" s="41"/>
      <c r="L38" s="149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7" t="s">
        <v>46</v>
      </c>
      <c r="F39" s="161">
        <f>ROUND((SUM(BG92:BG141)),  2)</f>
        <v>0</v>
      </c>
      <c r="G39" s="41"/>
      <c r="H39" s="41"/>
      <c r="I39" s="162">
        <v>0.20999999999999999</v>
      </c>
      <c r="J39" s="161">
        <f>0</f>
        <v>0</v>
      </c>
      <c r="K39" s="41"/>
      <c r="L39" s="149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hidden="1" s="2" customFormat="1" ht="14.4" customHeight="1">
      <c r="A40" s="41"/>
      <c r="B40" s="47"/>
      <c r="C40" s="41"/>
      <c r="D40" s="41"/>
      <c r="E40" s="147" t="s">
        <v>47</v>
      </c>
      <c r="F40" s="161">
        <f>ROUND((SUM(BH92:BH141)),  2)</f>
        <v>0</v>
      </c>
      <c r="G40" s="41"/>
      <c r="H40" s="41"/>
      <c r="I40" s="162">
        <v>0.12</v>
      </c>
      <c r="J40" s="161">
        <f>0</f>
        <v>0</v>
      </c>
      <c r="K40" s="41"/>
      <c r="L40" s="149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hidden="1" s="2" customFormat="1" ht="14.4" customHeight="1">
      <c r="A41" s="41"/>
      <c r="B41" s="47"/>
      <c r="C41" s="41"/>
      <c r="D41" s="41"/>
      <c r="E41" s="147" t="s">
        <v>48</v>
      </c>
      <c r="F41" s="161">
        <f>ROUND((SUM(BI92:BI141)),  2)</f>
        <v>0</v>
      </c>
      <c r="G41" s="41"/>
      <c r="H41" s="41"/>
      <c r="I41" s="162">
        <v>0</v>
      </c>
      <c r="J41" s="161">
        <f>0</f>
        <v>0</v>
      </c>
      <c r="K41" s="41"/>
      <c r="L41" s="149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6.96" customHeight="1">
      <c r="A42" s="41"/>
      <c r="B42" s="47"/>
      <c r="C42" s="41"/>
      <c r="D42" s="41"/>
      <c r="E42" s="41"/>
      <c r="F42" s="41"/>
      <c r="G42" s="41"/>
      <c r="H42" s="41"/>
      <c r="I42" s="41"/>
      <c r="J42" s="41"/>
      <c r="K42" s="41"/>
      <c r="L42" s="149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2" customFormat="1" ht="25.44" customHeight="1">
      <c r="A43" s="41"/>
      <c r="B43" s="47"/>
      <c r="C43" s="163"/>
      <c r="D43" s="164" t="s">
        <v>49</v>
      </c>
      <c r="E43" s="165"/>
      <c r="F43" s="165"/>
      <c r="G43" s="166" t="s">
        <v>50</v>
      </c>
      <c r="H43" s="167" t="s">
        <v>51</v>
      </c>
      <c r="I43" s="165"/>
      <c r="J43" s="168">
        <f>SUM(J34:J41)</f>
        <v>0</v>
      </c>
      <c r="K43" s="169"/>
      <c r="L43" s="149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</row>
    <row r="44" s="2" customFormat="1" ht="14.4" customHeight="1">
      <c r="A44" s="41"/>
      <c r="B44" s="170"/>
      <c r="C44" s="171"/>
      <c r="D44" s="171"/>
      <c r="E44" s="171"/>
      <c r="F44" s="171"/>
      <c r="G44" s="171"/>
      <c r="H44" s="171"/>
      <c r="I44" s="171"/>
      <c r="J44" s="171"/>
      <c r="K44" s="171"/>
      <c r="L44" s="149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8" s="2" customFormat="1" ht="6.96" customHeight="1">
      <c r="A48" s="41"/>
      <c r="B48" s="172"/>
      <c r="C48" s="173"/>
      <c r="D48" s="173"/>
      <c r="E48" s="173"/>
      <c r="F48" s="173"/>
      <c r="G48" s="173"/>
      <c r="H48" s="173"/>
      <c r="I48" s="173"/>
      <c r="J48" s="173"/>
      <c r="K48" s="173"/>
      <c r="L48" s="149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24.96" customHeight="1">
      <c r="A49" s="41"/>
      <c r="B49" s="42"/>
      <c r="C49" s="26" t="s">
        <v>159</v>
      </c>
      <c r="D49" s="43"/>
      <c r="E49" s="43"/>
      <c r="F49" s="43"/>
      <c r="G49" s="43"/>
      <c r="H49" s="43"/>
      <c r="I49" s="43"/>
      <c r="J49" s="43"/>
      <c r="K49" s="43"/>
      <c r="L49" s="149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6.96" customHeight="1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149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12" customHeight="1">
      <c r="A51" s="41"/>
      <c r="B51" s="42"/>
      <c r="C51" s="35" t="s">
        <v>16</v>
      </c>
      <c r="D51" s="43"/>
      <c r="E51" s="43"/>
      <c r="F51" s="43"/>
      <c r="G51" s="43"/>
      <c r="H51" s="43"/>
      <c r="I51" s="43"/>
      <c r="J51" s="43"/>
      <c r="K51" s="43"/>
      <c r="L51" s="149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6.5" customHeight="1">
      <c r="A52" s="41"/>
      <c r="B52" s="42"/>
      <c r="C52" s="43"/>
      <c r="D52" s="43"/>
      <c r="E52" s="174" t="str">
        <f>E7</f>
        <v>MODERNIZACE DOMOVA sv. VÁCLAVA, rekonstrukce domova pro seniory a modernizace zázemí služby</v>
      </c>
      <c r="F52" s="35"/>
      <c r="G52" s="35"/>
      <c r="H52" s="35"/>
      <c r="I52" s="43"/>
      <c r="J52" s="43"/>
      <c r="K52" s="43"/>
      <c r="L52" s="149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1" customFormat="1" ht="12" customHeight="1">
      <c r="B53" s="24"/>
      <c r="C53" s="35" t="s">
        <v>155</v>
      </c>
      <c r="D53" s="25"/>
      <c r="E53" s="25"/>
      <c r="F53" s="25"/>
      <c r="G53" s="25"/>
      <c r="H53" s="25"/>
      <c r="I53" s="25"/>
      <c r="J53" s="25"/>
      <c r="K53" s="25"/>
      <c r="L53" s="23"/>
    </row>
    <row r="54" s="1" customFormat="1" ht="16.5" customHeight="1">
      <c r="B54" s="24"/>
      <c r="C54" s="25"/>
      <c r="D54" s="25"/>
      <c r="E54" s="174" t="s">
        <v>2482</v>
      </c>
      <c r="F54" s="25"/>
      <c r="G54" s="25"/>
      <c r="H54" s="25"/>
      <c r="I54" s="25"/>
      <c r="J54" s="25"/>
      <c r="K54" s="25"/>
      <c r="L54" s="23"/>
    </row>
    <row r="55" s="1" customFormat="1" ht="12" customHeight="1">
      <c r="B55" s="24"/>
      <c r="C55" s="35" t="s">
        <v>157</v>
      </c>
      <c r="D55" s="25"/>
      <c r="E55" s="25"/>
      <c r="F55" s="25"/>
      <c r="G55" s="25"/>
      <c r="H55" s="25"/>
      <c r="I55" s="25"/>
      <c r="J55" s="25"/>
      <c r="K55" s="25"/>
      <c r="L55" s="23"/>
    </row>
    <row r="56" s="2" customFormat="1" ht="16.5" customHeight="1">
      <c r="A56" s="41"/>
      <c r="B56" s="42"/>
      <c r="C56" s="43"/>
      <c r="D56" s="43"/>
      <c r="E56" s="301" t="s">
        <v>2850</v>
      </c>
      <c r="F56" s="43"/>
      <c r="G56" s="43"/>
      <c r="H56" s="43"/>
      <c r="I56" s="43"/>
      <c r="J56" s="43"/>
      <c r="K56" s="43"/>
      <c r="L56" s="149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12" customHeight="1">
      <c r="A57" s="41"/>
      <c r="B57" s="42"/>
      <c r="C57" s="35" t="s">
        <v>2851</v>
      </c>
      <c r="D57" s="43"/>
      <c r="E57" s="43"/>
      <c r="F57" s="43"/>
      <c r="G57" s="43"/>
      <c r="H57" s="43"/>
      <c r="I57" s="43"/>
      <c r="J57" s="43"/>
      <c r="K57" s="43"/>
      <c r="L57" s="149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6.5" customHeight="1">
      <c r="A58" s="41"/>
      <c r="B58" s="42"/>
      <c r="C58" s="43"/>
      <c r="D58" s="43"/>
      <c r="E58" s="72" t="str">
        <f>E13</f>
        <v>SO05_4 - Elektroinstalace - Slaboproud</v>
      </c>
      <c r="F58" s="43"/>
      <c r="G58" s="43"/>
      <c r="H58" s="43"/>
      <c r="I58" s="43"/>
      <c r="J58" s="43"/>
      <c r="K58" s="43"/>
      <c r="L58" s="149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6.96" customHeight="1">
      <c r="A59" s="41"/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149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2" customHeight="1">
      <c r="A60" s="41"/>
      <c r="B60" s="42"/>
      <c r="C60" s="35" t="s">
        <v>22</v>
      </c>
      <c r="D60" s="43"/>
      <c r="E60" s="43"/>
      <c r="F60" s="30" t="str">
        <f>F16</f>
        <v>Brandýs nad Labem-Stará Boleslav</v>
      </c>
      <c r="G60" s="43"/>
      <c r="H60" s="43"/>
      <c r="I60" s="35" t="s">
        <v>24</v>
      </c>
      <c r="J60" s="75" t="str">
        <f>IF(J16="","",J16)</f>
        <v>11. 12. 2025</v>
      </c>
      <c r="K60" s="43"/>
      <c r="L60" s="149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6.96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49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25.65" customHeight="1">
      <c r="A62" s="41"/>
      <c r="B62" s="42"/>
      <c r="C62" s="35" t="s">
        <v>26</v>
      </c>
      <c r="D62" s="43"/>
      <c r="E62" s="43"/>
      <c r="F62" s="30" t="str">
        <f>E19</f>
        <v>ARCIDIECÉZNÍ CHARITA PRAHA</v>
      </c>
      <c r="G62" s="43"/>
      <c r="H62" s="43"/>
      <c r="I62" s="35" t="s">
        <v>32</v>
      </c>
      <c r="J62" s="39" t="str">
        <f>E25</f>
        <v>JIRSA - ARCHITEKTI, s.r.o.</v>
      </c>
      <c r="K62" s="43"/>
      <c r="L62" s="149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15.15" customHeight="1">
      <c r="A63" s="41"/>
      <c r="B63" s="42"/>
      <c r="C63" s="35" t="s">
        <v>30</v>
      </c>
      <c r="D63" s="43"/>
      <c r="E63" s="43"/>
      <c r="F63" s="30" t="str">
        <f>IF(E22="","",E22)</f>
        <v>Vyplň údaj</v>
      </c>
      <c r="G63" s="43"/>
      <c r="H63" s="43"/>
      <c r="I63" s="35" t="s">
        <v>35</v>
      </c>
      <c r="J63" s="39" t="str">
        <f>E28</f>
        <v xml:space="preserve"> </v>
      </c>
      <c r="K63" s="43"/>
      <c r="L63" s="149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</row>
    <row r="64" s="2" customFormat="1" ht="10.32" customHeight="1">
      <c r="A64" s="41"/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149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</row>
    <row r="65" s="2" customFormat="1" ht="29.28" customHeight="1">
      <c r="A65" s="41"/>
      <c r="B65" s="42"/>
      <c r="C65" s="175" t="s">
        <v>160</v>
      </c>
      <c r="D65" s="176"/>
      <c r="E65" s="176"/>
      <c r="F65" s="176"/>
      <c r="G65" s="176"/>
      <c r="H65" s="176"/>
      <c r="I65" s="176"/>
      <c r="J65" s="177" t="s">
        <v>161</v>
      </c>
      <c r="K65" s="176"/>
      <c r="L65" s="149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 s="2" customFormat="1" ht="10.32" customHeight="1">
      <c r="A66" s="41"/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149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2.8" customHeight="1">
      <c r="A67" s="41"/>
      <c r="B67" s="42"/>
      <c r="C67" s="178" t="s">
        <v>71</v>
      </c>
      <c r="D67" s="43"/>
      <c r="E67" s="43"/>
      <c r="F67" s="43"/>
      <c r="G67" s="43"/>
      <c r="H67" s="43"/>
      <c r="I67" s="43"/>
      <c r="J67" s="105">
        <f>J92</f>
        <v>0</v>
      </c>
      <c r="K67" s="43"/>
      <c r="L67" s="149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U67" s="20" t="s">
        <v>162</v>
      </c>
    </row>
    <row r="68" s="9" customFormat="1" ht="24.96" customHeight="1">
      <c r="A68" s="9"/>
      <c r="B68" s="179"/>
      <c r="C68" s="180"/>
      <c r="D68" s="181" t="s">
        <v>3147</v>
      </c>
      <c r="E68" s="182"/>
      <c r="F68" s="182"/>
      <c r="G68" s="182"/>
      <c r="H68" s="182"/>
      <c r="I68" s="182"/>
      <c r="J68" s="183">
        <f>J93</f>
        <v>0</v>
      </c>
      <c r="K68" s="180"/>
      <c r="L68" s="184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2" customFormat="1" ht="21.84" customHeight="1">
      <c r="A69" s="41"/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149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6.96" customHeight="1">
      <c r="A70" s="41"/>
      <c r="B70" s="62"/>
      <c r="C70" s="63"/>
      <c r="D70" s="63"/>
      <c r="E70" s="63"/>
      <c r="F70" s="63"/>
      <c r="G70" s="63"/>
      <c r="H70" s="63"/>
      <c r="I70" s="63"/>
      <c r="J70" s="63"/>
      <c r="K70" s="63"/>
      <c r="L70" s="149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4" s="2" customFormat="1" ht="6.96" customHeight="1">
      <c r="A74" s="41"/>
      <c r="B74" s="64"/>
      <c r="C74" s="65"/>
      <c r="D74" s="65"/>
      <c r="E74" s="65"/>
      <c r="F74" s="65"/>
      <c r="G74" s="65"/>
      <c r="H74" s="65"/>
      <c r="I74" s="65"/>
      <c r="J74" s="65"/>
      <c r="K74" s="65"/>
      <c r="L74" s="149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24.96" customHeight="1">
      <c r="A75" s="41"/>
      <c r="B75" s="42"/>
      <c r="C75" s="26" t="s">
        <v>178</v>
      </c>
      <c r="D75" s="43"/>
      <c r="E75" s="43"/>
      <c r="F75" s="43"/>
      <c r="G75" s="43"/>
      <c r="H75" s="43"/>
      <c r="I75" s="43"/>
      <c r="J75" s="43"/>
      <c r="K75" s="43"/>
      <c r="L75" s="149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6.96" customHeigh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149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2" customHeight="1">
      <c r="A77" s="41"/>
      <c r="B77" s="42"/>
      <c r="C77" s="35" t="s">
        <v>16</v>
      </c>
      <c r="D77" s="43"/>
      <c r="E77" s="43"/>
      <c r="F77" s="43"/>
      <c r="G77" s="43"/>
      <c r="H77" s="43"/>
      <c r="I77" s="43"/>
      <c r="J77" s="43"/>
      <c r="K77" s="43"/>
      <c r="L77" s="149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6.5" customHeight="1">
      <c r="A78" s="41"/>
      <c r="B78" s="42"/>
      <c r="C78" s="43"/>
      <c r="D78" s="43"/>
      <c r="E78" s="174" t="str">
        <f>E7</f>
        <v>MODERNIZACE DOMOVA sv. VÁCLAVA, rekonstrukce domova pro seniory a modernizace zázemí služby</v>
      </c>
      <c r="F78" s="35"/>
      <c r="G78" s="35"/>
      <c r="H78" s="35"/>
      <c r="I78" s="43"/>
      <c r="J78" s="43"/>
      <c r="K78" s="43"/>
      <c r="L78" s="149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1" customFormat="1" ht="12" customHeight="1">
      <c r="B79" s="24"/>
      <c r="C79" s="35" t="s">
        <v>155</v>
      </c>
      <c r="D79" s="25"/>
      <c r="E79" s="25"/>
      <c r="F79" s="25"/>
      <c r="G79" s="25"/>
      <c r="H79" s="25"/>
      <c r="I79" s="25"/>
      <c r="J79" s="25"/>
      <c r="K79" s="25"/>
      <c r="L79" s="23"/>
    </row>
    <row r="80" s="1" customFormat="1" ht="16.5" customHeight="1">
      <c r="B80" s="24"/>
      <c r="C80" s="25"/>
      <c r="D80" s="25"/>
      <c r="E80" s="174" t="s">
        <v>2482</v>
      </c>
      <c r="F80" s="25"/>
      <c r="G80" s="25"/>
      <c r="H80" s="25"/>
      <c r="I80" s="25"/>
      <c r="J80" s="25"/>
      <c r="K80" s="25"/>
      <c r="L80" s="23"/>
    </row>
    <row r="81" s="1" customFormat="1" ht="12" customHeight="1">
      <c r="B81" s="24"/>
      <c r="C81" s="35" t="s">
        <v>157</v>
      </c>
      <c r="D81" s="25"/>
      <c r="E81" s="25"/>
      <c r="F81" s="25"/>
      <c r="G81" s="25"/>
      <c r="H81" s="25"/>
      <c r="I81" s="25"/>
      <c r="J81" s="25"/>
      <c r="K81" s="25"/>
      <c r="L81" s="23"/>
    </row>
    <row r="82" s="2" customFormat="1" ht="16.5" customHeight="1">
      <c r="A82" s="41"/>
      <c r="B82" s="42"/>
      <c r="C82" s="43"/>
      <c r="D82" s="43"/>
      <c r="E82" s="301" t="s">
        <v>2850</v>
      </c>
      <c r="F82" s="43"/>
      <c r="G82" s="43"/>
      <c r="H82" s="43"/>
      <c r="I82" s="43"/>
      <c r="J82" s="43"/>
      <c r="K82" s="43"/>
      <c r="L82" s="149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2" customHeight="1">
      <c r="A83" s="41"/>
      <c r="B83" s="42"/>
      <c r="C83" s="35" t="s">
        <v>2851</v>
      </c>
      <c r="D83" s="43"/>
      <c r="E83" s="43"/>
      <c r="F83" s="43"/>
      <c r="G83" s="43"/>
      <c r="H83" s="43"/>
      <c r="I83" s="43"/>
      <c r="J83" s="43"/>
      <c r="K83" s="43"/>
      <c r="L83" s="149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6.5" customHeight="1">
      <c r="A84" s="41"/>
      <c r="B84" s="42"/>
      <c r="C84" s="43"/>
      <c r="D84" s="43"/>
      <c r="E84" s="72" t="str">
        <f>E13</f>
        <v>SO05_4 - Elektroinstalace - Slaboproud</v>
      </c>
      <c r="F84" s="43"/>
      <c r="G84" s="43"/>
      <c r="H84" s="43"/>
      <c r="I84" s="43"/>
      <c r="J84" s="43"/>
      <c r="K84" s="43"/>
      <c r="L84" s="149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6.96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49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5" t="s">
        <v>22</v>
      </c>
      <c r="D86" s="43"/>
      <c r="E86" s="43"/>
      <c r="F86" s="30" t="str">
        <f>F16</f>
        <v>Brandýs nad Labem-Stará Boleslav</v>
      </c>
      <c r="G86" s="43"/>
      <c r="H86" s="43"/>
      <c r="I86" s="35" t="s">
        <v>24</v>
      </c>
      <c r="J86" s="75" t="str">
        <f>IF(J16="","",J16)</f>
        <v>11. 12. 2025</v>
      </c>
      <c r="K86" s="43"/>
      <c r="L86" s="149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6.96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49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25.65" customHeight="1">
      <c r="A88" s="41"/>
      <c r="B88" s="42"/>
      <c r="C88" s="35" t="s">
        <v>26</v>
      </c>
      <c r="D88" s="43"/>
      <c r="E88" s="43"/>
      <c r="F88" s="30" t="str">
        <f>E19</f>
        <v>ARCIDIECÉZNÍ CHARITA PRAHA</v>
      </c>
      <c r="G88" s="43"/>
      <c r="H88" s="43"/>
      <c r="I88" s="35" t="s">
        <v>32</v>
      </c>
      <c r="J88" s="39" t="str">
        <f>E25</f>
        <v>JIRSA - ARCHITEKTI, s.r.o.</v>
      </c>
      <c r="K88" s="43"/>
      <c r="L88" s="149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5.15" customHeight="1">
      <c r="A89" s="41"/>
      <c r="B89" s="42"/>
      <c r="C89" s="35" t="s">
        <v>30</v>
      </c>
      <c r="D89" s="43"/>
      <c r="E89" s="43"/>
      <c r="F89" s="30" t="str">
        <f>IF(E22="","",E22)</f>
        <v>Vyplň údaj</v>
      </c>
      <c r="G89" s="43"/>
      <c r="H89" s="43"/>
      <c r="I89" s="35" t="s">
        <v>35</v>
      </c>
      <c r="J89" s="39" t="str">
        <f>E28</f>
        <v xml:space="preserve"> </v>
      </c>
      <c r="K89" s="43"/>
      <c r="L89" s="149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0.32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149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11" customFormat="1" ht="29.28" customHeight="1">
      <c r="A91" s="190"/>
      <c r="B91" s="191"/>
      <c r="C91" s="192" t="s">
        <v>179</v>
      </c>
      <c r="D91" s="193" t="s">
        <v>58</v>
      </c>
      <c r="E91" s="193" t="s">
        <v>54</v>
      </c>
      <c r="F91" s="193" t="s">
        <v>55</v>
      </c>
      <c r="G91" s="193" t="s">
        <v>180</v>
      </c>
      <c r="H91" s="193" t="s">
        <v>181</v>
      </c>
      <c r="I91" s="193" t="s">
        <v>182</v>
      </c>
      <c r="J91" s="193" t="s">
        <v>161</v>
      </c>
      <c r="K91" s="194" t="s">
        <v>183</v>
      </c>
      <c r="L91" s="195"/>
      <c r="M91" s="95" t="s">
        <v>21</v>
      </c>
      <c r="N91" s="96" t="s">
        <v>43</v>
      </c>
      <c r="O91" s="96" t="s">
        <v>184</v>
      </c>
      <c r="P91" s="96" t="s">
        <v>185</v>
      </c>
      <c r="Q91" s="96" t="s">
        <v>186</v>
      </c>
      <c r="R91" s="96" t="s">
        <v>187</v>
      </c>
      <c r="S91" s="96" t="s">
        <v>188</v>
      </c>
      <c r="T91" s="97" t="s">
        <v>189</v>
      </c>
      <c r="U91" s="190"/>
      <c r="V91" s="190"/>
      <c r="W91" s="190"/>
      <c r="X91" s="190"/>
      <c r="Y91" s="190"/>
      <c r="Z91" s="190"/>
      <c r="AA91" s="190"/>
      <c r="AB91" s="190"/>
      <c r="AC91" s="190"/>
      <c r="AD91" s="190"/>
      <c r="AE91" s="190"/>
    </row>
    <row r="92" s="2" customFormat="1" ht="22.8" customHeight="1">
      <c r="A92" s="41"/>
      <c r="B92" s="42"/>
      <c r="C92" s="102" t="s">
        <v>190</v>
      </c>
      <c r="D92" s="43"/>
      <c r="E92" s="43"/>
      <c r="F92" s="43"/>
      <c r="G92" s="43"/>
      <c r="H92" s="43"/>
      <c r="I92" s="43"/>
      <c r="J92" s="196">
        <f>BK92</f>
        <v>0</v>
      </c>
      <c r="K92" s="43"/>
      <c r="L92" s="47"/>
      <c r="M92" s="98"/>
      <c r="N92" s="197"/>
      <c r="O92" s="99"/>
      <c r="P92" s="198">
        <f>P93</f>
        <v>0</v>
      </c>
      <c r="Q92" s="99"/>
      <c r="R92" s="198">
        <f>R93</f>
        <v>0.087025000000000005</v>
      </c>
      <c r="S92" s="99"/>
      <c r="T92" s="199">
        <f>T93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T92" s="20" t="s">
        <v>72</v>
      </c>
      <c r="AU92" s="20" t="s">
        <v>162</v>
      </c>
      <c r="BK92" s="200">
        <f>BK93</f>
        <v>0</v>
      </c>
    </row>
    <row r="93" s="12" customFormat="1" ht="25.92" customHeight="1">
      <c r="A93" s="12"/>
      <c r="B93" s="201"/>
      <c r="C93" s="202"/>
      <c r="D93" s="203" t="s">
        <v>72</v>
      </c>
      <c r="E93" s="204" t="s">
        <v>3148</v>
      </c>
      <c r="F93" s="204" t="s">
        <v>3149</v>
      </c>
      <c r="G93" s="202"/>
      <c r="H93" s="202"/>
      <c r="I93" s="205"/>
      <c r="J93" s="206">
        <f>BK93</f>
        <v>0</v>
      </c>
      <c r="K93" s="202"/>
      <c r="L93" s="207"/>
      <c r="M93" s="208"/>
      <c r="N93" s="209"/>
      <c r="O93" s="209"/>
      <c r="P93" s="210">
        <f>SUM(P94:P141)</f>
        <v>0</v>
      </c>
      <c r="Q93" s="209"/>
      <c r="R93" s="210">
        <f>SUM(R94:R141)</f>
        <v>0.087025000000000005</v>
      </c>
      <c r="S93" s="209"/>
      <c r="T93" s="211">
        <f>SUM(T94:T141)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2" t="s">
        <v>77</v>
      </c>
      <c r="AT93" s="213" t="s">
        <v>72</v>
      </c>
      <c r="AU93" s="213" t="s">
        <v>73</v>
      </c>
      <c r="AY93" s="212" t="s">
        <v>193</v>
      </c>
      <c r="BK93" s="214">
        <f>SUM(BK94:BK141)</f>
        <v>0</v>
      </c>
    </row>
    <row r="94" s="2" customFormat="1" ht="16.5" customHeight="1">
      <c r="A94" s="41"/>
      <c r="B94" s="42"/>
      <c r="C94" s="217" t="s">
        <v>77</v>
      </c>
      <c r="D94" s="217" t="s">
        <v>195</v>
      </c>
      <c r="E94" s="218" t="s">
        <v>3150</v>
      </c>
      <c r="F94" s="219" t="s">
        <v>3151</v>
      </c>
      <c r="G94" s="220" t="s">
        <v>588</v>
      </c>
      <c r="H94" s="221">
        <v>1</v>
      </c>
      <c r="I94" s="222"/>
      <c r="J94" s="223">
        <f>ROUND(I94*H94,2)</f>
        <v>0</v>
      </c>
      <c r="K94" s="219" t="s">
        <v>199</v>
      </c>
      <c r="L94" s="47"/>
      <c r="M94" s="224" t="s">
        <v>21</v>
      </c>
      <c r="N94" s="225" t="s">
        <v>44</v>
      </c>
      <c r="O94" s="87"/>
      <c r="P94" s="226">
        <f>O94*H94</f>
        <v>0</v>
      </c>
      <c r="Q94" s="226">
        <v>0</v>
      </c>
      <c r="R94" s="226">
        <f>Q94*H94</f>
        <v>0</v>
      </c>
      <c r="S94" s="226">
        <v>0</v>
      </c>
      <c r="T94" s="227">
        <f>S94*H94</f>
        <v>0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R94" s="228" t="s">
        <v>200</v>
      </c>
      <c r="AT94" s="228" t="s">
        <v>195</v>
      </c>
      <c r="AU94" s="228" t="s">
        <v>77</v>
      </c>
      <c r="AY94" s="20" t="s">
        <v>193</v>
      </c>
      <c r="BE94" s="229">
        <f>IF(N94="základní",J94,0)</f>
        <v>0</v>
      </c>
      <c r="BF94" s="229">
        <f>IF(N94="snížená",J94,0)</f>
        <v>0</v>
      </c>
      <c r="BG94" s="229">
        <f>IF(N94="zákl. přenesená",J94,0)</f>
        <v>0</v>
      </c>
      <c r="BH94" s="229">
        <f>IF(N94="sníž. přenesená",J94,0)</f>
        <v>0</v>
      </c>
      <c r="BI94" s="229">
        <f>IF(N94="nulová",J94,0)</f>
        <v>0</v>
      </c>
      <c r="BJ94" s="20" t="s">
        <v>77</v>
      </c>
      <c r="BK94" s="229">
        <f>ROUND(I94*H94,2)</f>
        <v>0</v>
      </c>
      <c r="BL94" s="20" t="s">
        <v>200</v>
      </c>
      <c r="BM94" s="228" t="s">
        <v>81</v>
      </c>
    </row>
    <row r="95" s="2" customFormat="1">
      <c r="A95" s="41"/>
      <c r="B95" s="42"/>
      <c r="C95" s="43"/>
      <c r="D95" s="230" t="s">
        <v>202</v>
      </c>
      <c r="E95" s="43"/>
      <c r="F95" s="231" t="s">
        <v>3152</v>
      </c>
      <c r="G95" s="43"/>
      <c r="H95" s="43"/>
      <c r="I95" s="232"/>
      <c r="J95" s="43"/>
      <c r="K95" s="43"/>
      <c r="L95" s="47"/>
      <c r="M95" s="233"/>
      <c r="N95" s="234"/>
      <c r="O95" s="87"/>
      <c r="P95" s="87"/>
      <c r="Q95" s="87"/>
      <c r="R95" s="87"/>
      <c r="S95" s="87"/>
      <c r="T95" s="88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T95" s="20" t="s">
        <v>202</v>
      </c>
      <c r="AU95" s="20" t="s">
        <v>77</v>
      </c>
    </row>
    <row r="96" s="2" customFormat="1" ht="16.5" customHeight="1">
      <c r="A96" s="41"/>
      <c r="B96" s="42"/>
      <c r="C96" s="282" t="s">
        <v>81</v>
      </c>
      <c r="D96" s="282" t="s">
        <v>811</v>
      </c>
      <c r="E96" s="283" t="s">
        <v>3153</v>
      </c>
      <c r="F96" s="284" t="s">
        <v>3154</v>
      </c>
      <c r="G96" s="285" t="s">
        <v>588</v>
      </c>
      <c r="H96" s="286">
        <v>1</v>
      </c>
      <c r="I96" s="287"/>
      <c r="J96" s="288">
        <f>ROUND(I96*H96,2)</f>
        <v>0</v>
      </c>
      <c r="K96" s="284" t="s">
        <v>199</v>
      </c>
      <c r="L96" s="289"/>
      <c r="M96" s="290" t="s">
        <v>21</v>
      </c>
      <c r="N96" s="291" t="s">
        <v>44</v>
      </c>
      <c r="O96" s="87"/>
      <c r="P96" s="226">
        <f>O96*H96</f>
        <v>0</v>
      </c>
      <c r="Q96" s="226">
        <v>0.0184</v>
      </c>
      <c r="R96" s="226">
        <f>Q96*H96</f>
        <v>0.0184</v>
      </c>
      <c r="S96" s="226">
        <v>0</v>
      </c>
      <c r="T96" s="227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28" t="s">
        <v>254</v>
      </c>
      <c r="AT96" s="228" t="s">
        <v>811</v>
      </c>
      <c r="AU96" s="228" t="s">
        <v>77</v>
      </c>
      <c r="AY96" s="20" t="s">
        <v>193</v>
      </c>
      <c r="BE96" s="229">
        <f>IF(N96="základní",J96,0)</f>
        <v>0</v>
      </c>
      <c r="BF96" s="229">
        <f>IF(N96="snížená",J96,0)</f>
        <v>0</v>
      </c>
      <c r="BG96" s="229">
        <f>IF(N96="zákl. přenesená",J96,0)</f>
        <v>0</v>
      </c>
      <c r="BH96" s="229">
        <f>IF(N96="sníž. přenesená",J96,0)</f>
        <v>0</v>
      </c>
      <c r="BI96" s="229">
        <f>IF(N96="nulová",J96,0)</f>
        <v>0</v>
      </c>
      <c r="BJ96" s="20" t="s">
        <v>77</v>
      </c>
      <c r="BK96" s="229">
        <f>ROUND(I96*H96,2)</f>
        <v>0</v>
      </c>
      <c r="BL96" s="20" t="s">
        <v>200</v>
      </c>
      <c r="BM96" s="228" t="s">
        <v>200</v>
      </c>
    </row>
    <row r="97" s="2" customFormat="1">
      <c r="A97" s="41"/>
      <c r="B97" s="42"/>
      <c r="C97" s="43"/>
      <c r="D97" s="237" t="s">
        <v>836</v>
      </c>
      <c r="E97" s="43"/>
      <c r="F97" s="292" t="s">
        <v>3155</v>
      </c>
      <c r="G97" s="43"/>
      <c r="H97" s="43"/>
      <c r="I97" s="232"/>
      <c r="J97" s="43"/>
      <c r="K97" s="43"/>
      <c r="L97" s="47"/>
      <c r="M97" s="233"/>
      <c r="N97" s="234"/>
      <c r="O97" s="87"/>
      <c r="P97" s="87"/>
      <c r="Q97" s="87"/>
      <c r="R97" s="87"/>
      <c r="S97" s="87"/>
      <c r="T97" s="88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20" t="s">
        <v>836</v>
      </c>
      <c r="AU97" s="20" t="s">
        <v>77</v>
      </c>
    </row>
    <row r="98" s="2" customFormat="1" ht="16.5" customHeight="1">
      <c r="A98" s="41"/>
      <c r="B98" s="42"/>
      <c r="C98" s="217" t="s">
        <v>109</v>
      </c>
      <c r="D98" s="217" t="s">
        <v>195</v>
      </c>
      <c r="E98" s="218" t="s">
        <v>3156</v>
      </c>
      <c r="F98" s="219" t="s">
        <v>3157</v>
      </c>
      <c r="G98" s="220" t="s">
        <v>588</v>
      </c>
      <c r="H98" s="221">
        <v>1</v>
      </c>
      <c r="I98" s="222"/>
      <c r="J98" s="223">
        <f>ROUND(I98*H98,2)</f>
        <v>0</v>
      </c>
      <c r="K98" s="219" t="s">
        <v>199</v>
      </c>
      <c r="L98" s="47"/>
      <c r="M98" s="224" t="s">
        <v>21</v>
      </c>
      <c r="N98" s="225" t="s">
        <v>44</v>
      </c>
      <c r="O98" s="87"/>
      <c r="P98" s="226">
        <f>O98*H98</f>
        <v>0</v>
      </c>
      <c r="Q98" s="226">
        <v>0</v>
      </c>
      <c r="R98" s="226">
        <f>Q98*H98</f>
        <v>0</v>
      </c>
      <c r="S98" s="226">
        <v>0</v>
      </c>
      <c r="T98" s="227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28" t="s">
        <v>200</v>
      </c>
      <c r="AT98" s="228" t="s">
        <v>195</v>
      </c>
      <c r="AU98" s="228" t="s">
        <v>77</v>
      </c>
      <c r="AY98" s="20" t="s">
        <v>193</v>
      </c>
      <c r="BE98" s="229">
        <f>IF(N98="základní",J98,0)</f>
        <v>0</v>
      </c>
      <c r="BF98" s="229">
        <f>IF(N98="snížená",J98,0)</f>
        <v>0</v>
      </c>
      <c r="BG98" s="229">
        <f>IF(N98="zákl. přenesená",J98,0)</f>
        <v>0</v>
      </c>
      <c r="BH98" s="229">
        <f>IF(N98="sníž. přenesená",J98,0)</f>
        <v>0</v>
      </c>
      <c r="BI98" s="229">
        <f>IF(N98="nulová",J98,0)</f>
        <v>0</v>
      </c>
      <c r="BJ98" s="20" t="s">
        <v>77</v>
      </c>
      <c r="BK98" s="229">
        <f>ROUND(I98*H98,2)</f>
        <v>0</v>
      </c>
      <c r="BL98" s="20" t="s">
        <v>200</v>
      </c>
      <c r="BM98" s="228" t="s">
        <v>240</v>
      </c>
    </row>
    <row r="99" s="2" customFormat="1">
      <c r="A99" s="41"/>
      <c r="B99" s="42"/>
      <c r="C99" s="43"/>
      <c r="D99" s="230" t="s">
        <v>202</v>
      </c>
      <c r="E99" s="43"/>
      <c r="F99" s="231" t="s">
        <v>3158</v>
      </c>
      <c r="G99" s="43"/>
      <c r="H99" s="43"/>
      <c r="I99" s="232"/>
      <c r="J99" s="43"/>
      <c r="K99" s="43"/>
      <c r="L99" s="47"/>
      <c r="M99" s="233"/>
      <c r="N99" s="234"/>
      <c r="O99" s="87"/>
      <c r="P99" s="87"/>
      <c r="Q99" s="87"/>
      <c r="R99" s="87"/>
      <c r="S99" s="87"/>
      <c r="T99" s="88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T99" s="20" t="s">
        <v>202</v>
      </c>
      <c r="AU99" s="20" t="s">
        <v>77</v>
      </c>
    </row>
    <row r="100" s="2" customFormat="1" ht="16.5" customHeight="1">
      <c r="A100" s="41"/>
      <c r="B100" s="42"/>
      <c r="C100" s="282" t="s">
        <v>200</v>
      </c>
      <c r="D100" s="282" t="s">
        <v>811</v>
      </c>
      <c r="E100" s="283" t="s">
        <v>3159</v>
      </c>
      <c r="F100" s="284" t="s">
        <v>3160</v>
      </c>
      <c r="G100" s="285" t="s">
        <v>588</v>
      </c>
      <c r="H100" s="286">
        <v>1</v>
      </c>
      <c r="I100" s="287"/>
      <c r="J100" s="288">
        <f>ROUND(I100*H100,2)</f>
        <v>0</v>
      </c>
      <c r="K100" s="284" t="s">
        <v>21</v>
      </c>
      <c r="L100" s="289"/>
      <c r="M100" s="290" t="s">
        <v>21</v>
      </c>
      <c r="N100" s="291" t="s">
        <v>44</v>
      </c>
      <c r="O100" s="87"/>
      <c r="P100" s="226">
        <f>O100*H100</f>
        <v>0</v>
      </c>
      <c r="Q100" s="226">
        <v>0</v>
      </c>
      <c r="R100" s="226">
        <f>Q100*H100</f>
        <v>0</v>
      </c>
      <c r="S100" s="226">
        <v>0</v>
      </c>
      <c r="T100" s="227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8" t="s">
        <v>254</v>
      </c>
      <c r="AT100" s="228" t="s">
        <v>811</v>
      </c>
      <c r="AU100" s="228" t="s">
        <v>77</v>
      </c>
      <c r="AY100" s="20" t="s">
        <v>193</v>
      </c>
      <c r="BE100" s="229">
        <f>IF(N100="základní",J100,0)</f>
        <v>0</v>
      </c>
      <c r="BF100" s="229">
        <f>IF(N100="snížená",J100,0)</f>
        <v>0</v>
      </c>
      <c r="BG100" s="229">
        <f>IF(N100="zákl. přenesená",J100,0)</f>
        <v>0</v>
      </c>
      <c r="BH100" s="229">
        <f>IF(N100="sníž. přenesená",J100,0)</f>
        <v>0</v>
      </c>
      <c r="BI100" s="229">
        <f>IF(N100="nulová",J100,0)</f>
        <v>0</v>
      </c>
      <c r="BJ100" s="20" t="s">
        <v>77</v>
      </c>
      <c r="BK100" s="229">
        <f>ROUND(I100*H100,2)</f>
        <v>0</v>
      </c>
      <c r="BL100" s="20" t="s">
        <v>200</v>
      </c>
      <c r="BM100" s="228" t="s">
        <v>254</v>
      </c>
    </row>
    <row r="101" s="2" customFormat="1" ht="24.15" customHeight="1">
      <c r="A101" s="41"/>
      <c r="B101" s="42"/>
      <c r="C101" s="217" t="s">
        <v>234</v>
      </c>
      <c r="D101" s="217" t="s">
        <v>195</v>
      </c>
      <c r="E101" s="218" t="s">
        <v>3161</v>
      </c>
      <c r="F101" s="219" t="s">
        <v>3162</v>
      </c>
      <c r="G101" s="220" t="s">
        <v>1687</v>
      </c>
      <c r="H101" s="221">
        <v>1</v>
      </c>
      <c r="I101" s="222"/>
      <c r="J101" s="223">
        <f>ROUND(I101*H101,2)</f>
        <v>0</v>
      </c>
      <c r="K101" s="219" t="s">
        <v>21</v>
      </c>
      <c r="L101" s="47"/>
      <c r="M101" s="224" t="s">
        <v>21</v>
      </c>
      <c r="N101" s="225" t="s">
        <v>44</v>
      </c>
      <c r="O101" s="87"/>
      <c r="P101" s="226">
        <f>O101*H101</f>
        <v>0</v>
      </c>
      <c r="Q101" s="226">
        <v>0</v>
      </c>
      <c r="R101" s="226">
        <f>Q101*H101</f>
        <v>0</v>
      </c>
      <c r="S101" s="226">
        <v>0</v>
      </c>
      <c r="T101" s="227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8" t="s">
        <v>200</v>
      </c>
      <c r="AT101" s="228" t="s">
        <v>195</v>
      </c>
      <c r="AU101" s="228" t="s">
        <v>77</v>
      </c>
      <c r="AY101" s="20" t="s">
        <v>193</v>
      </c>
      <c r="BE101" s="229">
        <f>IF(N101="základní",J101,0)</f>
        <v>0</v>
      </c>
      <c r="BF101" s="229">
        <f>IF(N101="snížená",J101,0)</f>
        <v>0</v>
      </c>
      <c r="BG101" s="229">
        <f>IF(N101="zákl. přenesená",J101,0)</f>
        <v>0</v>
      </c>
      <c r="BH101" s="229">
        <f>IF(N101="sníž. přenesená",J101,0)</f>
        <v>0</v>
      </c>
      <c r="BI101" s="229">
        <f>IF(N101="nulová",J101,0)</f>
        <v>0</v>
      </c>
      <c r="BJ101" s="20" t="s">
        <v>77</v>
      </c>
      <c r="BK101" s="229">
        <f>ROUND(I101*H101,2)</f>
        <v>0</v>
      </c>
      <c r="BL101" s="20" t="s">
        <v>200</v>
      </c>
      <c r="BM101" s="228" t="s">
        <v>269</v>
      </c>
    </row>
    <row r="102" s="2" customFormat="1" ht="24.15" customHeight="1">
      <c r="A102" s="41"/>
      <c r="B102" s="42"/>
      <c r="C102" s="217" t="s">
        <v>240</v>
      </c>
      <c r="D102" s="217" t="s">
        <v>195</v>
      </c>
      <c r="E102" s="218" t="s">
        <v>3163</v>
      </c>
      <c r="F102" s="219" t="s">
        <v>3164</v>
      </c>
      <c r="G102" s="220" t="s">
        <v>1687</v>
      </c>
      <c r="H102" s="221">
        <v>1</v>
      </c>
      <c r="I102" s="222"/>
      <c r="J102" s="223">
        <f>ROUND(I102*H102,2)</f>
        <v>0</v>
      </c>
      <c r="K102" s="219" t="s">
        <v>21</v>
      </c>
      <c r="L102" s="47"/>
      <c r="M102" s="224" t="s">
        <v>21</v>
      </c>
      <c r="N102" s="225" t="s">
        <v>44</v>
      </c>
      <c r="O102" s="87"/>
      <c r="P102" s="226">
        <f>O102*H102</f>
        <v>0</v>
      </c>
      <c r="Q102" s="226">
        <v>0</v>
      </c>
      <c r="R102" s="226">
        <f>Q102*H102</f>
        <v>0</v>
      </c>
      <c r="S102" s="226">
        <v>0</v>
      </c>
      <c r="T102" s="227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28" t="s">
        <v>200</v>
      </c>
      <c r="AT102" s="228" t="s">
        <v>195</v>
      </c>
      <c r="AU102" s="228" t="s">
        <v>77</v>
      </c>
      <c r="AY102" s="20" t="s">
        <v>193</v>
      </c>
      <c r="BE102" s="229">
        <f>IF(N102="základní",J102,0)</f>
        <v>0</v>
      </c>
      <c r="BF102" s="229">
        <f>IF(N102="snížená",J102,0)</f>
        <v>0</v>
      </c>
      <c r="BG102" s="229">
        <f>IF(N102="zákl. přenesená",J102,0)</f>
        <v>0</v>
      </c>
      <c r="BH102" s="229">
        <f>IF(N102="sníž. přenesená",J102,0)</f>
        <v>0</v>
      </c>
      <c r="BI102" s="229">
        <f>IF(N102="nulová",J102,0)</f>
        <v>0</v>
      </c>
      <c r="BJ102" s="20" t="s">
        <v>77</v>
      </c>
      <c r="BK102" s="229">
        <f>ROUND(I102*H102,2)</f>
        <v>0</v>
      </c>
      <c r="BL102" s="20" t="s">
        <v>200</v>
      </c>
      <c r="BM102" s="228" t="s">
        <v>8</v>
      </c>
    </row>
    <row r="103" s="2" customFormat="1" ht="16.5" customHeight="1">
      <c r="A103" s="41"/>
      <c r="B103" s="42"/>
      <c r="C103" s="217" t="s">
        <v>247</v>
      </c>
      <c r="D103" s="217" t="s">
        <v>195</v>
      </c>
      <c r="E103" s="218" t="s">
        <v>3165</v>
      </c>
      <c r="F103" s="219" t="s">
        <v>3166</v>
      </c>
      <c r="G103" s="220" t="s">
        <v>588</v>
      </c>
      <c r="H103" s="221">
        <v>1</v>
      </c>
      <c r="I103" s="222"/>
      <c r="J103" s="223">
        <f>ROUND(I103*H103,2)</f>
        <v>0</v>
      </c>
      <c r="K103" s="219" t="s">
        <v>199</v>
      </c>
      <c r="L103" s="47"/>
      <c r="M103" s="224" t="s">
        <v>21</v>
      </c>
      <c r="N103" s="225" t="s">
        <v>44</v>
      </c>
      <c r="O103" s="87"/>
      <c r="P103" s="226">
        <f>O103*H103</f>
        <v>0</v>
      </c>
      <c r="Q103" s="226">
        <v>0</v>
      </c>
      <c r="R103" s="226">
        <f>Q103*H103</f>
        <v>0</v>
      </c>
      <c r="S103" s="226">
        <v>0</v>
      </c>
      <c r="T103" s="227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8" t="s">
        <v>200</v>
      </c>
      <c r="AT103" s="228" t="s">
        <v>195</v>
      </c>
      <c r="AU103" s="228" t="s">
        <v>77</v>
      </c>
      <c r="AY103" s="20" t="s">
        <v>193</v>
      </c>
      <c r="BE103" s="229">
        <f>IF(N103="základní",J103,0)</f>
        <v>0</v>
      </c>
      <c r="BF103" s="229">
        <f>IF(N103="snížená",J103,0)</f>
        <v>0</v>
      </c>
      <c r="BG103" s="229">
        <f>IF(N103="zákl. přenesená",J103,0)</f>
        <v>0</v>
      </c>
      <c r="BH103" s="229">
        <f>IF(N103="sníž. přenesená",J103,0)</f>
        <v>0</v>
      </c>
      <c r="BI103" s="229">
        <f>IF(N103="nulová",J103,0)</f>
        <v>0</v>
      </c>
      <c r="BJ103" s="20" t="s">
        <v>77</v>
      </c>
      <c r="BK103" s="229">
        <f>ROUND(I103*H103,2)</f>
        <v>0</v>
      </c>
      <c r="BL103" s="20" t="s">
        <v>200</v>
      </c>
      <c r="BM103" s="228" t="s">
        <v>312</v>
      </c>
    </row>
    <row r="104" s="2" customFormat="1">
      <c r="A104" s="41"/>
      <c r="B104" s="42"/>
      <c r="C104" s="43"/>
      <c r="D104" s="230" t="s">
        <v>202</v>
      </c>
      <c r="E104" s="43"/>
      <c r="F104" s="231" t="s">
        <v>3167</v>
      </c>
      <c r="G104" s="43"/>
      <c r="H104" s="43"/>
      <c r="I104" s="232"/>
      <c r="J104" s="43"/>
      <c r="K104" s="43"/>
      <c r="L104" s="47"/>
      <c r="M104" s="233"/>
      <c r="N104" s="234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20" t="s">
        <v>202</v>
      </c>
      <c r="AU104" s="20" t="s">
        <v>77</v>
      </c>
    </row>
    <row r="105" s="2" customFormat="1" ht="16.5" customHeight="1">
      <c r="A105" s="41"/>
      <c r="B105" s="42"/>
      <c r="C105" s="282" t="s">
        <v>254</v>
      </c>
      <c r="D105" s="282" t="s">
        <v>811</v>
      </c>
      <c r="E105" s="283" t="s">
        <v>3168</v>
      </c>
      <c r="F105" s="284" t="s">
        <v>3169</v>
      </c>
      <c r="G105" s="285" t="s">
        <v>588</v>
      </c>
      <c r="H105" s="286">
        <v>1</v>
      </c>
      <c r="I105" s="287"/>
      <c r="J105" s="288">
        <f>ROUND(I105*H105,2)</f>
        <v>0</v>
      </c>
      <c r="K105" s="284" t="s">
        <v>199</v>
      </c>
      <c r="L105" s="289"/>
      <c r="M105" s="290" t="s">
        <v>21</v>
      </c>
      <c r="N105" s="291" t="s">
        <v>44</v>
      </c>
      <c r="O105" s="87"/>
      <c r="P105" s="226">
        <f>O105*H105</f>
        <v>0</v>
      </c>
      <c r="Q105" s="226">
        <v>0.00010000000000000001</v>
      </c>
      <c r="R105" s="226">
        <f>Q105*H105</f>
        <v>0.00010000000000000001</v>
      </c>
      <c r="S105" s="226">
        <v>0</v>
      </c>
      <c r="T105" s="227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8" t="s">
        <v>254</v>
      </c>
      <c r="AT105" s="228" t="s">
        <v>811</v>
      </c>
      <c r="AU105" s="228" t="s">
        <v>77</v>
      </c>
      <c r="AY105" s="20" t="s">
        <v>193</v>
      </c>
      <c r="BE105" s="229">
        <f>IF(N105="základní",J105,0)</f>
        <v>0</v>
      </c>
      <c r="BF105" s="229">
        <f>IF(N105="snížená",J105,0)</f>
        <v>0</v>
      </c>
      <c r="BG105" s="229">
        <f>IF(N105="zákl. přenesená",J105,0)</f>
        <v>0</v>
      </c>
      <c r="BH105" s="229">
        <f>IF(N105="sníž. přenesená",J105,0)</f>
        <v>0</v>
      </c>
      <c r="BI105" s="229">
        <f>IF(N105="nulová",J105,0)</f>
        <v>0</v>
      </c>
      <c r="BJ105" s="20" t="s">
        <v>77</v>
      </c>
      <c r="BK105" s="229">
        <f>ROUND(I105*H105,2)</f>
        <v>0</v>
      </c>
      <c r="BL105" s="20" t="s">
        <v>200</v>
      </c>
      <c r="BM105" s="228" t="s">
        <v>352</v>
      </c>
    </row>
    <row r="106" s="2" customFormat="1">
      <c r="A106" s="41"/>
      <c r="B106" s="42"/>
      <c r="C106" s="43"/>
      <c r="D106" s="237" t="s">
        <v>836</v>
      </c>
      <c r="E106" s="43"/>
      <c r="F106" s="292" t="s">
        <v>3170</v>
      </c>
      <c r="G106" s="43"/>
      <c r="H106" s="43"/>
      <c r="I106" s="232"/>
      <c r="J106" s="43"/>
      <c r="K106" s="43"/>
      <c r="L106" s="47"/>
      <c r="M106" s="233"/>
      <c r="N106" s="234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20" t="s">
        <v>836</v>
      </c>
      <c r="AU106" s="20" t="s">
        <v>77</v>
      </c>
    </row>
    <row r="107" s="2" customFormat="1" ht="16.5" customHeight="1">
      <c r="A107" s="41"/>
      <c r="B107" s="42"/>
      <c r="C107" s="217" t="s">
        <v>259</v>
      </c>
      <c r="D107" s="217" t="s">
        <v>195</v>
      </c>
      <c r="E107" s="218" t="s">
        <v>3171</v>
      </c>
      <c r="F107" s="219" t="s">
        <v>3172</v>
      </c>
      <c r="G107" s="220" t="s">
        <v>588</v>
      </c>
      <c r="H107" s="221">
        <v>5</v>
      </c>
      <c r="I107" s="222"/>
      <c r="J107" s="223">
        <f>ROUND(I107*H107,2)</f>
        <v>0</v>
      </c>
      <c r="K107" s="219" t="s">
        <v>199</v>
      </c>
      <c r="L107" s="47"/>
      <c r="M107" s="224" t="s">
        <v>21</v>
      </c>
      <c r="N107" s="225" t="s">
        <v>44</v>
      </c>
      <c r="O107" s="87"/>
      <c r="P107" s="226">
        <f>O107*H107</f>
        <v>0</v>
      </c>
      <c r="Q107" s="226">
        <v>0</v>
      </c>
      <c r="R107" s="226">
        <f>Q107*H107</f>
        <v>0</v>
      </c>
      <c r="S107" s="226">
        <v>0</v>
      </c>
      <c r="T107" s="227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8" t="s">
        <v>200</v>
      </c>
      <c r="AT107" s="228" t="s">
        <v>195</v>
      </c>
      <c r="AU107" s="228" t="s">
        <v>77</v>
      </c>
      <c r="AY107" s="20" t="s">
        <v>193</v>
      </c>
      <c r="BE107" s="229">
        <f>IF(N107="základní",J107,0)</f>
        <v>0</v>
      </c>
      <c r="BF107" s="229">
        <f>IF(N107="snížená",J107,0)</f>
        <v>0</v>
      </c>
      <c r="BG107" s="229">
        <f>IF(N107="zákl. přenesená",J107,0)</f>
        <v>0</v>
      </c>
      <c r="BH107" s="229">
        <f>IF(N107="sníž. přenesená",J107,0)</f>
        <v>0</v>
      </c>
      <c r="BI107" s="229">
        <f>IF(N107="nulová",J107,0)</f>
        <v>0</v>
      </c>
      <c r="BJ107" s="20" t="s">
        <v>77</v>
      </c>
      <c r="BK107" s="229">
        <f>ROUND(I107*H107,2)</f>
        <v>0</v>
      </c>
      <c r="BL107" s="20" t="s">
        <v>200</v>
      </c>
      <c r="BM107" s="228" t="s">
        <v>368</v>
      </c>
    </row>
    <row r="108" s="2" customFormat="1">
      <c r="A108" s="41"/>
      <c r="B108" s="42"/>
      <c r="C108" s="43"/>
      <c r="D108" s="230" t="s">
        <v>202</v>
      </c>
      <c r="E108" s="43"/>
      <c r="F108" s="231" t="s">
        <v>3173</v>
      </c>
      <c r="G108" s="43"/>
      <c r="H108" s="43"/>
      <c r="I108" s="232"/>
      <c r="J108" s="43"/>
      <c r="K108" s="43"/>
      <c r="L108" s="47"/>
      <c r="M108" s="233"/>
      <c r="N108" s="234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20" t="s">
        <v>202</v>
      </c>
      <c r="AU108" s="20" t="s">
        <v>77</v>
      </c>
    </row>
    <row r="109" s="2" customFormat="1" ht="16.5" customHeight="1">
      <c r="A109" s="41"/>
      <c r="B109" s="42"/>
      <c r="C109" s="282" t="s">
        <v>269</v>
      </c>
      <c r="D109" s="282" t="s">
        <v>811</v>
      </c>
      <c r="E109" s="283" t="s">
        <v>3174</v>
      </c>
      <c r="F109" s="284" t="s">
        <v>3175</v>
      </c>
      <c r="G109" s="285" t="s">
        <v>588</v>
      </c>
      <c r="H109" s="286">
        <v>5</v>
      </c>
      <c r="I109" s="287"/>
      <c r="J109" s="288">
        <f>ROUND(I109*H109,2)</f>
        <v>0</v>
      </c>
      <c r="K109" s="284" t="s">
        <v>199</v>
      </c>
      <c r="L109" s="289"/>
      <c r="M109" s="290" t="s">
        <v>21</v>
      </c>
      <c r="N109" s="291" t="s">
        <v>44</v>
      </c>
      <c r="O109" s="87"/>
      <c r="P109" s="226">
        <f>O109*H109</f>
        <v>0</v>
      </c>
      <c r="Q109" s="226">
        <v>0.00010000000000000001</v>
      </c>
      <c r="R109" s="226">
        <f>Q109*H109</f>
        <v>0.00050000000000000001</v>
      </c>
      <c r="S109" s="226">
        <v>0</v>
      </c>
      <c r="T109" s="227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8" t="s">
        <v>254</v>
      </c>
      <c r="AT109" s="228" t="s">
        <v>811</v>
      </c>
      <c r="AU109" s="228" t="s">
        <v>77</v>
      </c>
      <c r="AY109" s="20" t="s">
        <v>193</v>
      </c>
      <c r="BE109" s="229">
        <f>IF(N109="základní",J109,0)</f>
        <v>0</v>
      </c>
      <c r="BF109" s="229">
        <f>IF(N109="snížená",J109,0)</f>
        <v>0</v>
      </c>
      <c r="BG109" s="229">
        <f>IF(N109="zákl. přenesená",J109,0)</f>
        <v>0</v>
      </c>
      <c r="BH109" s="229">
        <f>IF(N109="sníž. přenesená",J109,0)</f>
        <v>0</v>
      </c>
      <c r="BI109" s="229">
        <f>IF(N109="nulová",J109,0)</f>
        <v>0</v>
      </c>
      <c r="BJ109" s="20" t="s">
        <v>77</v>
      </c>
      <c r="BK109" s="229">
        <f>ROUND(I109*H109,2)</f>
        <v>0</v>
      </c>
      <c r="BL109" s="20" t="s">
        <v>200</v>
      </c>
      <c r="BM109" s="228" t="s">
        <v>386</v>
      </c>
    </row>
    <row r="110" s="2" customFormat="1" ht="16.5" customHeight="1">
      <c r="A110" s="41"/>
      <c r="B110" s="42"/>
      <c r="C110" s="217" t="s">
        <v>276</v>
      </c>
      <c r="D110" s="217" t="s">
        <v>195</v>
      </c>
      <c r="E110" s="218" t="s">
        <v>3176</v>
      </c>
      <c r="F110" s="219" t="s">
        <v>3177</v>
      </c>
      <c r="G110" s="220" t="s">
        <v>588</v>
      </c>
      <c r="H110" s="221">
        <v>5</v>
      </c>
      <c r="I110" s="222"/>
      <c r="J110" s="223">
        <f>ROUND(I110*H110,2)</f>
        <v>0</v>
      </c>
      <c r="K110" s="219" t="s">
        <v>199</v>
      </c>
      <c r="L110" s="47"/>
      <c r="M110" s="224" t="s">
        <v>21</v>
      </c>
      <c r="N110" s="225" t="s">
        <v>44</v>
      </c>
      <c r="O110" s="87"/>
      <c r="P110" s="226">
        <f>O110*H110</f>
        <v>0</v>
      </c>
      <c r="Q110" s="226">
        <v>0</v>
      </c>
      <c r="R110" s="226">
        <f>Q110*H110</f>
        <v>0</v>
      </c>
      <c r="S110" s="226">
        <v>0</v>
      </c>
      <c r="T110" s="227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28" t="s">
        <v>200</v>
      </c>
      <c r="AT110" s="228" t="s">
        <v>195</v>
      </c>
      <c r="AU110" s="228" t="s">
        <v>77</v>
      </c>
      <c r="AY110" s="20" t="s">
        <v>193</v>
      </c>
      <c r="BE110" s="229">
        <f>IF(N110="základní",J110,0)</f>
        <v>0</v>
      </c>
      <c r="BF110" s="229">
        <f>IF(N110="snížená",J110,0)</f>
        <v>0</v>
      </c>
      <c r="BG110" s="229">
        <f>IF(N110="zákl. přenesená",J110,0)</f>
        <v>0</v>
      </c>
      <c r="BH110" s="229">
        <f>IF(N110="sníž. přenesená",J110,0)</f>
        <v>0</v>
      </c>
      <c r="BI110" s="229">
        <f>IF(N110="nulová",J110,0)</f>
        <v>0</v>
      </c>
      <c r="BJ110" s="20" t="s">
        <v>77</v>
      </c>
      <c r="BK110" s="229">
        <f>ROUND(I110*H110,2)</f>
        <v>0</v>
      </c>
      <c r="BL110" s="20" t="s">
        <v>200</v>
      </c>
      <c r="BM110" s="228" t="s">
        <v>400</v>
      </c>
    </row>
    <row r="111" s="2" customFormat="1">
      <c r="A111" s="41"/>
      <c r="B111" s="42"/>
      <c r="C111" s="43"/>
      <c r="D111" s="230" t="s">
        <v>202</v>
      </c>
      <c r="E111" s="43"/>
      <c r="F111" s="231" t="s">
        <v>3178</v>
      </c>
      <c r="G111" s="43"/>
      <c r="H111" s="43"/>
      <c r="I111" s="232"/>
      <c r="J111" s="43"/>
      <c r="K111" s="43"/>
      <c r="L111" s="47"/>
      <c r="M111" s="233"/>
      <c r="N111" s="234"/>
      <c r="O111" s="87"/>
      <c r="P111" s="87"/>
      <c r="Q111" s="87"/>
      <c r="R111" s="87"/>
      <c r="S111" s="87"/>
      <c r="T111" s="88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T111" s="20" t="s">
        <v>202</v>
      </c>
      <c r="AU111" s="20" t="s">
        <v>77</v>
      </c>
    </row>
    <row r="112" s="2" customFormat="1" ht="16.5" customHeight="1">
      <c r="A112" s="41"/>
      <c r="B112" s="42"/>
      <c r="C112" s="217" t="s">
        <v>8</v>
      </c>
      <c r="D112" s="217" t="s">
        <v>195</v>
      </c>
      <c r="E112" s="218" t="s">
        <v>3179</v>
      </c>
      <c r="F112" s="219" t="s">
        <v>3180</v>
      </c>
      <c r="G112" s="220" t="s">
        <v>588</v>
      </c>
      <c r="H112" s="221">
        <v>1</v>
      </c>
      <c r="I112" s="222"/>
      <c r="J112" s="223">
        <f>ROUND(I112*H112,2)</f>
        <v>0</v>
      </c>
      <c r="K112" s="219" t="s">
        <v>199</v>
      </c>
      <c r="L112" s="47"/>
      <c r="M112" s="224" t="s">
        <v>21</v>
      </c>
      <c r="N112" s="225" t="s">
        <v>44</v>
      </c>
      <c r="O112" s="87"/>
      <c r="P112" s="226">
        <f>O112*H112</f>
        <v>0</v>
      </c>
      <c r="Q112" s="226">
        <v>0</v>
      </c>
      <c r="R112" s="226">
        <f>Q112*H112</f>
        <v>0</v>
      </c>
      <c r="S112" s="226">
        <v>0</v>
      </c>
      <c r="T112" s="227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8" t="s">
        <v>200</v>
      </c>
      <c r="AT112" s="228" t="s">
        <v>195</v>
      </c>
      <c r="AU112" s="228" t="s">
        <v>77</v>
      </c>
      <c r="AY112" s="20" t="s">
        <v>193</v>
      </c>
      <c r="BE112" s="229">
        <f>IF(N112="základní",J112,0)</f>
        <v>0</v>
      </c>
      <c r="BF112" s="229">
        <f>IF(N112="snížená",J112,0)</f>
        <v>0</v>
      </c>
      <c r="BG112" s="229">
        <f>IF(N112="zákl. přenesená",J112,0)</f>
        <v>0</v>
      </c>
      <c r="BH112" s="229">
        <f>IF(N112="sníž. přenesená",J112,0)</f>
        <v>0</v>
      </c>
      <c r="BI112" s="229">
        <f>IF(N112="nulová",J112,0)</f>
        <v>0</v>
      </c>
      <c r="BJ112" s="20" t="s">
        <v>77</v>
      </c>
      <c r="BK112" s="229">
        <f>ROUND(I112*H112,2)</f>
        <v>0</v>
      </c>
      <c r="BL112" s="20" t="s">
        <v>200</v>
      </c>
      <c r="BM112" s="228" t="s">
        <v>417</v>
      </c>
    </row>
    <row r="113" s="2" customFormat="1">
      <c r="A113" s="41"/>
      <c r="B113" s="42"/>
      <c r="C113" s="43"/>
      <c r="D113" s="230" t="s">
        <v>202</v>
      </c>
      <c r="E113" s="43"/>
      <c r="F113" s="231" t="s">
        <v>3181</v>
      </c>
      <c r="G113" s="43"/>
      <c r="H113" s="43"/>
      <c r="I113" s="232"/>
      <c r="J113" s="43"/>
      <c r="K113" s="43"/>
      <c r="L113" s="47"/>
      <c r="M113" s="233"/>
      <c r="N113" s="234"/>
      <c r="O113" s="87"/>
      <c r="P113" s="87"/>
      <c r="Q113" s="87"/>
      <c r="R113" s="87"/>
      <c r="S113" s="87"/>
      <c r="T113" s="88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T113" s="20" t="s">
        <v>202</v>
      </c>
      <c r="AU113" s="20" t="s">
        <v>77</v>
      </c>
    </row>
    <row r="114" s="2" customFormat="1" ht="16.5" customHeight="1">
      <c r="A114" s="41"/>
      <c r="B114" s="42"/>
      <c r="C114" s="217" t="s">
        <v>299</v>
      </c>
      <c r="D114" s="217" t="s">
        <v>195</v>
      </c>
      <c r="E114" s="218" t="s">
        <v>3182</v>
      </c>
      <c r="F114" s="219" t="s">
        <v>3183</v>
      </c>
      <c r="G114" s="220" t="s">
        <v>211</v>
      </c>
      <c r="H114" s="221">
        <v>300</v>
      </c>
      <c r="I114" s="222"/>
      <c r="J114" s="223">
        <f>ROUND(I114*H114,2)</f>
        <v>0</v>
      </c>
      <c r="K114" s="219" t="s">
        <v>199</v>
      </c>
      <c r="L114" s="47"/>
      <c r="M114" s="224" t="s">
        <v>21</v>
      </c>
      <c r="N114" s="225" t="s">
        <v>44</v>
      </c>
      <c r="O114" s="87"/>
      <c r="P114" s="226">
        <f>O114*H114</f>
        <v>0</v>
      </c>
      <c r="Q114" s="226">
        <v>0</v>
      </c>
      <c r="R114" s="226">
        <f>Q114*H114</f>
        <v>0</v>
      </c>
      <c r="S114" s="226">
        <v>0</v>
      </c>
      <c r="T114" s="227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28" t="s">
        <v>200</v>
      </c>
      <c r="AT114" s="228" t="s">
        <v>195</v>
      </c>
      <c r="AU114" s="228" t="s">
        <v>77</v>
      </c>
      <c r="AY114" s="20" t="s">
        <v>193</v>
      </c>
      <c r="BE114" s="229">
        <f>IF(N114="základní",J114,0)</f>
        <v>0</v>
      </c>
      <c r="BF114" s="229">
        <f>IF(N114="snížená",J114,0)</f>
        <v>0</v>
      </c>
      <c r="BG114" s="229">
        <f>IF(N114="zákl. přenesená",J114,0)</f>
        <v>0</v>
      </c>
      <c r="BH114" s="229">
        <f>IF(N114="sníž. přenesená",J114,0)</f>
        <v>0</v>
      </c>
      <c r="BI114" s="229">
        <f>IF(N114="nulová",J114,0)</f>
        <v>0</v>
      </c>
      <c r="BJ114" s="20" t="s">
        <v>77</v>
      </c>
      <c r="BK114" s="229">
        <f>ROUND(I114*H114,2)</f>
        <v>0</v>
      </c>
      <c r="BL114" s="20" t="s">
        <v>200</v>
      </c>
      <c r="BM114" s="228" t="s">
        <v>434</v>
      </c>
    </row>
    <row r="115" s="2" customFormat="1">
      <c r="A115" s="41"/>
      <c r="B115" s="42"/>
      <c r="C115" s="43"/>
      <c r="D115" s="230" t="s">
        <v>202</v>
      </c>
      <c r="E115" s="43"/>
      <c r="F115" s="231" t="s">
        <v>3184</v>
      </c>
      <c r="G115" s="43"/>
      <c r="H115" s="43"/>
      <c r="I115" s="232"/>
      <c r="J115" s="43"/>
      <c r="K115" s="43"/>
      <c r="L115" s="47"/>
      <c r="M115" s="233"/>
      <c r="N115" s="234"/>
      <c r="O115" s="87"/>
      <c r="P115" s="87"/>
      <c r="Q115" s="87"/>
      <c r="R115" s="87"/>
      <c r="S115" s="87"/>
      <c r="T115" s="88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T115" s="20" t="s">
        <v>202</v>
      </c>
      <c r="AU115" s="20" t="s">
        <v>77</v>
      </c>
    </row>
    <row r="116" s="2" customFormat="1" ht="16.5" customHeight="1">
      <c r="A116" s="41"/>
      <c r="B116" s="42"/>
      <c r="C116" s="282" t="s">
        <v>312</v>
      </c>
      <c r="D116" s="282" t="s">
        <v>811</v>
      </c>
      <c r="E116" s="283" t="s">
        <v>3185</v>
      </c>
      <c r="F116" s="284" t="s">
        <v>3186</v>
      </c>
      <c r="G116" s="285" t="s">
        <v>211</v>
      </c>
      <c r="H116" s="286">
        <v>360</v>
      </c>
      <c r="I116" s="287"/>
      <c r="J116" s="288">
        <f>ROUND(I116*H116,2)</f>
        <v>0</v>
      </c>
      <c r="K116" s="284" t="s">
        <v>199</v>
      </c>
      <c r="L116" s="289"/>
      <c r="M116" s="290" t="s">
        <v>21</v>
      </c>
      <c r="N116" s="291" t="s">
        <v>44</v>
      </c>
      <c r="O116" s="87"/>
      <c r="P116" s="226">
        <f>O116*H116</f>
        <v>0</v>
      </c>
      <c r="Q116" s="226">
        <v>4.0000000000000003E-05</v>
      </c>
      <c r="R116" s="226">
        <f>Q116*H116</f>
        <v>0.014400000000000001</v>
      </c>
      <c r="S116" s="226">
        <v>0</v>
      </c>
      <c r="T116" s="227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28" t="s">
        <v>254</v>
      </c>
      <c r="AT116" s="228" t="s">
        <v>811</v>
      </c>
      <c r="AU116" s="228" t="s">
        <v>77</v>
      </c>
      <c r="AY116" s="20" t="s">
        <v>193</v>
      </c>
      <c r="BE116" s="229">
        <f>IF(N116="základní",J116,0)</f>
        <v>0</v>
      </c>
      <c r="BF116" s="229">
        <f>IF(N116="snížená",J116,0)</f>
        <v>0</v>
      </c>
      <c r="BG116" s="229">
        <f>IF(N116="zákl. přenesená",J116,0)</f>
        <v>0</v>
      </c>
      <c r="BH116" s="229">
        <f>IF(N116="sníž. přenesená",J116,0)</f>
        <v>0</v>
      </c>
      <c r="BI116" s="229">
        <f>IF(N116="nulová",J116,0)</f>
        <v>0</v>
      </c>
      <c r="BJ116" s="20" t="s">
        <v>77</v>
      </c>
      <c r="BK116" s="229">
        <f>ROUND(I116*H116,2)</f>
        <v>0</v>
      </c>
      <c r="BL116" s="20" t="s">
        <v>200</v>
      </c>
      <c r="BM116" s="228" t="s">
        <v>449</v>
      </c>
    </row>
    <row r="117" s="2" customFormat="1" ht="24.15" customHeight="1">
      <c r="A117" s="41"/>
      <c r="B117" s="42"/>
      <c r="C117" s="217" t="s">
        <v>333</v>
      </c>
      <c r="D117" s="217" t="s">
        <v>195</v>
      </c>
      <c r="E117" s="218" t="s">
        <v>3187</v>
      </c>
      <c r="F117" s="219" t="s">
        <v>3188</v>
      </c>
      <c r="G117" s="220" t="s">
        <v>211</v>
      </c>
      <c r="H117" s="221">
        <v>60</v>
      </c>
      <c r="I117" s="222"/>
      <c r="J117" s="223">
        <f>ROUND(I117*H117,2)</f>
        <v>0</v>
      </c>
      <c r="K117" s="219" t="s">
        <v>21</v>
      </c>
      <c r="L117" s="47"/>
      <c r="M117" s="224" t="s">
        <v>21</v>
      </c>
      <c r="N117" s="225" t="s">
        <v>44</v>
      </c>
      <c r="O117" s="87"/>
      <c r="P117" s="226">
        <f>O117*H117</f>
        <v>0</v>
      </c>
      <c r="Q117" s="226">
        <v>0</v>
      </c>
      <c r="R117" s="226">
        <f>Q117*H117</f>
        <v>0</v>
      </c>
      <c r="S117" s="226">
        <v>0</v>
      </c>
      <c r="T117" s="227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8" t="s">
        <v>200</v>
      </c>
      <c r="AT117" s="228" t="s">
        <v>195</v>
      </c>
      <c r="AU117" s="228" t="s">
        <v>77</v>
      </c>
      <c r="AY117" s="20" t="s">
        <v>193</v>
      </c>
      <c r="BE117" s="229">
        <f>IF(N117="základní",J117,0)</f>
        <v>0</v>
      </c>
      <c r="BF117" s="229">
        <f>IF(N117="snížená",J117,0)</f>
        <v>0</v>
      </c>
      <c r="BG117" s="229">
        <f>IF(N117="zákl. přenesená",J117,0)</f>
        <v>0</v>
      </c>
      <c r="BH117" s="229">
        <f>IF(N117="sníž. přenesená",J117,0)</f>
        <v>0</v>
      </c>
      <c r="BI117" s="229">
        <f>IF(N117="nulová",J117,0)</f>
        <v>0</v>
      </c>
      <c r="BJ117" s="20" t="s">
        <v>77</v>
      </c>
      <c r="BK117" s="229">
        <f>ROUND(I117*H117,2)</f>
        <v>0</v>
      </c>
      <c r="BL117" s="20" t="s">
        <v>200</v>
      </c>
      <c r="BM117" s="228" t="s">
        <v>460</v>
      </c>
    </row>
    <row r="118" s="2" customFormat="1" ht="16.5" customHeight="1">
      <c r="A118" s="41"/>
      <c r="B118" s="42"/>
      <c r="C118" s="217" t="s">
        <v>352</v>
      </c>
      <c r="D118" s="217" t="s">
        <v>195</v>
      </c>
      <c r="E118" s="218" t="s">
        <v>3036</v>
      </c>
      <c r="F118" s="219" t="s">
        <v>3037</v>
      </c>
      <c r="G118" s="220" t="s">
        <v>211</v>
      </c>
      <c r="H118" s="221">
        <v>50</v>
      </c>
      <c r="I118" s="222"/>
      <c r="J118" s="223">
        <f>ROUND(I118*H118,2)</f>
        <v>0</v>
      </c>
      <c r="K118" s="219" t="s">
        <v>199</v>
      </c>
      <c r="L118" s="47"/>
      <c r="M118" s="224" t="s">
        <v>21</v>
      </c>
      <c r="N118" s="225" t="s">
        <v>44</v>
      </c>
      <c r="O118" s="87"/>
      <c r="P118" s="226">
        <f>O118*H118</f>
        <v>0</v>
      </c>
      <c r="Q118" s="226">
        <v>0</v>
      </c>
      <c r="R118" s="226">
        <f>Q118*H118</f>
        <v>0</v>
      </c>
      <c r="S118" s="226">
        <v>0</v>
      </c>
      <c r="T118" s="227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28" t="s">
        <v>200</v>
      </c>
      <c r="AT118" s="228" t="s">
        <v>195</v>
      </c>
      <c r="AU118" s="228" t="s">
        <v>77</v>
      </c>
      <c r="AY118" s="20" t="s">
        <v>193</v>
      </c>
      <c r="BE118" s="229">
        <f>IF(N118="základní",J118,0)</f>
        <v>0</v>
      </c>
      <c r="BF118" s="229">
        <f>IF(N118="snížená",J118,0)</f>
        <v>0</v>
      </c>
      <c r="BG118" s="229">
        <f>IF(N118="zákl. přenesená",J118,0)</f>
        <v>0</v>
      </c>
      <c r="BH118" s="229">
        <f>IF(N118="sníž. přenesená",J118,0)</f>
        <v>0</v>
      </c>
      <c r="BI118" s="229">
        <f>IF(N118="nulová",J118,0)</f>
        <v>0</v>
      </c>
      <c r="BJ118" s="20" t="s">
        <v>77</v>
      </c>
      <c r="BK118" s="229">
        <f>ROUND(I118*H118,2)</f>
        <v>0</v>
      </c>
      <c r="BL118" s="20" t="s">
        <v>200</v>
      </c>
      <c r="BM118" s="228" t="s">
        <v>472</v>
      </c>
    </row>
    <row r="119" s="2" customFormat="1">
      <c r="A119" s="41"/>
      <c r="B119" s="42"/>
      <c r="C119" s="43"/>
      <c r="D119" s="230" t="s">
        <v>202</v>
      </c>
      <c r="E119" s="43"/>
      <c r="F119" s="231" t="s">
        <v>3038</v>
      </c>
      <c r="G119" s="43"/>
      <c r="H119" s="43"/>
      <c r="I119" s="232"/>
      <c r="J119" s="43"/>
      <c r="K119" s="43"/>
      <c r="L119" s="47"/>
      <c r="M119" s="233"/>
      <c r="N119" s="234"/>
      <c r="O119" s="87"/>
      <c r="P119" s="87"/>
      <c r="Q119" s="87"/>
      <c r="R119" s="87"/>
      <c r="S119" s="87"/>
      <c r="T119" s="88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T119" s="20" t="s">
        <v>202</v>
      </c>
      <c r="AU119" s="20" t="s">
        <v>77</v>
      </c>
    </row>
    <row r="120" s="2" customFormat="1" ht="16.5" customHeight="1">
      <c r="A120" s="41"/>
      <c r="B120" s="42"/>
      <c r="C120" s="282" t="s">
        <v>360</v>
      </c>
      <c r="D120" s="282" t="s">
        <v>811</v>
      </c>
      <c r="E120" s="283" t="s">
        <v>3189</v>
      </c>
      <c r="F120" s="284" t="s">
        <v>3190</v>
      </c>
      <c r="G120" s="285" t="s">
        <v>211</v>
      </c>
      <c r="H120" s="286">
        <v>60</v>
      </c>
      <c r="I120" s="287"/>
      <c r="J120" s="288">
        <f>ROUND(I120*H120,2)</f>
        <v>0</v>
      </c>
      <c r="K120" s="284" t="s">
        <v>199</v>
      </c>
      <c r="L120" s="289"/>
      <c r="M120" s="290" t="s">
        <v>21</v>
      </c>
      <c r="N120" s="291" t="s">
        <v>44</v>
      </c>
      <c r="O120" s="87"/>
      <c r="P120" s="226">
        <f>O120*H120</f>
        <v>0</v>
      </c>
      <c r="Q120" s="226">
        <v>2.0000000000000002E-05</v>
      </c>
      <c r="R120" s="226">
        <f>Q120*H120</f>
        <v>0.0012000000000000001</v>
      </c>
      <c r="S120" s="226">
        <v>0</v>
      </c>
      <c r="T120" s="227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28" t="s">
        <v>254</v>
      </c>
      <c r="AT120" s="228" t="s">
        <v>811</v>
      </c>
      <c r="AU120" s="228" t="s">
        <v>77</v>
      </c>
      <c r="AY120" s="20" t="s">
        <v>193</v>
      </c>
      <c r="BE120" s="229">
        <f>IF(N120="základní",J120,0)</f>
        <v>0</v>
      </c>
      <c r="BF120" s="229">
        <f>IF(N120="snížená",J120,0)</f>
        <v>0</v>
      </c>
      <c r="BG120" s="229">
        <f>IF(N120="zákl. přenesená",J120,0)</f>
        <v>0</v>
      </c>
      <c r="BH120" s="229">
        <f>IF(N120="sníž. přenesená",J120,0)</f>
        <v>0</v>
      </c>
      <c r="BI120" s="229">
        <f>IF(N120="nulová",J120,0)</f>
        <v>0</v>
      </c>
      <c r="BJ120" s="20" t="s">
        <v>77</v>
      </c>
      <c r="BK120" s="229">
        <f>ROUND(I120*H120,2)</f>
        <v>0</v>
      </c>
      <c r="BL120" s="20" t="s">
        <v>200</v>
      </c>
      <c r="BM120" s="228" t="s">
        <v>484</v>
      </c>
    </row>
    <row r="121" s="2" customFormat="1" ht="16.5" customHeight="1">
      <c r="A121" s="41"/>
      <c r="B121" s="42"/>
      <c r="C121" s="217" t="s">
        <v>368</v>
      </c>
      <c r="D121" s="217" t="s">
        <v>195</v>
      </c>
      <c r="E121" s="218" t="s">
        <v>3053</v>
      </c>
      <c r="F121" s="219" t="s">
        <v>3054</v>
      </c>
      <c r="G121" s="220" t="s">
        <v>211</v>
      </c>
      <c r="H121" s="221">
        <v>350</v>
      </c>
      <c r="I121" s="222"/>
      <c r="J121" s="223">
        <f>ROUND(I121*H121,2)</f>
        <v>0</v>
      </c>
      <c r="K121" s="219" t="s">
        <v>199</v>
      </c>
      <c r="L121" s="47"/>
      <c r="M121" s="224" t="s">
        <v>21</v>
      </c>
      <c r="N121" s="225" t="s">
        <v>44</v>
      </c>
      <c r="O121" s="87"/>
      <c r="P121" s="226">
        <f>O121*H121</f>
        <v>0</v>
      </c>
      <c r="Q121" s="226">
        <v>0</v>
      </c>
      <c r="R121" s="226">
        <f>Q121*H121</f>
        <v>0</v>
      </c>
      <c r="S121" s="226">
        <v>0</v>
      </c>
      <c r="T121" s="227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8" t="s">
        <v>200</v>
      </c>
      <c r="AT121" s="228" t="s">
        <v>195</v>
      </c>
      <c r="AU121" s="228" t="s">
        <v>77</v>
      </c>
      <c r="AY121" s="20" t="s">
        <v>193</v>
      </c>
      <c r="BE121" s="229">
        <f>IF(N121="základní",J121,0)</f>
        <v>0</v>
      </c>
      <c r="BF121" s="229">
        <f>IF(N121="snížená",J121,0)</f>
        <v>0</v>
      </c>
      <c r="BG121" s="229">
        <f>IF(N121="zákl. přenesená",J121,0)</f>
        <v>0</v>
      </c>
      <c r="BH121" s="229">
        <f>IF(N121="sníž. přenesená",J121,0)</f>
        <v>0</v>
      </c>
      <c r="BI121" s="229">
        <f>IF(N121="nulová",J121,0)</f>
        <v>0</v>
      </c>
      <c r="BJ121" s="20" t="s">
        <v>77</v>
      </c>
      <c r="BK121" s="229">
        <f>ROUND(I121*H121,2)</f>
        <v>0</v>
      </c>
      <c r="BL121" s="20" t="s">
        <v>200</v>
      </c>
      <c r="BM121" s="228" t="s">
        <v>498</v>
      </c>
    </row>
    <row r="122" s="2" customFormat="1">
      <c r="A122" s="41"/>
      <c r="B122" s="42"/>
      <c r="C122" s="43"/>
      <c r="D122" s="230" t="s">
        <v>202</v>
      </c>
      <c r="E122" s="43"/>
      <c r="F122" s="231" t="s">
        <v>3055</v>
      </c>
      <c r="G122" s="43"/>
      <c r="H122" s="43"/>
      <c r="I122" s="232"/>
      <c r="J122" s="43"/>
      <c r="K122" s="43"/>
      <c r="L122" s="47"/>
      <c r="M122" s="233"/>
      <c r="N122" s="234"/>
      <c r="O122" s="87"/>
      <c r="P122" s="87"/>
      <c r="Q122" s="87"/>
      <c r="R122" s="87"/>
      <c r="S122" s="87"/>
      <c r="T122" s="88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T122" s="20" t="s">
        <v>202</v>
      </c>
      <c r="AU122" s="20" t="s">
        <v>77</v>
      </c>
    </row>
    <row r="123" s="2" customFormat="1" ht="16.5" customHeight="1">
      <c r="A123" s="41"/>
      <c r="B123" s="42"/>
      <c r="C123" s="282" t="s">
        <v>376</v>
      </c>
      <c r="D123" s="282" t="s">
        <v>811</v>
      </c>
      <c r="E123" s="283" t="s">
        <v>3191</v>
      </c>
      <c r="F123" s="284" t="s">
        <v>3192</v>
      </c>
      <c r="G123" s="285" t="s">
        <v>211</v>
      </c>
      <c r="H123" s="286">
        <v>52.5</v>
      </c>
      <c r="I123" s="287"/>
      <c r="J123" s="288">
        <f>ROUND(I123*H123,2)</f>
        <v>0</v>
      </c>
      <c r="K123" s="284" t="s">
        <v>199</v>
      </c>
      <c r="L123" s="289"/>
      <c r="M123" s="290" t="s">
        <v>21</v>
      </c>
      <c r="N123" s="291" t="s">
        <v>44</v>
      </c>
      <c r="O123" s="87"/>
      <c r="P123" s="226">
        <f>O123*H123</f>
        <v>0</v>
      </c>
      <c r="Q123" s="226">
        <v>6.9999999999999994E-05</v>
      </c>
      <c r="R123" s="226">
        <f>Q123*H123</f>
        <v>0.0036749999999999999</v>
      </c>
      <c r="S123" s="226">
        <v>0</v>
      </c>
      <c r="T123" s="227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8" t="s">
        <v>254</v>
      </c>
      <c r="AT123" s="228" t="s">
        <v>811</v>
      </c>
      <c r="AU123" s="228" t="s">
        <v>77</v>
      </c>
      <c r="AY123" s="20" t="s">
        <v>193</v>
      </c>
      <c r="BE123" s="229">
        <f>IF(N123="základní",J123,0)</f>
        <v>0</v>
      </c>
      <c r="BF123" s="229">
        <f>IF(N123="snížená",J123,0)</f>
        <v>0</v>
      </c>
      <c r="BG123" s="229">
        <f>IF(N123="zákl. přenesená",J123,0)</f>
        <v>0</v>
      </c>
      <c r="BH123" s="229">
        <f>IF(N123="sníž. přenesená",J123,0)</f>
        <v>0</v>
      </c>
      <c r="BI123" s="229">
        <f>IF(N123="nulová",J123,0)</f>
        <v>0</v>
      </c>
      <c r="BJ123" s="20" t="s">
        <v>77</v>
      </c>
      <c r="BK123" s="229">
        <f>ROUND(I123*H123,2)</f>
        <v>0</v>
      </c>
      <c r="BL123" s="20" t="s">
        <v>200</v>
      </c>
      <c r="BM123" s="228" t="s">
        <v>515</v>
      </c>
    </row>
    <row r="124" s="2" customFormat="1" ht="16.5" customHeight="1">
      <c r="A124" s="41"/>
      <c r="B124" s="42"/>
      <c r="C124" s="282" t="s">
        <v>386</v>
      </c>
      <c r="D124" s="282" t="s">
        <v>811</v>
      </c>
      <c r="E124" s="283" t="s">
        <v>3193</v>
      </c>
      <c r="F124" s="284" t="s">
        <v>3194</v>
      </c>
      <c r="G124" s="285" t="s">
        <v>211</v>
      </c>
      <c r="H124" s="286">
        <v>315</v>
      </c>
      <c r="I124" s="287"/>
      <c r="J124" s="288">
        <f>ROUND(I124*H124,2)</f>
        <v>0</v>
      </c>
      <c r="K124" s="284" t="s">
        <v>199</v>
      </c>
      <c r="L124" s="289"/>
      <c r="M124" s="290" t="s">
        <v>21</v>
      </c>
      <c r="N124" s="291" t="s">
        <v>44</v>
      </c>
      <c r="O124" s="87"/>
      <c r="P124" s="226">
        <f>O124*H124</f>
        <v>0</v>
      </c>
      <c r="Q124" s="226">
        <v>6.0000000000000002E-05</v>
      </c>
      <c r="R124" s="226">
        <f>Q124*H124</f>
        <v>0.0189</v>
      </c>
      <c r="S124" s="226">
        <v>0</v>
      </c>
      <c r="T124" s="227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28" t="s">
        <v>254</v>
      </c>
      <c r="AT124" s="228" t="s">
        <v>811</v>
      </c>
      <c r="AU124" s="228" t="s">
        <v>77</v>
      </c>
      <c r="AY124" s="20" t="s">
        <v>193</v>
      </c>
      <c r="BE124" s="229">
        <f>IF(N124="základní",J124,0)</f>
        <v>0</v>
      </c>
      <c r="BF124" s="229">
        <f>IF(N124="snížená",J124,0)</f>
        <v>0</v>
      </c>
      <c r="BG124" s="229">
        <f>IF(N124="zákl. přenesená",J124,0)</f>
        <v>0</v>
      </c>
      <c r="BH124" s="229">
        <f>IF(N124="sníž. přenesená",J124,0)</f>
        <v>0</v>
      </c>
      <c r="BI124" s="229">
        <f>IF(N124="nulová",J124,0)</f>
        <v>0</v>
      </c>
      <c r="BJ124" s="20" t="s">
        <v>77</v>
      </c>
      <c r="BK124" s="229">
        <f>ROUND(I124*H124,2)</f>
        <v>0</v>
      </c>
      <c r="BL124" s="20" t="s">
        <v>200</v>
      </c>
      <c r="BM124" s="228" t="s">
        <v>532</v>
      </c>
    </row>
    <row r="125" s="2" customFormat="1" ht="16.5" customHeight="1">
      <c r="A125" s="41"/>
      <c r="B125" s="42"/>
      <c r="C125" s="217" t="s">
        <v>7</v>
      </c>
      <c r="D125" s="217" t="s">
        <v>195</v>
      </c>
      <c r="E125" s="218" t="s">
        <v>3195</v>
      </c>
      <c r="F125" s="219" t="s">
        <v>3196</v>
      </c>
      <c r="G125" s="220" t="s">
        <v>211</v>
      </c>
      <c r="H125" s="221">
        <v>50</v>
      </c>
      <c r="I125" s="222"/>
      <c r="J125" s="223">
        <f>ROUND(I125*H125,2)</f>
        <v>0</v>
      </c>
      <c r="K125" s="219" t="s">
        <v>199</v>
      </c>
      <c r="L125" s="47"/>
      <c r="M125" s="224" t="s">
        <v>21</v>
      </c>
      <c r="N125" s="225" t="s">
        <v>44</v>
      </c>
      <c r="O125" s="87"/>
      <c r="P125" s="226">
        <f>O125*H125</f>
        <v>0</v>
      </c>
      <c r="Q125" s="226">
        <v>0</v>
      </c>
      <c r="R125" s="226">
        <f>Q125*H125</f>
        <v>0</v>
      </c>
      <c r="S125" s="226">
        <v>0</v>
      </c>
      <c r="T125" s="227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8" t="s">
        <v>200</v>
      </c>
      <c r="AT125" s="228" t="s">
        <v>195</v>
      </c>
      <c r="AU125" s="228" t="s">
        <v>77</v>
      </c>
      <c r="AY125" s="20" t="s">
        <v>193</v>
      </c>
      <c r="BE125" s="229">
        <f>IF(N125="základní",J125,0)</f>
        <v>0</v>
      </c>
      <c r="BF125" s="229">
        <f>IF(N125="snížená",J125,0)</f>
        <v>0</v>
      </c>
      <c r="BG125" s="229">
        <f>IF(N125="zákl. přenesená",J125,0)</f>
        <v>0</v>
      </c>
      <c r="BH125" s="229">
        <f>IF(N125="sníž. přenesená",J125,0)</f>
        <v>0</v>
      </c>
      <c r="BI125" s="229">
        <f>IF(N125="nulová",J125,0)</f>
        <v>0</v>
      </c>
      <c r="BJ125" s="20" t="s">
        <v>77</v>
      </c>
      <c r="BK125" s="229">
        <f>ROUND(I125*H125,2)</f>
        <v>0</v>
      </c>
      <c r="BL125" s="20" t="s">
        <v>200</v>
      </c>
      <c r="BM125" s="228" t="s">
        <v>548</v>
      </c>
    </row>
    <row r="126" s="2" customFormat="1">
      <c r="A126" s="41"/>
      <c r="B126" s="42"/>
      <c r="C126" s="43"/>
      <c r="D126" s="230" t="s">
        <v>202</v>
      </c>
      <c r="E126" s="43"/>
      <c r="F126" s="231" t="s">
        <v>3197</v>
      </c>
      <c r="G126" s="43"/>
      <c r="H126" s="43"/>
      <c r="I126" s="232"/>
      <c r="J126" s="43"/>
      <c r="K126" s="43"/>
      <c r="L126" s="47"/>
      <c r="M126" s="233"/>
      <c r="N126" s="234"/>
      <c r="O126" s="87"/>
      <c r="P126" s="87"/>
      <c r="Q126" s="87"/>
      <c r="R126" s="87"/>
      <c r="S126" s="87"/>
      <c r="T126" s="88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T126" s="20" t="s">
        <v>202</v>
      </c>
      <c r="AU126" s="20" t="s">
        <v>77</v>
      </c>
    </row>
    <row r="127" s="2" customFormat="1" ht="16.5" customHeight="1">
      <c r="A127" s="41"/>
      <c r="B127" s="42"/>
      <c r="C127" s="282" t="s">
        <v>400</v>
      </c>
      <c r="D127" s="282" t="s">
        <v>811</v>
      </c>
      <c r="E127" s="283" t="s">
        <v>3198</v>
      </c>
      <c r="F127" s="284" t="s">
        <v>3199</v>
      </c>
      <c r="G127" s="285" t="s">
        <v>211</v>
      </c>
      <c r="H127" s="286">
        <v>52.5</v>
      </c>
      <c r="I127" s="287"/>
      <c r="J127" s="288">
        <f>ROUND(I127*H127,2)</f>
        <v>0</v>
      </c>
      <c r="K127" s="284" t="s">
        <v>199</v>
      </c>
      <c r="L127" s="289"/>
      <c r="M127" s="290" t="s">
        <v>21</v>
      </c>
      <c r="N127" s="291" t="s">
        <v>44</v>
      </c>
      <c r="O127" s="87"/>
      <c r="P127" s="226">
        <f>O127*H127</f>
        <v>0</v>
      </c>
      <c r="Q127" s="226">
        <v>0.00040000000000000002</v>
      </c>
      <c r="R127" s="226">
        <f>Q127*H127</f>
        <v>0.021000000000000001</v>
      </c>
      <c r="S127" s="226">
        <v>0</v>
      </c>
      <c r="T127" s="227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8" t="s">
        <v>254</v>
      </c>
      <c r="AT127" s="228" t="s">
        <v>811</v>
      </c>
      <c r="AU127" s="228" t="s">
        <v>77</v>
      </c>
      <c r="AY127" s="20" t="s">
        <v>193</v>
      </c>
      <c r="BE127" s="229">
        <f>IF(N127="základní",J127,0)</f>
        <v>0</v>
      </c>
      <c r="BF127" s="229">
        <f>IF(N127="snížená",J127,0)</f>
        <v>0</v>
      </c>
      <c r="BG127" s="229">
        <f>IF(N127="zákl. přenesená",J127,0)</f>
        <v>0</v>
      </c>
      <c r="BH127" s="229">
        <f>IF(N127="sníž. přenesená",J127,0)</f>
        <v>0</v>
      </c>
      <c r="BI127" s="229">
        <f>IF(N127="nulová",J127,0)</f>
        <v>0</v>
      </c>
      <c r="BJ127" s="20" t="s">
        <v>77</v>
      </c>
      <c r="BK127" s="229">
        <f>ROUND(I127*H127,2)</f>
        <v>0</v>
      </c>
      <c r="BL127" s="20" t="s">
        <v>200</v>
      </c>
      <c r="BM127" s="228" t="s">
        <v>562</v>
      </c>
    </row>
    <row r="128" s="2" customFormat="1" ht="16.5" customHeight="1">
      <c r="A128" s="41"/>
      <c r="B128" s="42"/>
      <c r="C128" s="217" t="s">
        <v>407</v>
      </c>
      <c r="D128" s="217" t="s">
        <v>195</v>
      </c>
      <c r="E128" s="218" t="s">
        <v>3200</v>
      </c>
      <c r="F128" s="219" t="s">
        <v>3201</v>
      </c>
      <c r="G128" s="220" t="s">
        <v>211</v>
      </c>
      <c r="H128" s="221">
        <v>50</v>
      </c>
      <c r="I128" s="222"/>
      <c r="J128" s="223">
        <f>ROUND(I128*H128,2)</f>
        <v>0</v>
      </c>
      <c r="K128" s="219" t="s">
        <v>199</v>
      </c>
      <c r="L128" s="47"/>
      <c r="M128" s="224" t="s">
        <v>21</v>
      </c>
      <c r="N128" s="225" t="s">
        <v>44</v>
      </c>
      <c r="O128" s="87"/>
      <c r="P128" s="226">
        <f>O128*H128</f>
        <v>0</v>
      </c>
      <c r="Q128" s="226">
        <v>0</v>
      </c>
      <c r="R128" s="226">
        <f>Q128*H128</f>
        <v>0</v>
      </c>
      <c r="S128" s="226">
        <v>0</v>
      </c>
      <c r="T128" s="227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28" t="s">
        <v>200</v>
      </c>
      <c r="AT128" s="228" t="s">
        <v>195</v>
      </c>
      <c r="AU128" s="228" t="s">
        <v>77</v>
      </c>
      <c r="AY128" s="20" t="s">
        <v>193</v>
      </c>
      <c r="BE128" s="229">
        <f>IF(N128="základní",J128,0)</f>
        <v>0</v>
      </c>
      <c r="BF128" s="229">
        <f>IF(N128="snížená",J128,0)</f>
        <v>0</v>
      </c>
      <c r="BG128" s="229">
        <f>IF(N128="zákl. přenesená",J128,0)</f>
        <v>0</v>
      </c>
      <c r="BH128" s="229">
        <f>IF(N128="sníž. přenesená",J128,0)</f>
        <v>0</v>
      </c>
      <c r="BI128" s="229">
        <f>IF(N128="nulová",J128,0)</f>
        <v>0</v>
      </c>
      <c r="BJ128" s="20" t="s">
        <v>77</v>
      </c>
      <c r="BK128" s="229">
        <f>ROUND(I128*H128,2)</f>
        <v>0</v>
      </c>
      <c r="BL128" s="20" t="s">
        <v>200</v>
      </c>
      <c r="BM128" s="228" t="s">
        <v>577</v>
      </c>
    </row>
    <row r="129" s="2" customFormat="1">
      <c r="A129" s="41"/>
      <c r="B129" s="42"/>
      <c r="C129" s="43"/>
      <c r="D129" s="230" t="s">
        <v>202</v>
      </c>
      <c r="E129" s="43"/>
      <c r="F129" s="231" t="s">
        <v>3202</v>
      </c>
      <c r="G129" s="43"/>
      <c r="H129" s="43"/>
      <c r="I129" s="232"/>
      <c r="J129" s="43"/>
      <c r="K129" s="43"/>
      <c r="L129" s="47"/>
      <c r="M129" s="233"/>
      <c r="N129" s="234"/>
      <c r="O129" s="87"/>
      <c r="P129" s="87"/>
      <c r="Q129" s="87"/>
      <c r="R129" s="87"/>
      <c r="S129" s="87"/>
      <c r="T129" s="88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T129" s="20" t="s">
        <v>202</v>
      </c>
      <c r="AU129" s="20" t="s">
        <v>77</v>
      </c>
    </row>
    <row r="130" s="2" customFormat="1" ht="16.5" customHeight="1">
      <c r="A130" s="41"/>
      <c r="B130" s="42"/>
      <c r="C130" s="282" t="s">
        <v>417</v>
      </c>
      <c r="D130" s="282" t="s">
        <v>811</v>
      </c>
      <c r="E130" s="283" t="s">
        <v>3203</v>
      </c>
      <c r="F130" s="284" t="s">
        <v>3204</v>
      </c>
      <c r="G130" s="285" t="s">
        <v>211</v>
      </c>
      <c r="H130" s="286">
        <v>52.5</v>
      </c>
      <c r="I130" s="287"/>
      <c r="J130" s="288">
        <f>ROUND(I130*H130,2)</f>
        <v>0</v>
      </c>
      <c r="K130" s="284" t="s">
        <v>199</v>
      </c>
      <c r="L130" s="289"/>
      <c r="M130" s="290" t="s">
        <v>21</v>
      </c>
      <c r="N130" s="291" t="s">
        <v>44</v>
      </c>
      <c r="O130" s="87"/>
      <c r="P130" s="226">
        <f>O130*H130</f>
        <v>0</v>
      </c>
      <c r="Q130" s="226">
        <v>0.00010000000000000001</v>
      </c>
      <c r="R130" s="226">
        <f>Q130*H130</f>
        <v>0.0052500000000000003</v>
      </c>
      <c r="S130" s="226">
        <v>0</v>
      </c>
      <c r="T130" s="227">
        <f>S130*H130</f>
        <v>0</v>
      </c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R130" s="228" t="s">
        <v>254</v>
      </c>
      <c r="AT130" s="228" t="s">
        <v>811</v>
      </c>
      <c r="AU130" s="228" t="s">
        <v>77</v>
      </c>
      <c r="AY130" s="20" t="s">
        <v>193</v>
      </c>
      <c r="BE130" s="229">
        <f>IF(N130="základní",J130,0)</f>
        <v>0</v>
      </c>
      <c r="BF130" s="229">
        <f>IF(N130="snížená",J130,0)</f>
        <v>0</v>
      </c>
      <c r="BG130" s="229">
        <f>IF(N130="zákl. přenesená",J130,0)</f>
        <v>0</v>
      </c>
      <c r="BH130" s="229">
        <f>IF(N130="sníž. přenesená",J130,0)</f>
        <v>0</v>
      </c>
      <c r="BI130" s="229">
        <f>IF(N130="nulová",J130,0)</f>
        <v>0</v>
      </c>
      <c r="BJ130" s="20" t="s">
        <v>77</v>
      </c>
      <c r="BK130" s="229">
        <f>ROUND(I130*H130,2)</f>
        <v>0</v>
      </c>
      <c r="BL130" s="20" t="s">
        <v>200</v>
      </c>
      <c r="BM130" s="228" t="s">
        <v>594</v>
      </c>
    </row>
    <row r="131" s="2" customFormat="1" ht="16.5" customHeight="1">
      <c r="A131" s="41"/>
      <c r="B131" s="42"/>
      <c r="C131" s="217" t="s">
        <v>424</v>
      </c>
      <c r="D131" s="217" t="s">
        <v>195</v>
      </c>
      <c r="E131" s="218" t="s">
        <v>3205</v>
      </c>
      <c r="F131" s="219" t="s">
        <v>3206</v>
      </c>
      <c r="G131" s="220" t="s">
        <v>588</v>
      </c>
      <c r="H131" s="221">
        <v>1</v>
      </c>
      <c r="I131" s="222"/>
      <c r="J131" s="223">
        <f>ROUND(I131*H131,2)</f>
        <v>0</v>
      </c>
      <c r="K131" s="219" t="s">
        <v>199</v>
      </c>
      <c r="L131" s="47"/>
      <c r="M131" s="224" t="s">
        <v>21</v>
      </c>
      <c r="N131" s="225" t="s">
        <v>44</v>
      </c>
      <c r="O131" s="87"/>
      <c r="P131" s="226">
        <f>O131*H131</f>
        <v>0</v>
      </c>
      <c r="Q131" s="226">
        <v>0</v>
      </c>
      <c r="R131" s="226">
        <f>Q131*H131</f>
        <v>0</v>
      </c>
      <c r="S131" s="226">
        <v>0</v>
      </c>
      <c r="T131" s="227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8" t="s">
        <v>200</v>
      </c>
      <c r="AT131" s="228" t="s">
        <v>195</v>
      </c>
      <c r="AU131" s="228" t="s">
        <v>77</v>
      </c>
      <c r="AY131" s="20" t="s">
        <v>193</v>
      </c>
      <c r="BE131" s="229">
        <f>IF(N131="základní",J131,0)</f>
        <v>0</v>
      </c>
      <c r="BF131" s="229">
        <f>IF(N131="snížená",J131,0)</f>
        <v>0</v>
      </c>
      <c r="BG131" s="229">
        <f>IF(N131="zákl. přenesená",J131,0)</f>
        <v>0</v>
      </c>
      <c r="BH131" s="229">
        <f>IF(N131="sníž. přenesená",J131,0)</f>
        <v>0</v>
      </c>
      <c r="BI131" s="229">
        <f>IF(N131="nulová",J131,0)</f>
        <v>0</v>
      </c>
      <c r="BJ131" s="20" t="s">
        <v>77</v>
      </c>
      <c r="BK131" s="229">
        <f>ROUND(I131*H131,2)</f>
        <v>0</v>
      </c>
      <c r="BL131" s="20" t="s">
        <v>200</v>
      </c>
      <c r="BM131" s="228" t="s">
        <v>606</v>
      </c>
    </row>
    <row r="132" s="2" customFormat="1">
      <c r="A132" s="41"/>
      <c r="B132" s="42"/>
      <c r="C132" s="43"/>
      <c r="D132" s="230" t="s">
        <v>202</v>
      </c>
      <c r="E132" s="43"/>
      <c r="F132" s="231" t="s">
        <v>3207</v>
      </c>
      <c r="G132" s="43"/>
      <c r="H132" s="43"/>
      <c r="I132" s="232"/>
      <c r="J132" s="43"/>
      <c r="K132" s="43"/>
      <c r="L132" s="47"/>
      <c r="M132" s="233"/>
      <c r="N132" s="234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20" t="s">
        <v>202</v>
      </c>
      <c r="AU132" s="20" t="s">
        <v>77</v>
      </c>
    </row>
    <row r="133" s="2" customFormat="1" ht="16.5" customHeight="1">
      <c r="A133" s="41"/>
      <c r="B133" s="42"/>
      <c r="C133" s="282" t="s">
        <v>434</v>
      </c>
      <c r="D133" s="282" t="s">
        <v>811</v>
      </c>
      <c r="E133" s="283" t="s">
        <v>3208</v>
      </c>
      <c r="F133" s="284" t="s">
        <v>3209</v>
      </c>
      <c r="G133" s="285" t="s">
        <v>588</v>
      </c>
      <c r="H133" s="286">
        <v>1</v>
      </c>
      <c r="I133" s="287"/>
      <c r="J133" s="288">
        <f>ROUND(I133*H133,2)</f>
        <v>0</v>
      </c>
      <c r="K133" s="284" t="s">
        <v>199</v>
      </c>
      <c r="L133" s="289"/>
      <c r="M133" s="290" t="s">
        <v>21</v>
      </c>
      <c r="N133" s="291" t="s">
        <v>44</v>
      </c>
      <c r="O133" s="87"/>
      <c r="P133" s="226">
        <f>O133*H133</f>
        <v>0</v>
      </c>
      <c r="Q133" s="226">
        <v>0.0035999999999999999</v>
      </c>
      <c r="R133" s="226">
        <f>Q133*H133</f>
        <v>0.0035999999999999999</v>
      </c>
      <c r="S133" s="226">
        <v>0</v>
      </c>
      <c r="T133" s="227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28" t="s">
        <v>254</v>
      </c>
      <c r="AT133" s="228" t="s">
        <v>811</v>
      </c>
      <c r="AU133" s="228" t="s">
        <v>77</v>
      </c>
      <c r="AY133" s="20" t="s">
        <v>193</v>
      </c>
      <c r="BE133" s="229">
        <f>IF(N133="základní",J133,0)</f>
        <v>0</v>
      </c>
      <c r="BF133" s="229">
        <f>IF(N133="snížená",J133,0)</f>
        <v>0</v>
      </c>
      <c r="BG133" s="229">
        <f>IF(N133="zákl. přenesená",J133,0)</f>
        <v>0</v>
      </c>
      <c r="BH133" s="229">
        <f>IF(N133="sníž. přenesená",J133,0)</f>
        <v>0</v>
      </c>
      <c r="BI133" s="229">
        <f>IF(N133="nulová",J133,0)</f>
        <v>0</v>
      </c>
      <c r="BJ133" s="20" t="s">
        <v>77</v>
      </c>
      <c r="BK133" s="229">
        <f>ROUND(I133*H133,2)</f>
        <v>0</v>
      </c>
      <c r="BL133" s="20" t="s">
        <v>200</v>
      </c>
      <c r="BM133" s="228" t="s">
        <v>623</v>
      </c>
    </row>
    <row r="134" s="2" customFormat="1">
      <c r="A134" s="41"/>
      <c r="B134" s="42"/>
      <c r="C134" s="43"/>
      <c r="D134" s="237" t="s">
        <v>836</v>
      </c>
      <c r="E134" s="43"/>
      <c r="F134" s="292" t="s">
        <v>3210</v>
      </c>
      <c r="G134" s="43"/>
      <c r="H134" s="43"/>
      <c r="I134" s="232"/>
      <c r="J134" s="43"/>
      <c r="K134" s="43"/>
      <c r="L134" s="47"/>
      <c r="M134" s="233"/>
      <c r="N134" s="234"/>
      <c r="O134" s="87"/>
      <c r="P134" s="87"/>
      <c r="Q134" s="87"/>
      <c r="R134" s="87"/>
      <c r="S134" s="87"/>
      <c r="T134" s="88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T134" s="20" t="s">
        <v>836</v>
      </c>
      <c r="AU134" s="20" t="s">
        <v>77</v>
      </c>
    </row>
    <row r="135" s="2" customFormat="1" ht="24.15" customHeight="1">
      <c r="A135" s="41"/>
      <c r="B135" s="42"/>
      <c r="C135" s="217" t="s">
        <v>444</v>
      </c>
      <c r="D135" s="217" t="s">
        <v>195</v>
      </c>
      <c r="E135" s="218" t="s">
        <v>3211</v>
      </c>
      <c r="F135" s="219" t="s">
        <v>3212</v>
      </c>
      <c r="G135" s="220" t="s">
        <v>1687</v>
      </c>
      <c r="H135" s="221">
        <v>1</v>
      </c>
      <c r="I135" s="222"/>
      <c r="J135" s="223">
        <f>ROUND(I135*H135,2)</f>
        <v>0</v>
      </c>
      <c r="K135" s="219" t="s">
        <v>21</v>
      </c>
      <c r="L135" s="47"/>
      <c r="M135" s="224" t="s">
        <v>21</v>
      </c>
      <c r="N135" s="225" t="s">
        <v>44</v>
      </c>
      <c r="O135" s="87"/>
      <c r="P135" s="226">
        <f>O135*H135</f>
        <v>0</v>
      </c>
      <c r="Q135" s="226">
        <v>0</v>
      </c>
      <c r="R135" s="226">
        <f>Q135*H135</f>
        <v>0</v>
      </c>
      <c r="S135" s="226">
        <v>0</v>
      </c>
      <c r="T135" s="227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8" t="s">
        <v>200</v>
      </c>
      <c r="AT135" s="228" t="s">
        <v>195</v>
      </c>
      <c r="AU135" s="228" t="s">
        <v>77</v>
      </c>
      <c r="AY135" s="20" t="s">
        <v>193</v>
      </c>
      <c r="BE135" s="229">
        <f>IF(N135="základní",J135,0)</f>
        <v>0</v>
      </c>
      <c r="BF135" s="229">
        <f>IF(N135="snížená",J135,0)</f>
        <v>0</v>
      </c>
      <c r="BG135" s="229">
        <f>IF(N135="zákl. přenesená",J135,0)</f>
        <v>0</v>
      </c>
      <c r="BH135" s="229">
        <f>IF(N135="sníž. přenesená",J135,0)</f>
        <v>0</v>
      </c>
      <c r="BI135" s="229">
        <f>IF(N135="nulová",J135,0)</f>
        <v>0</v>
      </c>
      <c r="BJ135" s="20" t="s">
        <v>77</v>
      </c>
      <c r="BK135" s="229">
        <f>ROUND(I135*H135,2)</f>
        <v>0</v>
      </c>
      <c r="BL135" s="20" t="s">
        <v>200</v>
      </c>
      <c r="BM135" s="228" t="s">
        <v>639</v>
      </c>
    </row>
    <row r="136" s="2" customFormat="1" ht="24.15" customHeight="1">
      <c r="A136" s="41"/>
      <c r="B136" s="42"/>
      <c r="C136" s="217" t="s">
        <v>449</v>
      </c>
      <c r="D136" s="217" t="s">
        <v>195</v>
      </c>
      <c r="E136" s="218" t="s">
        <v>3213</v>
      </c>
      <c r="F136" s="219" t="s">
        <v>3214</v>
      </c>
      <c r="G136" s="220" t="s">
        <v>1687</v>
      </c>
      <c r="H136" s="221">
        <v>11</v>
      </c>
      <c r="I136" s="222"/>
      <c r="J136" s="223">
        <f>ROUND(I136*H136,2)</f>
        <v>0</v>
      </c>
      <c r="K136" s="219" t="s">
        <v>21</v>
      </c>
      <c r="L136" s="47"/>
      <c r="M136" s="224" t="s">
        <v>21</v>
      </c>
      <c r="N136" s="225" t="s">
        <v>44</v>
      </c>
      <c r="O136" s="87"/>
      <c r="P136" s="226">
        <f>O136*H136</f>
        <v>0</v>
      </c>
      <c r="Q136" s="226">
        <v>0</v>
      </c>
      <c r="R136" s="226">
        <f>Q136*H136</f>
        <v>0</v>
      </c>
      <c r="S136" s="226">
        <v>0</v>
      </c>
      <c r="T136" s="227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28" t="s">
        <v>200</v>
      </c>
      <c r="AT136" s="228" t="s">
        <v>195</v>
      </c>
      <c r="AU136" s="228" t="s">
        <v>77</v>
      </c>
      <c r="AY136" s="20" t="s">
        <v>193</v>
      </c>
      <c r="BE136" s="229">
        <f>IF(N136="základní",J136,0)</f>
        <v>0</v>
      </c>
      <c r="BF136" s="229">
        <f>IF(N136="snížená",J136,0)</f>
        <v>0</v>
      </c>
      <c r="BG136" s="229">
        <f>IF(N136="zákl. přenesená",J136,0)</f>
        <v>0</v>
      </c>
      <c r="BH136" s="229">
        <f>IF(N136="sníž. přenesená",J136,0)</f>
        <v>0</v>
      </c>
      <c r="BI136" s="229">
        <f>IF(N136="nulová",J136,0)</f>
        <v>0</v>
      </c>
      <c r="BJ136" s="20" t="s">
        <v>77</v>
      </c>
      <c r="BK136" s="229">
        <f>ROUND(I136*H136,2)</f>
        <v>0</v>
      </c>
      <c r="BL136" s="20" t="s">
        <v>200</v>
      </c>
      <c r="BM136" s="228" t="s">
        <v>652</v>
      </c>
    </row>
    <row r="137" s="2" customFormat="1" ht="24.15" customHeight="1">
      <c r="A137" s="41"/>
      <c r="B137" s="42"/>
      <c r="C137" s="217" t="s">
        <v>455</v>
      </c>
      <c r="D137" s="217" t="s">
        <v>195</v>
      </c>
      <c r="E137" s="218" t="s">
        <v>3215</v>
      </c>
      <c r="F137" s="219" t="s">
        <v>3216</v>
      </c>
      <c r="G137" s="220" t="s">
        <v>1687</v>
      </c>
      <c r="H137" s="221">
        <v>1</v>
      </c>
      <c r="I137" s="222"/>
      <c r="J137" s="223">
        <f>ROUND(I137*H137,2)</f>
        <v>0</v>
      </c>
      <c r="K137" s="219" t="s">
        <v>21</v>
      </c>
      <c r="L137" s="47"/>
      <c r="M137" s="224" t="s">
        <v>21</v>
      </c>
      <c r="N137" s="225" t="s">
        <v>44</v>
      </c>
      <c r="O137" s="87"/>
      <c r="P137" s="226">
        <f>O137*H137</f>
        <v>0</v>
      </c>
      <c r="Q137" s="226">
        <v>0</v>
      </c>
      <c r="R137" s="226">
        <f>Q137*H137</f>
        <v>0</v>
      </c>
      <c r="S137" s="226">
        <v>0</v>
      </c>
      <c r="T137" s="227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28" t="s">
        <v>200</v>
      </c>
      <c r="AT137" s="228" t="s">
        <v>195</v>
      </c>
      <c r="AU137" s="228" t="s">
        <v>77</v>
      </c>
      <c r="AY137" s="20" t="s">
        <v>193</v>
      </c>
      <c r="BE137" s="229">
        <f>IF(N137="základní",J137,0)</f>
        <v>0</v>
      </c>
      <c r="BF137" s="229">
        <f>IF(N137="snížená",J137,0)</f>
        <v>0</v>
      </c>
      <c r="BG137" s="229">
        <f>IF(N137="zákl. přenesená",J137,0)</f>
        <v>0</v>
      </c>
      <c r="BH137" s="229">
        <f>IF(N137="sníž. přenesená",J137,0)</f>
        <v>0</v>
      </c>
      <c r="BI137" s="229">
        <f>IF(N137="nulová",J137,0)</f>
        <v>0</v>
      </c>
      <c r="BJ137" s="20" t="s">
        <v>77</v>
      </c>
      <c r="BK137" s="229">
        <f>ROUND(I137*H137,2)</f>
        <v>0</v>
      </c>
      <c r="BL137" s="20" t="s">
        <v>200</v>
      </c>
      <c r="BM137" s="228" t="s">
        <v>668</v>
      </c>
    </row>
    <row r="138" s="2" customFormat="1" ht="24.15" customHeight="1">
      <c r="A138" s="41"/>
      <c r="B138" s="42"/>
      <c r="C138" s="217" t="s">
        <v>460</v>
      </c>
      <c r="D138" s="217" t="s">
        <v>195</v>
      </c>
      <c r="E138" s="218" t="s">
        <v>3217</v>
      </c>
      <c r="F138" s="219" t="s">
        <v>3218</v>
      </c>
      <c r="G138" s="220" t="s">
        <v>1687</v>
      </c>
      <c r="H138" s="221">
        <v>1</v>
      </c>
      <c r="I138" s="222"/>
      <c r="J138" s="223">
        <f>ROUND(I138*H138,2)</f>
        <v>0</v>
      </c>
      <c r="K138" s="219" t="s">
        <v>21</v>
      </c>
      <c r="L138" s="47"/>
      <c r="M138" s="224" t="s">
        <v>21</v>
      </c>
      <c r="N138" s="225" t="s">
        <v>44</v>
      </c>
      <c r="O138" s="87"/>
      <c r="P138" s="226">
        <f>O138*H138</f>
        <v>0</v>
      </c>
      <c r="Q138" s="226">
        <v>0</v>
      </c>
      <c r="R138" s="226">
        <f>Q138*H138</f>
        <v>0</v>
      </c>
      <c r="S138" s="226">
        <v>0</v>
      </c>
      <c r="T138" s="227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28" t="s">
        <v>200</v>
      </c>
      <c r="AT138" s="228" t="s">
        <v>195</v>
      </c>
      <c r="AU138" s="228" t="s">
        <v>77</v>
      </c>
      <c r="AY138" s="20" t="s">
        <v>193</v>
      </c>
      <c r="BE138" s="229">
        <f>IF(N138="základní",J138,0)</f>
        <v>0</v>
      </c>
      <c r="BF138" s="229">
        <f>IF(N138="snížená",J138,0)</f>
        <v>0</v>
      </c>
      <c r="BG138" s="229">
        <f>IF(N138="zákl. přenesená",J138,0)</f>
        <v>0</v>
      </c>
      <c r="BH138" s="229">
        <f>IF(N138="sníž. přenesená",J138,0)</f>
        <v>0</v>
      </c>
      <c r="BI138" s="229">
        <f>IF(N138="nulová",J138,0)</f>
        <v>0</v>
      </c>
      <c r="BJ138" s="20" t="s">
        <v>77</v>
      </c>
      <c r="BK138" s="229">
        <f>ROUND(I138*H138,2)</f>
        <v>0</v>
      </c>
      <c r="BL138" s="20" t="s">
        <v>200</v>
      </c>
      <c r="BM138" s="228" t="s">
        <v>685</v>
      </c>
    </row>
    <row r="139" s="2" customFormat="1" ht="24.15" customHeight="1">
      <c r="A139" s="41"/>
      <c r="B139" s="42"/>
      <c r="C139" s="217" t="s">
        <v>467</v>
      </c>
      <c r="D139" s="217" t="s">
        <v>195</v>
      </c>
      <c r="E139" s="218" t="s">
        <v>3219</v>
      </c>
      <c r="F139" s="219" t="s">
        <v>3220</v>
      </c>
      <c r="G139" s="220" t="s">
        <v>1687</v>
      </c>
      <c r="H139" s="221">
        <v>1</v>
      </c>
      <c r="I139" s="222"/>
      <c r="J139" s="223">
        <f>ROUND(I139*H139,2)</f>
        <v>0</v>
      </c>
      <c r="K139" s="219" t="s">
        <v>21</v>
      </c>
      <c r="L139" s="47"/>
      <c r="M139" s="224" t="s">
        <v>21</v>
      </c>
      <c r="N139" s="225" t="s">
        <v>44</v>
      </c>
      <c r="O139" s="87"/>
      <c r="P139" s="226">
        <f>O139*H139</f>
        <v>0</v>
      </c>
      <c r="Q139" s="226">
        <v>0</v>
      </c>
      <c r="R139" s="226">
        <f>Q139*H139</f>
        <v>0</v>
      </c>
      <c r="S139" s="226">
        <v>0</v>
      </c>
      <c r="T139" s="227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8" t="s">
        <v>200</v>
      </c>
      <c r="AT139" s="228" t="s">
        <v>195</v>
      </c>
      <c r="AU139" s="228" t="s">
        <v>77</v>
      </c>
      <c r="AY139" s="20" t="s">
        <v>193</v>
      </c>
      <c r="BE139" s="229">
        <f>IF(N139="základní",J139,0)</f>
        <v>0</v>
      </c>
      <c r="BF139" s="229">
        <f>IF(N139="snížená",J139,0)</f>
        <v>0</v>
      </c>
      <c r="BG139" s="229">
        <f>IF(N139="zákl. přenesená",J139,0)</f>
        <v>0</v>
      </c>
      <c r="BH139" s="229">
        <f>IF(N139="sníž. přenesená",J139,0)</f>
        <v>0</v>
      </c>
      <c r="BI139" s="229">
        <f>IF(N139="nulová",J139,0)</f>
        <v>0</v>
      </c>
      <c r="BJ139" s="20" t="s">
        <v>77</v>
      </c>
      <c r="BK139" s="229">
        <f>ROUND(I139*H139,2)</f>
        <v>0</v>
      </c>
      <c r="BL139" s="20" t="s">
        <v>200</v>
      </c>
      <c r="BM139" s="228" t="s">
        <v>1136</v>
      </c>
    </row>
    <row r="140" s="2" customFormat="1" ht="24.15" customHeight="1">
      <c r="A140" s="41"/>
      <c r="B140" s="42"/>
      <c r="C140" s="217" t="s">
        <v>472</v>
      </c>
      <c r="D140" s="217" t="s">
        <v>195</v>
      </c>
      <c r="E140" s="218" t="s">
        <v>3221</v>
      </c>
      <c r="F140" s="219" t="s">
        <v>3222</v>
      </c>
      <c r="G140" s="220" t="s">
        <v>250</v>
      </c>
      <c r="H140" s="221">
        <v>0.049000000000000002</v>
      </c>
      <c r="I140" s="222"/>
      <c r="J140" s="223">
        <f>ROUND(I140*H140,2)</f>
        <v>0</v>
      </c>
      <c r="K140" s="219" t="s">
        <v>199</v>
      </c>
      <c r="L140" s="47"/>
      <c r="M140" s="224" t="s">
        <v>21</v>
      </c>
      <c r="N140" s="225" t="s">
        <v>44</v>
      </c>
      <c r="O140" s="87"/>
      <c r="P140" s="226">
        <f>O140*H140</f>
        <v>0</v>
      </c>
      <c r="Q140" s="226">
        <v>0</v>
      </c>
      <c r="R140" s="226">
        <f>Q140*H140</f>
        <v>0</v>
      </c>
      <c r="S140" s="226">
        <v>0</v>
      </c>
      <c r="T140" s="227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28" t="s">
        <v>200</v>
      </c>
      <c r="AT140" s="228" t="s">
        <v>195</v>
      </c>
      <c r="AU140" s="228" t="s">
        <v>77</v>
      </c>
      <c r="AY140" s="20" t="s">
        <v>193</v>
      </c>
      <c r="BE140" s="229">
        <f>IF(N140="základní",J140,0)</f>
        <v>0</v>
      </c>
      <c r="BF140" s="229">
        <f>IF(N140="snížená",J140,0)</f>
        <v>0</v>
      </c>
      <c r="BG140" s="229">
        <f>IF(N140="zákl. přenesená",J140,0)</f>
        <v>0</v>
      </c>
      <c r="BH140" s="229">
        <f>IF(N140="sníž. přenesená",J140,0)</f>
        <v>0</v>
      </c>
      <c r="BI140" s="229">
        <f>IF(N140="nulová",J140,0)</f>
        <v>0</v>
      </c>
      <c r="BJ140" s="20" t="s">
        <v>77</v>
      </c>
      <c r="BK140" s="229">
        <f>ROUND(I140*H140,2)</f>
        <v>0</v>
      </c>
      <c r="BL140" s="20" t="s">
        <v>200</v>
      </c>
      <c r="BM140" s="228" t="s">
        <v>1151</v>
      </c>
    </row>
    <row r="141" s="2" customFormat="1">
      <c r="A141" s="41"/>
      <c r="B141" s="42"/>
      <c r="C141" s="43"/>
      <c r="D141" s="230" t="s">
        <v>202</v>
      </c>
      <c r="E141" s="43"/>
      <c r="F141" s="231" t="s">
        <v>3223</v>
      </c>
      <c r="G141" s="43"/>
      <c r="H141" s="43"/>
      <c r="I141" s="232"/>
      <c r="J141" s="43"/>
      <c r="K141" s="43"/>
      <c r="L141" s="47"/>
      <c r="M141" s="293"/>
      <c r="N141" s="294"/>
      <c r="O141" s="295"/>
      <c r="P141" s="295"/>
      <c r="Q141" s="295"/>
      <c r="R141" s="295"/>
      <c r="S141" s="295"/>
      <c r="T141" s="296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T141" s="20" t="s">
        <v>202</v>
      </c>
      <c r="AU141" s="20" t="s">
        <v>77</v>
      </c>
    </row>
    <row r="142" s="2" customFormat="1" ht="6.96" customHeight="1">
      <c r="A142" s="41"/>
      <c r="B142" s="62"/>
      <c r="C142" s="63"/>
      <c r="D142" s="63"/>
      <c r="E142" s="63"/>
      <c r="F142" s="63"/>
      <c r="G142" s="63"/>
      <c r="H142" s="63"/>
      <c r="I142" s="63"/>
      <c r="J142" s="63"/>
      <c r="K142" s="63"/>
      <c r="L142" s="47"/>
      <c r="M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</row>
  </sheetData>
  <sheetProtection sheet="1" autoFilter="0" formatColumns="0" formatRows="0" objects="1" scenarios="1" spinCount="100000" saltValue="qRptESITS95TSoPPW8oL+9hiTsfhfbaKFIwkwlvaC84sQpvVaTwuNi7ot8O0KXdstgtTWIE7Y+T0DAFMO1EmFg==" hashValue="CnoiKRWEmB2ZW+EfE1f/IifjYpKxrKHYXxgdZiDgfAN9AI4OgDw5ukIbfsq9CXFHK12zcOJp1TSvAm65dCYE1Q==" algorithmName="SHA-512" password="CC35"/>
  <autoFilter ref="C91:K141"/>
  <mergeCells count="15">
    <mergeCell ref="E7:H7"/>
    <mergeCell ref="E11:H11"/>
    <mergeCell ref="E9:H9"/>
    <mergeCell ref="E13:H13"/>
    <mergeCell ref="E22:H22"/>
    <mergeCell ref="E31:H31"/>
    <mergeCell ref="E52:H52"/>
    <mergeCell ref="E56:H56"/>
    <mergeCell ref="E54:H54"/>
    <mergeCell ref="E58:H58"/>
    <mergeCell ref="E78:H78"/>
    <mergeCell ref="E82:H82"/>
    <mergeCell ref="E80:H80"/>
    <mergeCell ref="E84:H84"/>
    <mergeCell ref="L2:V2"/>
  </mergeCells>
  <hyperlinks>
    <hyperlink ref="F95" r:id="rId1" display="https://podminky.urs.cz/item/CS_URS_2025_02/742330001"/>
    <hyperlink ref="F99" r:id="rId2" display="https://podminky.urs.cz/item/CS_URS_2025_02/742330022"/>
    <hyperlink ref="F104" r:id="rId3" display="https://podminky.urs.cz/item/CS_URS_2025_02/742330024"/>
    <hyperlink ref="F108" r:id="rId4" display="https://podminky.urs.cz/item/CS_URS_2025_02/742330045"/>
    <hyperlink ref="F111" r:id="rId5" display="https://podminky.urs.cz/item/CS_URS_2025_02/742330051"/>
    <hyperlink ref="F113" r:id="rId6" display="https://podminky.urs.cz/item/CS_URS_2025_02/742330052"/>
    <hyperlink ref="F115" r:id="rId7" display="https://podminky.urs.cz/item/CS_URS_2025_02/742124002"/>
    <hyperlink ref="F119" r:id="rId8" display="https://podminky.urs.cz/item/CS_URS_2025_02/742121001"/>
    <hyperlink ref="F122" r:id="rId9" display="https://podminky.urs.cz/item/CS_URS_2025_02/219991111"/>
    <hyperlink ref="F126" r:id="rId10" display="https://podminky.urs.cz/item/CS_URS_2025_02/219991112"/>
    <hyperlink ref="F129" r:id="rId11" display="https://podminky.urs.cz/item/CS_URS_2025_02/220182036"/>
    <hyperlink ref="F132" r:id="rId12" display="https://podminky.urs.cz/item/CS_URS_2025_02/742330012"/>
    <hyperlink ref="F141" r:id="rId13" display="https://podminky.urs.cz/item/CS_URS_2025_02/998742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4"/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122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23"/>
      <c r="AT3" s="20" t="s">
        <v>81</v>
      </c>
    </row>
    <row r="4" s="1" customFormat="1" ht="24.96" customHeight="1">
      <c r="B4" s="23"/>
      <c r="D4" s="145" t="s">
        <v>148</v>
      </c>
      <c r="L4" s="23"/>
      <c r="M4" s="146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7" t="s">
        <v>16</v>
      </c>
      <c r="L6" s="23"/>
    </row>
    <row r="7" s="1" customFormat="1" ht="16.5" customHeight="1">
      <c r="B7" s="23"/>
      <c r="E7" s="148" t="str">
        <f>'Rekapitulace stavby'!K6</f>
        <v>MODERNIZACE DOMOVA sv. VÁCLAVA, rekonstrukce domova pro seniory a modernizace zázemí služby</v>
      </c>
      <c r="F7" s="147"/>
      <c r="G7" s="147"/>
      <c r="H7" s="147"/>
      <c r="L7" s="23"/>
    </row>
    <row r="8">
      <c r="B8" s="23"/>
      <c r="D8" s="147" t="s">
        <v>155</v>
      </c>
      <c r="L8" s="23"/>
    </row>
    <row r="9" s="1" customFormat="1" ht="16.5" customHeight="1">
      <c r="B9" s="23"/>
      <c r="E9" s="148" t="s">
        <v>2482</v>
      </c>
      <c r="F9" s="1"/>
      <c r="G9" s="1"/>
      <c r="H9" s="1"/>
      <c r="L9" s="23"/>
    </row>
    <row r="10" s="1" customFormat="1" ht="12" customHeight="1">
      <c r="B10" s="23"/>
      <c r="D10" s="147" t="s">
        <v>157</v>
      </c>
      <c r="L10" s="23"/>
    </row>
    <row r="11" s="2" customFormat="1" ht="16.5" customHeight="1">
      <c r="A11" s="41"/>
      <c r="B11" s="47"/>
      <c r="C11" s="41"/>
      <c r="D11" s="41"/>
      <c r="E11" s="160" t="s">
        <v>2850</v>
      </c>
      <c r="F11" s="41"/>
      <c r="G11" s="41"/>
      <c r="H11" s="41"/>
      <c r="I11" s="41"/>
      <c r="J11" s="41"/>
      <c r="K11" s="41"/>
      <c r="L11" s="149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7" t="s">
        <v>2851</v>
      </c>
      <c r="E12" s="41"/>
      <c r="F12" s="41"/>
      <c r="G12" s="41"/>
      <c r="H12" s="41"/>
      <c r="I12" s="41"/>
      <c r="J12" s="41"/>
      <c r="K12" s="41"/>
      <c r="L12" s="149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6.5" customHeight="1">
      <c r="A13" s="41"/>
      <c r="B13" s="47"/>
      <c r="C13" s="41"/>
      <c r="D13" s="41"/>
      <c r="E13" s="150" t="s">
        <v>3224</v>
      </c>
      <c r="F13" s="41"/>
      <c r="G13" s="41"/>
      <c r="H13" s="41"/>
      <c r="I13" s="41"/>
      <c r="J13" s="41"/>
      <c r="K13" s="41"/>
      <c r="L13" s="149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>
      <c r="A14" s="41"/>
      <c r="B14" s="47"/>
      <c r="C14" s="41"/>
      <c r="D14" s="41"/>
      <c r="E14" s="41"/>
      <c r="F14" s="41"/>
      <c r="G14" s="41"/>
      <c r="H14" s="41"/>
      <c r="I14" s="41"/>
      <c r="J14" s="41"/>
      <c r="K14" s="41"/>
      <c r="L14" s="149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2" customHeight="1">
      <c r="A15" s="41"/>
      <c r="B15" s="47"/>
      <c r="C15" s="41"/>
      <c r="D15" s="147" t="s">
        <v>18</v>
      </c>
      <c r="E15" s="41"/>
      <c r="F15" s="136" t="s">
        <v>21</v>
      </c>
      <c r="G15" s="41"/>
      <c r="H15" s="41"/>
      <c r="I15" s="147" t="s">
        <v>20</v>
      </c>
      <c r="J15" s="136" t="s">
        <v>21</v>
      </c>
      <c r="K15" s="41"/>
      <c r="L15" s="149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7" t="s">
        <v>22</v>
      </c>
      <c r="E16" s="41"/>
      <c r="F16" s="136" t="s">
        <v>23</v>
      </c>
      <c r="G16" s="41"/>
      <c r="H16" s="41"/>
      <c r="I16" s="147" t="s">
        <v>24</v>
      </c>
      <c r="J16" s="151" t="str">
        <f>'Rekapitulace stavby'!AN8</f>
        <v>11. 12. 2025</v>
      </c>
      <c r="K16" s="41"/>
      <c r="L16" s="149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0.8" customHeight="1">
      <c r="A17" s="41"/>
      <c r="B17" s="47"/>
      <c r="C17" s="41"/>
      <c r="D17" s="41"/>
      <c r="E17" s="41"/>
      <c r="F17" s="41"/>
      <c r="G17" s="41"/>
      <c r="H17" s="41"/>
      <c r="I17" s="41"/>
      <c r="J17" s="41"/>
      <c r="K17" s="41"/>
      <c r="L17" s="149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2" customHeight="1">
      <c r="A18" s="41"/>
      <c r="B18" s="47"/>
      <c r="C18" s="41"/>
      <c r="D18" s="147" t="s">
        <v>26</v>
      </c>
      <c r="E18" s="41"/>
      <c r="F18" s="41"/>
      <c r="G18" s="41"/>
      <c r="H18" s="41"/>
      <c r="I18" s="147" t="s">
        <v>27</v>
      </c>
      <c r="J18" s="136" t="s">
        <v>21</v>
      </c>
      <c r="K18" s="41"/>
      <c r="L18" s="149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8" customHeight="1">
      <c r="A19" s="41"/>
      <c r="B19" s="47"/>
      <c r="C19" s="41"/>
      <c r="D19" s="41"/>
      <c r="E19" s="136" t="s">
        <v>28</v>
      </c>
      <c r="F19" s="41"/>
      <c r="G19" s="41"/>
      <c r="H19" s="41"/>
      <c r="I19" s="147" t="s">
        <v>29</v>
      </c>
      <c r="J19" s="136" t="s">
        <v>21</v>
      </c>
      <c r="K19" s="41"/>
      <c r="L19" s="149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6.96" customHeight="1">
      <c r="A20" s="41"/>
      <c r="B20" s="47"/>
      <c r="C20" s="41"/>
      <c r="D20" s="41"/>
      <c r="E20" s="41"/>
      <c r="F20" s="41"/>
      <c r="G20" s="41"/>
      <c r="H20" s="41"/>
      <c r="I20" s="41"/>
      <c r="J20" s="41"/>
      <c r="K20" s="41"/>
      <c r="L20" s="149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2" customHeight="1">
      <c r="A21" s="41"/>
      <c r="B21" s="47"/>
      <c r="C21" s="41"/>
      <c r="D21" s="147" t="s">
        <v>30</v>
      </c>
      <c r="E21" s="41"/>
      <c r="F21" s="41"/>
      <c r="G21" s="41"/>
      <c r="H21" s="41"/>
      <c r="I21" s="147" t="s">
        <v>27</v>
      </c>
      <c r="J21" s="36" t="str">
        <f>'Rekapitulace stavby'!AN13</f>
        <v>Vyplň údaj</v>
      </c>
      <c r="K21" s="41"/>
      <c r="L21" s="149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8" customHeight="1">
      <c r="A22" s="41"/>
      <c r="B22" s="47"/>
      <c r="C22" s="41"/>
      <c r="D22" s="41"/>
      <c r="E22" s="36" t="str">
        <f>'Rekapitulace stavby'!E14</f>
        <v>Vyplň údaj</v>
      </c>
      <c r="F22" s="136"/>
      <c r="G22" s="136"/>
      <c r="H22" s="136"/>
      <c r="I22" s="147" t="s">
        <v>29</v>
      </c>
      <c r="J22" s="36" t="str">
        <f>'Rekapitulace stavby'!AN14</f>
        <v>Vyplň údaj</v>
      </c>
      <c r="K22" s="41"/>
      <c r="L22" s="149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6.96" customHeight="1">
      <c r="A23" s="41"/>
      <c r="B23" s="47"/>
      <c r="C23" s="41"/>
      <c r="D23" s="41"/>
      <c r="E23" s="41"/>
      <c r="F23" s="41"/>
      <c r="G23" s="41"/>
      <c r="H23" s="41"/>
      <c r="I23" s="41"/>
      <c r="J23" s="41"/>
      <c r="K23" s="41"/>
      <c r="L23" s="149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2" customHeight="1">
      <c r="A24" s="41"/>
      <c r="B24" s="47"/>
      <c r="C24" s="41"/>
      <c r="D24" s="147" t="s">
        <v>32</v>
      </c>
      <c r="E24" s="41"/>
      <c r="F24" s="41"/>
      <c r="G24" s="41"/>
      <c r="H24" s="41"/>
      <c r="I24" s="147" t="s">
        <v>27</v>
      </c>
      <c r="J24" s="136" t="s">
        <v>21</v>
      </c>
      <c r="K24" s="41"/>
      <c r="L24" s="149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8" customHeight="1">
      <c r="A25" s="41"/>
      <c r="B25" s="47"/>
      <c r="C25" s="41"/>
      <c r="D25" s="41"/>
      <c r="E25" s="136" t="s">
        <v>33</v>
      </c>
      <c r="F25" s="41"/>
      <c r="G25" s="41"/>
      <c r="H25" s="41"/>
      <c r="I25" s="147" t="s">
        <v>29</v>
      </c>
      <c r="J25" s="136" t="s">
        <v>21</v>
      </c>
      <c r="K25" s="41"/>
      <c r="L25" s="149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6.96" customHeight="1">
      <c r="A26" s="41"/>
      <c r="B26" s="47"/>
      <c r="C26" s="41"/>
      <c r="D26" s="41"/>
      <c r="E26" s="41"/>
      <c r="F26" s="41"/>
      <c r="G26" s="41"/>
      <c r="H26" s="41"/>
      <c r="I26" s="41"/>
      <c r="J26" s="41"/>
      <c r="K26" s="41"/>
      <c r="L26" s="149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12" customHeight="1">
      <c r="A27" s="41"/>
      <c r="B27" s="47"/>
      <c r="C27" s="41"/>
      <c r="D27" s="147" t="s">
        <v>35</v>
      </c>
      <c r="E27" s="41"/>
      <c r="F27" s="41"/>
      <c r="G27" s="41"/>
      <c r="H27" s="41"/>
      <c r="I27" s="147" t="s">
        <v>27</v>
      </c>
      <c r="J27" s="136" t="str">
        <f>IF('Rekapitulace stavby'!AN19="","",'Rekapitulace stavby'!AN19)</f>
        <v/>
      </c>
      <c r="K27" s="41"/>
      <c r="L27" s="149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8" customHeight="1">
      <c r="A28" s="41"/>
      <c r="B28" s="47"/>
      <c r="C28" s="41"/>
      <c r="D28" s="41"/>
      <c r="E28" s="136" t="str">
        <f>IF('Rekapitulace stavby'!E20="","",'Rekapitulace stavby'!E20)</f>
        <v xml:space="preserve"> </v>
      </c>
      <c r="F28" s="41"/>
      <c r="G28" s="41"/>
      <c r="H28" s="41"/>
      <c r="I28" s="147" t="s">
        <v>29</v>
      </c>
      <c r="J28" s="136" t="str">
        <f>IF('Rekapitulace stavby'!AN20="","",'Rekapitulace stavby'!AN20)</f>
        <v/>
      </c>
      <c r="K28" s="41"/>
      <c r="L28" s="149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41"/>
      <c r="E29" s="41"/>
      <c r="F29" s="41"/>
      <c r="G29" s="41"/>
      <c r="H29" s="41"/>
      <c r="I29" s="41"/>
      <c r="J29" s="41"/>
      <c r="K29" s="41"/>
      <c r="L29" s="149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2" customHeight="1">
      <c r="A30" s="41"/>
      <c r="B30" s="47"/>
      <c r="C30" s="41"/>
      <c r="D30" s="147" t="s">
        <v>37</v>
      </c>
      <c r="E30" s="41"/>
      <c r="F30" s="41"/>
      <c r="G30" s="41"/>
      <c r="H30" s="41"/>
      <c r="I30" s="41"/>
      <c r="J30" s="41"/>
      <c r="K30" s="41"/>
      <c r="L30" s="149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8" customFormat="1" ht="16.5" customHeight="1">
      <c r="A31" s="152"/>
      <c r="B31" s="153"/>
      <c r="C31" s="152"/>
      <c r="D31" s="152"/>
      <c r="E31" s="154" t="s">
        <v>21</v>
      </c>
      <c r="F31" s="154"/>
      <c r="G31" s="154"/>
      <c r="H31" s="154"/>
      <c r="I31" s="152"/>
      <c r="J31" s="152"/>
      <c r="K31" s="152"/>
      <c r="L31" s="155"/>
      <c r="S31" s="152"/>
      <c r="T31" s="152"/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</row>
    <row r="32" s="2" customFormat="1" ht="6.96" customHeight="1">
      <c r="A32" s="41"/>
      <c r="B32" s="47"/>
      <c r="C32" s="41"/>
      <c r="D32" s="41"/>
      <c r="E32" s="41"/>
      <c r="F32" s="41"/>
      <c r="G32" s="41"/>
      <c r="H32" s="41"/>
      <c r="I32" s="41"/>
      <c r="J32" s="41"/>
      <c r="K32" s="41"/>
      <c r="L32" s="149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6"/>
      <c r="E33" s="156"/>
      <c r="F33" s="156"/>
      <c r="G33" s="156"/>
      <c r="H33" s="156"/>
      <c r="I33" s="156"/>
      <c r="J33" s="156"/>
      <c r="K33" s="156"/>
      <c r="L33" s="149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25.44" customHeight="1">
      <c r="A34" s="41"/>
      <c r="B34" s="47"/>
      <c r="C34" s="41"/>
      <c r="D34" s="157" t="s">
        <v>39</v>
      </c>
      <c r="E34" s="41"/>
      <c r="F34" s="41"/>
      <c r="G34" s="41"/>
      <c r="H34" s="41"/>
      <c r="I34" s="41"/>
      <c r="J34" s="158">
        <f>ROUND(J92, 2)</f>
        <v>0</v>
      </c>
      <c r="K34" s="41"/>
      <c r="L34" s="149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6.96" customHeight="1">
      <c r="A35" s="41"/>
      <c r="B35" s="47"/>
      <c r="C35" s="41"/>
      <c r="D35" s="156"/>
      <c r="E35" s="156"/>
      <c r="F35" s="156"/>
      <c r="G35" s="156"/>
      <c r="H35" s="156"/>
      <c r="I35" s="156"/>
      <c r="J35" s="156"/>
      <c r="K35" s="156"/>
      <c r="L35" s="149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41"/>
      <c r="F36" s="159" t="s">
        <v>41</v>
      </c>
      <c r="G36" s="41"/>
      <c r="H36" s="41"/>
      <c r="I36" s="159" t="s">
        <v>40</v>
      </c>
      <c r="J36" s="159" t="s">
        <v>42</v>
      </c>
      <c r="K36" s="41"/>
      <c r="L36" s="149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s="2" customFormat="1" ht="14.4" customHeight="1">
      <c r="A37" s="41"/>
      <c r="B37" s="47"/>
      <c r="C37" s="41"/>
      <c r="D37" s="160" t="s">
        <v>43</v>
      </c>
      <c r="E37" s="147" t="s">
        <v>44</v>
      </c>
      <c r="F37" s="161">
        <f>ROUND((SUM(BE92:BE108)),  2)</f>
        <v>0</v>
      </c>
      <c r="G37" s="41"/>
      <c r="H37" s="41"/>
      <c r="I37" s="162">
        <v>0.20999999999999999</v>
      </c>
      <c r="J37" s="161">
        <f>ROUND(((SUM(BE92:BE108))*I37),  2)</f>
        <v>0</v>
      </c>
      <c r="K37" s="41"/>
      <c r="L37" s="149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14.4" customHeight="1">
      <c r="A38" s="41"/>
      <c r="B38" s="47"/>
      <c r="C38" s="41"/>
      <c r="D38" s="41"/>
      <c r="E38" s="147" t="s">
        <v>45</v>
      </c>
      <c r="F38" s="161">
        <f>ROUND((SUM(BF92:BF108)),  2)</f>
        <v>0</v>
      </c>
      <c r="G38" s="41"/>
      <c r="H38" s="41"/>
      <c r="I38" s="162">
        <v>0.12</v>
      </c>
      <c r="J38" s="161">
        <f>ROUND(((SUM(BF92:BF108))*I38),  2)</f>
        <v>0</v>
      </c>
      <c r="K38" s="41"/>
      <c r="L38" s="149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7" t="s">
        <v>46</v>
      </c>
      <c r="F39" s="161">
        <f>ROUND((SUM(BG92:BG108)),  2)</f>
        <v>0</v>
      </c>
      <c r="G39" s="41"/>
      <c r="H39" s="41"/>
      <c r="I39" s="162">
        <v>0.20999999999999999</v>
      </c>
      <c r="J39" s="161">
        <f>0</f>
        <v>0</v>
      </c>
      <c r="K39" s="41"/>
      <c r="L39" s="149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hidden="1" s="2" customFormat="1" ht="14.4" customHeight="1">
      <c r="A40" s="41"/>
      <c r="B40" s="47"/>
      <c r="C40" s="41"/>
      <c r="D40" s="41"/>
      <c r="E40" s="147" t="s">
        <v>47</v>
      </c>
      <c r="F40" s="161">
        <f>ROUND((SUM(BH92:BH108)),  2)</f>
        <v>0</v>
      </c>
      <c r="G40" s="41"/>
      <c r="H40" s="41"/>
      <c r="I40" s="162">
        <v>0.12</v>
      </c>
      <c r="J40" s="161">
        <f>0</f>
        <v>0</v>
      </c>
      <c r="K40" s="41"/>
      <c r="L40" s="149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hidden="1" s="2" customFormat="1" ht="14.4" customHeight="1">
      <c r="A41" s="41"/>
      <c r="B41" s="47"/>
      <c r="C41" s="41"/>
      <c r="D41" s="41"/>
      <c r="E41" s="147" t="s">
        <v>48</v>
      </c>
      <c r="F41" s="161">
        <f>ROUND((SUM(BI92:BI108)),  2)</f>
        <v>0</v>
      </c>
      <c r="G41" s="41"/>
      <c r="H41" s="41"/>
      <c r="I41" s="162">
        <v>0</v>
      </c>
      <c r="J41" s="161">
        <f>0</f>
        <v>0</v>
      </c>
      <c r="K41" s="41"/>
      <c r="L41" s="149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6.96" customHeight="1">
      <c r="A42" s="41"/>
      <c r="B42" s="47"/>
      <c r="C42" s="41"/>
      <c r="D42" s="41"/>
      <c r="E42" s="41"/>
      <c r="F42" s="41"/>
      <c r="G42" s="41"/>
      <c r="H42" s="41"/>
      <c r="I42" s="41"/>
      <c r="J42" s="41"/>
      <c r="K42" s="41"/>
      <c r="L42" s="149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2" customFormat="1" ht="25.44" customHeight="1">
      <c r="A43" s="41"/>
      <c r="B43" s="47"/>
      <c r="C43" s="163"/>
      <c r="D43" s="164" t="s">
        <v>49</v>
      </c>
      <c r="E43" s="165"/>
      <c r="F43" s="165"/>
      <c r="G43" s="166" t="s">
        <v>50</v>
      </c>
      <c r="H43" s="167" t="s">
        <v>51</v>
      </c>
      <c r="I43" s="165"/>
      <c r="J43" s="168">
        <f>SUM(J34:J41)</f>
        <v>0</v>
      </c>
      <c r="K43" s="169"/>
      <c r="L43" s="149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</row>
    <row r="44" s="2" customFormat="1" ht="14.4" customHeight="1">
      <c r="A44" s="41"/>
      <c r="B44" s="170"/>
      <c r="C44" s="171"/>
      <c r="D44" s="171"/>
      <c r="E44" s="171"/>
      <c r="F44" s="171"/>
      <c r="G44" s="171"/>
      <c r="H44" s="171"/>
      <c r="I44" s="171"/>
      <c r="J44" s="171"/>
      <c r="K44" s="171"/>
      <c r="L44" s="149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8" s="2" customFormat="1" ht="6.96" customHeight="1">
      <c r="A48" s="41"/>
      <c r="B48" s="172"/>
      <c r="C48" s="173"/>
      <c r="D48" s="173"/>
      <c r="E48" s="173"/>
      <c r="F48" s="173"/>
      <c r="G48" s="173"/>
      <c r="H48" s="173"/>
      <c r="I48" s="173"/>
      <c r="J48" s="173"/>
      <c r="K48" s="173"/>
      <c r="L48" s="149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24.96" customHeight="1">
      <c r="A49" s="41"/>
      <c r="B49" s="42"/>
      <c r="C49" s="26" t="s">
        <v>159</v>
      </c>
      <c r="D49" s="43"/>
      <c r="E49" s="43"/>
      <c r="F49" s="43"/>
      <c r="G49" s="43"/>
      <c r="H49" s="43"/>
      <c r="I49" s="43"/>
      <c r="J49" s="43"/>
      <c r="K49" s="43"/>
      <c r="L49" s="149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6.96" customHeight="1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149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12" customHeight="1">
      <c r="A51" s="41"/>
      <c r="B51" s="42"/>
      <c r="C51" s="35" t="s">
        <v>16</v>
      </c>
      <c r="D51" s="43"/>
      <c r="E51" s="43"/>
      <c r="F51" s="43"/>
      <c r="G51" s="43"/>
      <c r="H51" s="43"/>
      <c r="I51" s="43"/>
      <c r="J51" s="43"/>
      <c r="K51" s="43"/>
      <c r="L51" s="149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6.5" customHeight="1">
      <c r="A52" s="41"/>
      <c r="B52" s="42"/>
      <c r="C52" s="43"/>
      <c r="D52" s="43"/>
      <c r="E52" s="174" t="str">
        <f>E7</f>
        <v>MODERNIZACE DOMOVA sv. VÁCLAVA, rekonstrukce domova pro seniory a modernizace zázemí služby</v>
      </c>
      <c r="F52" s="35"/>
      <c r="G52" s="35"/>
      <c r="H52" s="35"/>
      <c r="I52" s="43"/>
      <c r="J52" s="43"/>
      <c r="K52" s="43"/>
      <c r="L52" s="149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1" customFormat="1" ht="12" customHeight="1">
      <c r="B53" s="24"/>
      <c r="C53" s="35" t="s">
        <v>155</v>
      </c>
      <c r="D53" s="25"/>
      <c r="E53" s="25"/>
      <c r="F53" s="25"/>
      <c r="G53" s="25"/>
      <c r="H53" s="25"/>
      <c r="I53" s="25"/>
      <c r="J53" s="25"/>
      <c r="K53" s="25"/>
      <c r="L53" s="23"/>
    </row>
    <row r="54" s="1" customFormat="1" ht="16.5" customHeight="1">
      <c r="B54" s="24"/>
      <c r="C54" s="25"/>
      <c r="D54" s="25"/>
      <c r="E54" s="174" t="s">
        <v>2482</v>
      </c>
      <c r="F54" s="25"/>
      <c r="G54" s="25"/>
      <c r="H54" s="25"/>
      <c r="I54" s="25"/>
      <c r="J54" s="25"/>
      <c r="K54" s="25"/>
      <c r="L54" s="23"/>
    </row>
    <row r="55" s="1" customFormat="1" ht="12" customHeight="1">
      <c r="B55" s="24"/>
      <c r="C55" s="35" t="s">
        <v>157</v>
      </c>
      <c r="D55" s="25"/>
      <c r="E55" s="25"/>
      <c r="F55" s="25"/>
      <c r="G55" s="25"/>
      <c r="H55" s="25"/>
      <c r="I55" s="25"/>
      <c r="J55" s="25"/>
      <c r="K55" s="25"/>
      <c r="L55" s="23"/>
    </row>
    <row r="56" s="2" customFormat="1" ht="16.5" customHeight="1">
      <c r="A56" s="41"/>
      <c r="B56" s="42"/>
      <c r="C56" s="43"/>
      <c r="D56" s="43"/>
      <c r="E56" s="301" t="s">
        <v>2850</v>
      </c>
      <c r="F56" s="43"/>
      <c r="G56" s="43"/>
      <c r="H56" s="43"/>
      <c r="I56" s="43"/>
      <c r="J56" s="43"/>
      <c r="K56" s="43"/>
      <c r="L56" s="149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12" customHeight="1">
      <c r="A57" s="41"/>
      <c r="B57" s="42"/>
      <c r="C57" s="35" t="s">
        <v>2851</v>
      </c>
      <c r="D57" s="43"/>
      <c r="E57" s="43"/>
      <c r="F57" s="43"/>
      <c r="G57" s="43"/>
      <c r="H57" s="43"/>
      <c r="I57" s="43"/>
      <c r="J57" s="43"/>
      <c r="K57" s="43"/>
      <c r="L57" s="149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6.5" customHeight="1">
      <c r="A58" s="41"/>
      <c r="B58" s="42"/>
      <c r="C58" s="43"/>
      <c r="D58" s="43"/>
      <c r="E58" s="72" t="str">
        <f>E13</f>
        <v>SO05_5 - Elektroinstalace - Uzemnění</v>
      </c>
      <c r="F58" s="43"/>
      <c r="G58" s="43"/>
      <c r="H58" s="43"/>
      <c r="I58" s="43"/>
      <c r="J58" s="43"/>
      <c r="K58" s="43"/>
      <c r="L58" s="149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6.96" customHeight="1">
      <c r="A59" s="41"/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149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2" customHeight="1">
      <c r="A60" s="41"/>
      <c r="B60" s="42"/>
      <c r="C60" s="35" t="s">
        <v>22</v>
      </c>
      <c r="D60" s="43"/>
      <c r="E60" s="43"/>
      <c r="F60" s="30" t="str">
        <f>F16</f>
        <v>Brandýs nad Labem-Stará Boleslav</v>
      </c>
      <c r="G60" s="43"/>
      <c r="H60" s="43"/>
      <c r="I60" s="35" t="s">
        <v>24</v>
      </c>
      <c r="J60" s="75" t="str">
        <f>IF(J16="","",J16)</f>
        <v>11. 12. 2025</v>
      </c>
      <c r="K60" s="43"/>
      <c r="L60" s="149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6.96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49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25.65" customHeight="1">
      <c r="A62" s="41"/>
      <c r="B62" s="42"/>
      <c r="C62" s="35" t="s">
        <v>26</v>
      </c>
      <c r="D62" s="43"/>
      <c r="E62" s="43"/>
      <c r="F62" s="30" t="str">
        <f>E19</f>
        <v>ARCIDIECÉZNÍ CHARITA PRAHA</v>
      </c>
      <c r="G62" s="43"/>
      <c r="H62" s="43"/>
      <c r="I62" s="35" t="s">
        <v>32</v>
      </c>
      <c r="J62" s="39" t="str">
        <f>E25</f>
        <v>JIRSA - ARCHITEKTI, s.r.o.</v>
      </c>
      <c r="K62" s="43"/>
      <c r="L62" s="149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15.15" customHeight="1">
      <c r="A63" s="41"/>
      <c r="B63" s="42"/>
      <c r="C63" s="35" t="s">
        <v>30</v>
      </c>
      <c r="D63" s="43"/>
      <c r="E63" s="43"/>
      <c r="F63" s="30" t="str">
        <f>IF(E22="","",E22)</f>
        <v>Vyplň údaj</v>
      </c>
      <c r="G63" s="43"/>
      <c r="H63" s="43"/>
      <c r="I63" s="35" t="s">
        <v>35</v>
      </c>
      <c r="J63" s="39" t="str">
        <f>E28</f>
        <v xml:space="preserve"> </v>
      </c>
      <c r="K63" s="43"/>
      <c r="L63" s="149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</row>
    <row r="64" s="2" customFormat="1" ht="10.32" customHeight="1">
      <c r="A64" s="41"/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149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</row>
    <row r="65" s="2" customFormat="1" ht="29.28" customHeight="1">
      <c r="A65" s="41"/>
      <c r="B65" s="42"/>
      <c r="C65" s="175" t="s">
        <v>160</v>
      </c>
      <c r="D65" s="176"/>
      <c r="E65" s="176"/>
      <c r="F65" s="176"/>
      <c r="G65" s="176"/>
      <c r="H65" s="176"/>
      <c r="I65" s="176"/>
      <c r="J65" s="177" t="s">
        <v>161</v>
      </c>
      <c r="K65" s="176"/>
      <c r="L65" s="149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 s="2" customFormat="1" ht="10.32" customHeight="1">
      <c r="A66" s="41"/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149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2.8" customHeight="1">
      <c r="A67" s="41"/>
      <c r="B67" s="42"/>
      <c r="C67" s="178" t="s">
        <v>71</v>
      </c>
      <c r="D67" s="43"/>
      <c r="E67" s="43"/>
      <c r="F67" s="43"/>
      <c r="G67" s="43"/>
      <c r="H67" s="43"/>
      <c r="I67" s="43"/>
      <c r="J67" s="105">
        <f>J92</f>
        <v>0</v>
      </c>
      <c r="K67" s="43"/>
      <c r="L67" s="149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U67" s="20" t="s">
        <v>162</v>
      </c>
    </row>
    <row r="68" s="9" customFormat="1" ht="24.96" customHeight="1">
      <c r="A68" s="9"/>
      <c r="B68" s="179"/>
      <c r="C68" s="180"/>
      <c r="D68" s="181" t="s">
        <v>3225</v>
      </c>
      <c r="E68" s="182"/>
      <c r="F68" s="182"/>
      <c r="G68" s="182"/>
      <c r="H68" s="182"/>
      <c r="I68" s="182"/>
      <c r="J68" s="183">
        <f>J93</f>
        <v>0</v>
      </c>
      <c r="K68" s="180"/>
      <c r="L68" s="184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2" customFormat="1" ht="21.84" customHeight="1">
      <c r="A69" s="41"/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149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6.96" customHeight="1">
      <c r="A70" s="41"/>
      <c r="B70" s="62"/>
      <c r="C70" s="63"/>
      <c r="D70" s="63"/>
      <c r="E70" s="63"/>
      <c r="F70" s="63"/>
      <c r="G70" s="63"/>
      <c r="H70" s="63"/>
      <c r="I70" s="63"/>
      <c r="J70" s="63"/>
      <c r="K70" s="63"/>
      <c r="L70" s="149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4" s="2" customFormat="1" ht="6.96" customHeight="1">
      <c r="A74" s="41"/>
      <c r="B74" s="64"/>
      <c r="C74" s="65"/>
      <c r="D74" s="65"/>
      <c r="E74" s="65"/>
      <c r="F74" s="65"/>
      <c r="G74" s="65"/>
      <c r="H74" s="65"/>
      <c r="I74" s="65"/>
      <c r="J74" s="65"/>
      <c r="K74" s="65"/>
      <c r="L74" s="149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24.96" customHeight="1">
      <c r="A75" s="41"/>
      <c r="B75" s="42"/>
      <c r="C75" s="26" t="s">
        <v>178</v>
      </c>
      <c r="D75" s="43"/>
      <c r="E75" s="43"/>
      <c r="F75" s="43"/>
      <c r="G75" s="43"/>
      <c r="H75" s="43"/>
      <c r="I75" s="43"/>
      <c r="J75" s="43"/>
      <c r="K75" s="43"/>
      <c r="L75" s="149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6.96" customHeigh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149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2" customHeight="1">
      <c r="A77" s="41"/>
      <c r="B77" s="42"/>
      <c r="C77" s="35" t="s">
        <v>16</v>
      </c>
      <c r="D77" s="43"/>
      <c r="E77" s="43"/>
      <c r="F77" s="43"/>
      <c r="G77" s="43"/>
      <c r="H77" s="43"/>
      <c r="I77" s="43"/>
      <c r="J77" s="43"/>
      <c r="K77" s="43"/>
      <c r="L77" s="149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6.5" customHeight="1">
      <c r="A78" s="41"/>
      <c r="B78" s="42"/>
      <c r="C78" s="43"/>
      <c r="D78" s="43"/>
      <c r="E78" s="174" t="str">
        <f>E7</f>
        <v>MODERNIZACE DOMOVA sv. VÁCLAVA, rekonstrukce domova pro seniory a modernizace zázemí služby</v>
      </c>
      <c r="F78" s="35"/>
      <c r="G78" s="35"/>
      <c r="H78" s="35"/>
      <c r="I78" s="43"/>
      <c r="J78" s="43"/>
      <c r="K78" s="43"/>
      <c r="L78" s="149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1" customFormat="1" ht="12" customHeight="1">
      <c r="B79" s="24"/>
      <c r="C79" s="35" t="s">
        <v>155</v>
      </c>
      <c r="D79" s="25"/>
      <c r="E79" s="25"/>
      <c r="F79" s="25"/>
      <c r="G79" s="25"/>
      <c r="H79" s="25"/>
      <c r="I79" s="25"/>
      <c r="J79" s="25"/>
      <c r="K79" s="25"/>
      <c r="L79" s="23"/>
    </row>
    <row r="80" s="1" customFormat="1" ht="16.5" customHeight="1">
      <c r="B80" s="24"/>
      <c r="C80" s="25"/>
      <c r="D80" s="25"/>
      <c r="E80" s="174" t="s">
        <v>2482</v>
      </c>
      <c r="F80" s="25"/>
      <c r="G80" s="25"/>
      <c r="H80" s="25"/>
      <c r="I80" s="25"/>
      <c r="J80" s="25"/>
      <c r="K80" s="25"/>
      <c r="L80" s="23"/>
    </row>
    <row r="81" s="1" customFormat="1" ht="12" customHeight="1">
      <c r="B81" s="24"/>
      <c r="C81" s="35" t="s">
        <v>157</v>
      </c>
      <c r="D81" s="25"/>
      <c r="E81" s="25"/>
      <c r="F81" s="25"/>
      <c r="G81" s="25"/>
      <c r="H81" s="25"/>
      <c r="I81" s="25"/>
      <c r="J81" s="25"/>
      <c r="K81" s="25"/>
      <c r="L81" s="23"/>
    </row>
    <row r="82" s="2" customFormat="1" ht="16.5" customHeight="1">
      <c r="A82" s="41"/>
      <c r="B82" s="42"/>
      <c r="C82" s="43"/>
      <c r="D82" s="43"/>
      <c r="E82" s="301" t="s">
        <v>2850</v>
      </c>
      <c r="F82" s="43"/>
      <c r="G82" s="43"/>
      <c r="H82" s="43"/>
      <c r="I82" s="43"/>
      <c r="J82" s="43"/>
      <c r="K82" s="43"/>
      <c r="L82" s="149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2" customHeight="1">
      <c r="A83" s="41"/>
      <c r="B83" s="42"/>
      <c r="C83" s="35" t="s">
        <v>2851</v>
      </c>
      <c r="D83" s="43"/>
      <c r="E83" s="43"/>
      <c r="F83" s="43"/>
      <c r="G83" s="43"/>
      <c r="H83" s="43"/>
      <c r="I83" s="43"/>
      <c r="J83" s="43"/>
      <c r="K83" s="43"/>
      <c r="L83" s="149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6.5" customHeight="1">
      <c r="A84" s="41"/>
      <c r="B84" s="42"/>
      <c r="C84" s="43"/>
      <c r="D84" s="43"/>
      <c r="E84" s="72" t="str">
        <f>E13</f>
        <v>SO05_5 - Elektroinstalace - Uzemnění</v>
      </c>
      <c r="F84" s="43"/>
      <c r="G84" s="43"/>
      <c r="H84" s="43"/>
      <c r="I84" s="43"/>
      <c r="J84" s="43"/>
      <c r="K84" s="43"/>
      <c r="L84" s="149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6.96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49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5" t="s">
        <v>22</v>
      </c>
      <c r="D86" s="43"/>
      <c r="E86" s="43"/>
      <c r="F86" s="30" t="str">
        <f>F16</f>
        <v>Brandýs nad Labem-Stará Boleslav</v>
      </c>
      <c r="G86" s="43"/>
      <c r="H86" s="43"/>
      <c r="I86" s="35" t="s">
        <v>24</v>
      </c>
      <c r="J86" s="75" t="str">
        <f>IF(J16="","",J16)</f>
        <v>11. 12. 2025</v>
      </c>
      <c r="K86" s="43"/>
      <c r="L86" s="149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6.96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49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25.65" customHeight="1">
      <c r="A88" s="41"/>
      <c r="B88" s="42"/>
      <c r="C88" s="35" t="s">
        <v>26</v>
      </c>
      <c r="D88" s="43"/>
      <c r="E88" s="43"/>
      <c r="F88" s="30" t="str">
        <f>E19</f>
        <v>ARCIDIECÉZNÍ CHARITA PRAHA</v>
      </c>
      <c r="G88" s="43"/>
      <c r="H88" s="43"/>
      <c r="I88" s="35" t="s">
        <v>32</v>
      </c>
      <c r="J88" s="39" t="str">
        <f>E25</f>
        <v>JIRSA - ARCHITEKTI, s.r.o.</v>
      </c>
      <c r="K88" s="43"/>
      <c r="L88" s="149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5.15" customHeight="1">
      <c r="A89" s="41"/>
      <c r="B89" s="42"/>
      <c r="C89" s="35" t="s">
        <v>30</v>
      </c>
      <c r="D89" s="43"/>
      <c r="E89" s="43"/>
      <c r="F89" s="30" t="str">
        <f>IF(E22="","",E22)</f>
        <v>Vyplň údaj</v>
      </c>
      <c r="G89" s="43"/>
      <c r="H89" s="43"/>
      <c r="I89" s="35" t="s">
        <v>35</v>
      </c>
      <c r="J89" s="39" t="str">
        <f>E28</f>
        <v xml:space="preserve"> </v>
      </c>
      <c r="K89" s="43"/>
      <c r="L89" s="149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0.32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149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11" customFormat="1" ht="29.28" customHeight="1">
      <c r="A91" s="190"/>
      <c r="B91" s="191"/>
      <c r="C91" s="192" t="s">
        <v>179</v>
      </c>
      <c r="D91" s="193" t="s">
        <v>58</v>
      </c>
      <c r="E91" s="193" t="s">
        <v>54</v>
      </c>
      <c r="F91" s="193" t="s">
        <v>55</v>
      </c>
      <c r="G91" s="193" t="s">
        <v>180</v>
      </c>
      <c r="H91" s="193" t="s">
        <v>181</v>
      </c>
      <c r="I91" s="193" t="s">
        <v>182</v>
      </c>
      <c r="J91" s="193" t="s">
        <v>161</v>
      </c>
      <c r="K91" s="194" t="s">
        <v>183</v>
      </c>
      <c r="L91" s="195"/>
      <c r="M91" s="95" t="s">
        <v>21</v>
      </c>
      <c r="N91" s="96" t="s">
        <v>43</v>
      </c>
      <c r="O91" s="96" t="s">
        <v>184</v>
      </c>
      <c r="P91" s="96" t="s">
        <v>185</v>
      </c>
      <c r="Q91" s="96" t="s">
        <v>186</v>
      </c>
      <c r="R91" s="96" t="s">
        <v>187</v>
      </c>
      <c r="S91" s="96" t="s">
        <v>188</v>
      </c>
      <c r="T91" s="97" t="s">
        <v>189</v>
      </c>
      <c r="U91" s="190"/>
      <c r="V91" s="190"/>
      <c r="W91" s="190"/>
      <c r="X91" s="190"/>
      <c r="Y91" s="190"/>
      <c r="Z91" s="190"/>
      <c r="AA91" s="190"/>
      <c r="AB91" s="190"/>
      <c r="AC91" s="190"/>
      <c r="AD91" s="190"/>
      <c r="AE91" s="190"/>
    </row>
    <row r="92" s="2" customFormat="1" ht="22.8" customHeight="1">
      <c r="A92" s="41"/>
      <c r="B92" s="42"/>
      <c r="C92" s="102" t="s">
        <v>190</v>
      </c>
      <c r="D92" s="43"/>
      <c r="E92" s="43"/>
      <c r="F92" s="43"/>
      <c r="G92" s="43"/>
      <c r="H92" s="43"/>
      <c r="I92" s="43"/>
      <c r="J92" s="196">
        <f>BK92</f>
        <v>0</v>
      </c>
      <c r="K92" s="43"/>
      <c r="L92" s="47"/>
      <c r="M92" s="98"/>
      <c r="N92" s="197"/>
      <c r="O92" s="99"/>
      <c r="P92" s="198">
        <f>P93</f>
        <v>0</v>
      </c>
      <c r="Q92" s="99"/>
      <c r="R92" s="198">
        <f>R93</f>
        <v>0.23821000000000001</v>
      </c>
      <c r="S92" s="99"/>
      <c r="T92" s="199">
        <f>T93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T92" s="20" t="s">
        <v>72</v>
      </c>
      <c r="AU92" s="20" t="s">
        <v>162</v>
      </c>
      <c r="BK92" s="200">
        <f>BK93</f>
        <v>0</v>
      </c>
    </row>
    <row r="93" s="12" customFormat="1" ht="25.92" customHeight="1">
      <c r="A93" s="12"/>
      <c r="B93" s="201"/>
      <c r="C93" s="202"/>
      <c r="D93" s="203" t="s">
        <v>72</v>
      </c>
      <c r="E93" s="204" t="s">
        <v>3226</v>
      </c>
      <c r="F93" s="204" t="s">
        <v>3227</v>
      </c>
      <c r="G93" s="202"/>
      <c r="H93" s="202"/>
      <c r="I93" s="205"/>
      <c r="J93" s="206">
        <f>BK93</f>
        <v>0</v>
      </c>
      <c r="K93" s="202"/>
      <c r="L93" s="207"/>
      <c r="M93" s="208"/>
      <c r="N93" s="209"/>
      <c r="O93" s="209"/>
      <c r="P93" s="210">
        <f>SUM(P94:P108)</f>
        <v>0</v>
      </c>
      <c r="Q93" s="209"/>
      <c r="R93" s="210">
        <f>SUM(R94:R108)</f>
        <v>0.23821000000000001</v>
      </c>
      <c r="S93" s="209"/>
      <c r="T93" s="211">
        <f>SUM(T94:T108)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2" t="s">
        <v>77</v>
      </c>
      <c r="AT93" s="213" t="s">
        <v>72</v>
      </c>
      <c r="AU93" s="213" t="s">
        <v>73</v>
      </c>
      <c r="AY93" s="212" t="s">
        <v>193</v>
      </c>
      <c r="BK93" s="214">
        <f>SUM(BK94:BK108)</f>
        <v>0</v>
      </c>
    </row>
    <row r="94" s="2" customFormat="1" ht="24.15" customHeight="1">
      <c r="A94" s="41"/>
      <c r="B94" s="42"/>
      <c r="C94" s="217" t="s">
        <v>77</v>
      </c>
      <c r="D94" s="217" t="s">
        <v>195</v>
      </c>
      <c r="E94" s="218" t="s">
        <v>3228</v>
      </c>
      <c r="F94" s="219" t="s">
        <v>3229</v>
      </c>
      <c r="G94" s="220" t="s">
        <v>211</v>
      </c>
      <c r="H94" s="221">
        <v>200</v>
      </c>
      <c r="I94" s="222"/>
      <c r="J94" s="223">
        <f>ROUND(I94*H94,2)</f>
        <v>0</v>
      </c>
      <c r="K94" s="219" t="s">
        <v>199</v>
      </c>
      <c r="L94" s="47"/>
      <c r="M94" s="224" t="s">
        <v>21</v>
      </c>
      <c r="N94" s="225" t="s">
        <v>44</v>
      </c>
      <c r="O94" s="87"/>
      <c r="P94" s="226">
        <f>O94*H94</f>
        <v>0</v>
      </c>
      <c r="Q94" s="226">
        <v>0</v>
      </c>
      <c r="R94" s="226">
        <f>Q94*H94</f>
        <v>0</v>
      </c>
      <c r="S94" s="226">
        <v>0</v>
      </c>
      <c r="T94" s="227">
        <f>S94*H94</f>
        <v>0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R94" s="228" t="s">
        <v>200</v>
      </c>
      <c r="AT94" s="228" t="s">
        <v>195</v>
      </c>
      <c r="AU94" s="228" t="s">
        <v>77</v>
      </c>
      <c r="AY94" s="20" t="s">
        <v>193</v>
      </c>
      <c r="BE94" s="229">
        <f>IF(N94="základní",J94,0)</f>
        <v>0</v>
      </c>
      <c r="BF94" s="229">
        <f>IF(N94="snížená",J94,0)</f>
        <v>0</v>
      </c>
      <c r="BG94" s="229">
        <f>IF(N94="zákl. přenesená",J94,0)</f>
        <v>0</v>
      </c>
      <c r="BH94" s="229">
        <f>IF(N94="sníž. přenesená",J94,0)</f>
        <v>0</v>
      </c>
      <c r="BI94" s="229">
        <f>IF(N94="nulová",J94,0)</f>
        <v>0</v>
      </c>
      <c r="BJ94" s="20" t="s">
        <v>77</v>
      </c>
      <c r="BK94" s="229">
        <f>ROUND(I94*H94,2)</f>
        <v>0</v>
      </c>
      <c r="BL94" s="20" t="s">
        <v>200</v>
      </c>
      <c r="BM94" s="228" t="s">
        <v>81</v>
      </c>
    </row>
    <row r="95" s="2" customFormat="1">
      <c r="A95" s="41"/>
      <c r="B95" s="42"/>
      <c r="C95" s="43"/>
      <c r="D95" s="230" t="s">
        <v>202</v>
      </c>
      <c r="E95" s="43"/>
      <c r="F95" s="231" t="s">
        <v>3230</v>
      </c>
      <c r="G95" s="43"/>
      <c r="H95" s="43"/>
      <c r="I95" s="232"/>
      <c r="J95" s="43"/>
      <c r="K95" s="43"/>
      <c r="L95" s="47"/>
      <c r="M95" s="233"/>
      <c r="N95" s="234"/>
      <c r="O95" s="87"/>
      <c r="P95" s="87"/>
      <c r="Q95" s="87"/>
      <c r="R95" s="87"/>
      <c r="S95" s="87"/>
      <c r="T95" s="88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T95" s="20" t="s">
        <v>202</v>
      </c>
      <c r="AU95" s="20" t="s">
        <v>77</v>
      </c>
    </row>
    <row r="96" s="2" customFormat="1" ht="16.5" customHeight="1">
      <c r="A96" s="41"/>
      <c r="B96" s="42"/>
      <c r="C96" s="282" t="s">
        <v>81</v>
      </c>
      <c r="D96" s="282" t="s">
        <v>811</v>
      </c>
      <c r="E96" s="283" t="s">
        <v>3231</v>
      </c>
      <c r="F96" s="284" t="s">
        <v>3232</v>
      </c>
      <c r="G96" s="285" t="s">
        <v>3233</v>
      </c>
      <c r="H96" s="286">
        <v>210</v>
      </c>
      <c r="I96" s="287"/>
      <c r="J96" s="288">
        <f>ROUND(I96*H96,2)</f>
        <v>0</v>
      </c>
      <c r="K96" s="284" t="s">
        <v>199</v>
      </c>
      <c r="L96" s="289"/>
      <c r="M96" s="290" t="s">
        <v>21</v>
      </c>
      <c r="N96" s="291" t="s">
        <v>44</v>
      </c>
      <c r="O96" s="87"/>
      <c r="P96" s="226">
        <f>O96*H96</f>
        <v>0</v>
      </c>
      <c r="Q96" s="226">
        <v>0.001</v>
      </c>
      <c r="R96" s="226">
        <f>Q96*H96</f>
        <v>0.20999999999999999</v>
      </c>
      <c r="S96" s="226">
        <v>0</v>
      </c>
      <c r="T96" s="227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28" t="s">
        <v>254</v>
      </c>
      <c r="AT96" s="228" t="s">
        <v>811</v>
      </c>
      <c r="AU96" s="228" t="s">
        <v>77</v>
      </c>
      <c r="AY96" s="20" t="s">
        <v>193</v>
      </c>
      <c r="BE96" s="229">
        <f>IF(N96="základní",J96,0)</f>
        <v>0</v>
      </c>
      <c r="BF96" s="229">
        <f>IF(N96="snížená",J96,0)</f>
        <v>0</v>
      </c>
      <c r="BG96" s="229">
        <f>IF(N96="zákl. přenesená",J96,0)</f>
        <v>0</v>
      </c>
      <c r="BH96" s="229">
        <f>IF(N96="sníž. přenesená",J96,0)</f>
        <v>0</v>
      </c>
      <c r="BI96" s="229">
        <f>IF(N96="nulová",J96,0)</f>
        <v>0</v>
      </c>
      <c r="BJ96" s="20" t="s">
        <v>77</v>
      </c>
      <c r="BK96" s="229">
        <f>ROUND(I96*H96,2)</f>
        <v>0</v>
      </c>
      <c r="BL96" s="20" t="s">
        <v>200</v>
      </c>
      <c r="BM96" s="228" t="s">
        <v>200</v>
      </c>
    </row>
    <row r="97" s="2" customFormat="1" ht="24.15" customHeight="1">
      <c r="A97" s="41"/>
      <c r="B97" s="42"/>
      <c r="C97" s="217" t="s">
        <v>109</v>
      </c>
      <c r="D97" s="217" t="s">
        <v>195</v>
      </c>
      <c r="E97" s="218" t="s">
        <v>3234</v>
      </c>
      <c r="F97" s="219" t="s">
        <v>3235</v>
      </c>
      <c r="G97" s="220" t="s">
        <v>211</v>
      </c>
      <c r="H97" s="221">
        <v>10</v>
      </c>
      <c r="I97" s="222"/>
      <c r="J97" s="223">
        <f>ROUND(I97*H97,2)</f>
        <v>0</v>
      </c>
      <c r="K97" s="219" t="s">
        <v>199</v>
      </c>
      <c r="L97" s="47"/>
      <c r="M97" s="224" t="s">
        <v>21</v>
      </c>
      <c r="N97" s="225" t="s">
        <v>44</v>
      </c>
      <c r="O97" s="87"/>
      <c r="P97" s="226">
        <f>O97*H97</f>
        <v>0</v>
      </c>
      <c r="Q97" s="226">
        <v>0</v>
      </c>
      <c r="R97" s="226">
        <f>Q97*H97</f>
        <v>0</v>
      </c>
      <c r="S97" s="226">
        <v>0</v>
      </c>
      <c r="T97" s="227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28" t="s">
        <v>200</v>
      </c>
      <c r="AT97" s="228" t="s">
        <v>195</v>
      </c>
      <c r="AU97" s="228" t="s">
        <v>77</v>
      </c>
      <c r="AY97" s="20" t="s">
        <v>193</v>
      </c>
      <c r="BE97" s="229">
        <f>IF(N97="základní",J97,0)</f>
        <v>0</v>
      </c>
      <c r="BF97" s="229">
        <f>IF(N97="snížená",J97,0)</f>
        <v>0</v>
      </c>
      <c r="BG97" s="229">
        <f>IF(N97="zákl. přenesená",J97,0)</f>
        <v>0</v>
      </c>
      <c r="BH97" s="229">
        <f>IF(N97="sníž. přenesená",J97,0)</f>
        <v>0</v>
      </c>
      <c r="BI97" s="229">
        <f>IF(N97="nulová",J97,0)</f>
        <v>0</v>
      </c>
      <c r="BJ97" s="20" t="s">
        <v>77</v>
      </c>
      <c r="BK97" s="229">
        <f>ROUND(I97*H97,2)</f>
        <v>0</v>
      </c>
      <c r="BL97" s="20" t="s">
        <v>200</v>
      </c>
      <c r="BM97" s="228" t="s">
        <v>240</v>
      </c>
    </row>
    <row r="98" s="2" customFormat="1">
      <c r="A98" s="41"/>
      <c r="B98" s="42"/>
      <c r="C98" s="43"/>
      <c r="D98" s="230" t="s">
        <v>202</v>
      </c>
      <c r="E98" s="43"/>
      <c r="F98" s="231" t="s">
        <v>3236</v>
      </c>
      <c r="G98" s="43"/>
      <c r="H98" s="43"/>
      <c r="I98" s="232"/>
      <c r="J98" s="43"/>
      <c r="K98" s="43"/>
      <c r="L98" s="47"/>
      <c r="M98" s="233"/>
      <c r="N98" s="234"/>
      <c r="O98" s="87"/>
      <c r="P98" s="87"/>
      <c r="Q98" s="87"/>
      <c r="R98" s="87"/>
      <c r="S98" s="87"/>
      <c r="T98" s="88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T98" s="20" t="s">
        <v>202</v>
      </c>
      <c r="AU98" s="20" t="s">
        <v>77</v>
      </c>
    </row>
    <row r="99" s="2" customFormat="1" ht="16.5" customHeight="1">
      <c r="A99" s="41"/>
      <c r="B99" s="42"/>
      <c r="C99" s="282" t="s">
        <v>200</v>
      </c>
      <c r="D99" s="282" t="s">
        <v>811</v>
      </c>
      <c r="E99" s="283" t="s">
        <v>3237</v>
      </c>
      <c r="F99" s="284" t="s">
        <v>3238</v>
      </c>
      <c r="G99" s="285" t="s">
        <v>3233</v>
      </c>
      <c r="H99" s="286">
        <v>6.2000000000000002</v>
      </c>
      <c r="I99" s="287"/>
      <c r="J99" s="288">
        <f>ROUND(I99*H99,2)</f>
        <v>0</v>
      </c>
      <c r="K99" s="284" t="s">
        <v>199</v>
      </c>
      <c r="L99" s="289"/>
      <c r="M99" s="290" t="s">
        <v>21</v>
      </c>
      <c r="N99" s="291" t="s">
        <v>44</v>
      </c>
      <c r="O99" s="87"/>
      <c r="P99" s="226">
        <f>O99*H99</f>
        <v>0</v>
      </c>
      <c r="Q99" s="226">
        <v>0.001</v>
      </c>
      <c r="R99" s="226">
        <f>Q99*H99</f>
        <v>0.0062000000000000006</v>
      </c>
      <c r="S99" s="226">
        <v>0</v>
      </c>
      <c r="T99" s="227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8" t="s">
        <v>254</v>
      </c>
      <c r="AT99" s="228" t="s">
        <v>811</v>
      </c>
      <c r="AU99" s="228" t="s">
        <v>77</v>
      </c>
      <c r="AY99" s="20" t="s">
        <v>193</v>
      </c>
      <c r="BE99" s="229">
        <f>IF(N99="základní",J99,0)</f>
        <v>0</v>
      </c>
      <c r="BF99" s="229">
        <f>IF(N99="snížená",J99,0)</f>
        <v>0</v>
      </c>
      <c r="BG99" s="229">
        <f>IF(N99="zákl. přenesená",J99,0)</f>
        <v>0</v>
      </c>
      <c r="BH99" s="229">
        <f>IF(N99="sníž. přenesená",J99,0)</f>
        <v>0</v>
      </c>
      <c r="BI99" s="229">
        <f>IF(N99="nulová",J99,0)</f>
        <v>0</v>
      </c>
      <c r="BJ99" s="20" t="s">
        <v>77</v>
      </c>
      <c r="BK99" s="229">
        <f>ROUND(I99*H99,2)</f>
        <v>0</v>
      </c>
      <c r="BL99" s="20" t="s">
        <v>200</v>
      </c>
      <c r="BM99" s="228" t="s">
        <v>254</v>
      </c>
    </row>
    <row r="100" s="2" customFormat="1" ht="16.5" customHeight="1">
      <c r="A100" s="41"/>
      <c r="B100" s="42"/>
      <c r="C100" s="217" t="s">
        <v>234</v>
      </c>
      <c r="D100" s="217" t="s">
        <v>195</v>
      </c>
      <c r="E100" s="218" t="s">
        <v>3239</v>
      </c>
      <c r="F100" s="219" t="s">
        <v>3240</v>
      </c>
      <c r="G100" s="220" t="s">
        <v>588</v>
      </c>
      <c r="H100" s="221">
        <v>16</v>
      </c>
      <c r="I100" s="222"/>
      <c r="J100" s="223">
        <f>ROUND(I100*H100,2)</f>
        <v>0</v>
      </c>
      <c r="K100" s="219" t="s">
        <v>199</v>
      </c>
      <c r="L100" s="47"/>
      <c r="M100" s="224" t="s">
        <v>21</v>
      </c>
      <c r="N100" s="225" t="s">
        <v>44</v>
      </c>
      <c r="O100" s="87"/>
      <c r="P100" s="226">
        <f>O100*H100</f>
        <v>0</v>
      </c>
      <c r="Q100" s="226">
        <v>0</v>
      </c>
      <c r="R100" s="226">
        <f>Q100*H100</f>
        <v>0</v>
      </c>
      <c r="S100" s="226">
        <v>0</v>
      </c>
      <c r="T100" s="227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8" t="s">
        <v>200</v>
      </c>
      <c r="AT100" s="228" t="s">
        <v>195</v>
      </c>
      <c r="AU100" s="228" t="s">
        <v>77</v>
      </c>
      <c r="AY100" s="20" t="s">
        <v>193</v>
      </c>
      <c r="BE100" s="229">
        <f>IF(N100="základní",J100,0)</f>
        <v>0</v>
      </c>
      <c r="BF100" s="229">
        <f>IF(N100="snížená",J100,0)</f>
        <v>0</v>
      </c>
      <c r="BG100" s="229">
        <f>IF(N100="zákl. přenesená",J100,0)</f>
        <v>0</v>
      </c>
      <c r="BH100" s="229">
        <f>IF(N100="sníž. přenesená",J100,0)</f>
        <v>0</v>
      </c>
      <c r="BI100" s="229">
        <f>IF(N100="nulová",J100,0)</f>
        <v>0</v>
      </c>
      <c r="BJ100" s="20" t="s">
        <v>77</v>
      </c>
      <c r="BK100" s="229">
        <f>ROUND(I100*H100,2)</f>
        <v>0</v>
      </c>
      <c r="BL100" s="20" t="s">
        <v>200</v>
      </c>
      <c r="BM100" s="228" t="s">
        <v>269</v>
      </c>
    </row>
    <row r="101" s="2" customFormat="1">
      <c r="A101" s="41"/>
      <c r="B101" s="42"/>
      <c r="C101" s="43"/>
      <c r="D101" s="230" t="s">
        <v>202</v>
      </c>
      <c r="E101" s="43"/>
      <c r="F101" s="231" t="s">
        <v>3241</v>
      </c>
      <c r="G101" s="43"/>
      <c r="H101" s="43"/>
      <c r="I101" s="232"/>
      <c r="J101" s="43"/>
      <c r="K101" s="43"/>
      <c r="L101" s="47"/>
      <c r="M101" s="233"/>
      <c r="N101" s="234"/>
      <c r="O101" s="87"/>
      <c r="P101" s="87"/>
      <c r="Q101" s="87"/>
      <c r="R101" s="87"/>
      <c r="S101" s="87"/>
      <c r="T101" s="88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T101" s="20" t="s">
        <v>202</v>
      </c>
      <c r="AU101" s="20" t="s">
        <v>77</v>
      </c>
    </row>
    <row r="102" s="2" customFormat="1" ht="16.5" customHeight="1">
      <c r="A102" s="41"/>
      <c r="B102" s="42"/>
      <c r="C102" s="282" t="s">
        <v>240</v>
      </c>
      <c r="D102" s="282" t="s">
        <v>811</v>
      </c>
      <c r="E102" s="283" t="s">
        <v>3242</v>
      </c>
      <c r="F102" s="284" t="s">
        <v>3243</v>
      </c>
      <c r="G102" s="285" t="s">
        <v>588</v>
      </c>
      <c r="H102" s="286">
        <v>16</v>
      </c>
      <c r="I102" s="287"/>
      <c r="J102" s="288">
        <f>ROUND(I102*H102,2)</f>
        <v>0</v>
      </c>
      <c r="K102" s="284" t="s">
        <v>199</v>
      </c>
      <c r="L102" s="289"/>
      <c r="M102" s="290" t="s">
        <v>21</v>
      </c>
      <c r="N102" s="291" t="s">
        <v>44</v>
      </c>
      <c r="O102" s="87"/>
      <c r="P102" s="226">
        <f>O102*H102</f>
        <v>0</v>
      </c>
      <c r="Q102" s="226">
        <v>0.00069999999999999999</v>
      </c>
      <c r="R102" s="226">
        <f>Q102*H102</f>
        <v>0.0112</v>
      </c>
      <c r="S102" s="226">
        <v>0</v>
      </c>
      <c r="T102" s="227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28" t="s">
        <v>254</v>
      </c>
      <c r="AT102" s="228" t="s">
        <v>811</v>
      </c>
      <c r="AU102" s="228" t="s">
        <v>77</v>
      </c>
      <c r="AY102" s="20" t="s">
        <v>193</v>
      </c>
      <c r="BE102" s="229">
        <f>IF(N102="základní",J102,0)</f>
        <v>0</v>
      </c>
      <c r="BF102" s="229">
        <f>IF(N102="snížená",J102,0)</f>
        <v>0</v>
      </c>
      <c r="BG102" s="229">
        <f>IF(N102="zákl. přenesená",J102,0)</f>
        <v>0</v>
      </c>
      <c r="BH102" s="229">
        <f>IF(N102="sníž. přenesená",J102,0)</f>
        <v>0</v>
      </c>
      <c r="BI102" s="229">
        <f>IF(N102="nulová",J102,0)</f>
        <v>0</v>
      </c>
      <c r="BJ102" s="20" t="s">
        <v>77</v>
      </c>
      <c r="BK102" s="229">
        <f>ROUND(I102*H102,2)</f>
        <v>0</v>
      </c>
      <c r="BL102" s="20" t="s">
        <v>200</v>
      </c>
      <c r="BM102" s="228" t="s">
        <v>8</v>
      </c>
    </row>
    <row r="103" s="2" customFormat="1" ht="24.15" customHeight="1">
      <c r="A103" s="41"/>
      <c r="B103" s="42"/>
      <c r="C103" s="217" t="s">
        <v>247</v>
      </c>
      <c r="D103" s="217" t="s">
        <v>195</v>
      </c>
      <c r="E103" s="218" t="s">
        <v>3244</v>
      </c>
      <c r="F103" s="219" t="s">
        <v>3245</v>
      </c>
      <c r="G103" s="220" t="s">
        <v>211</v>
      </c>
      <c r="H103" s="221">
        <v>140</v>
      </c>
      <c r="I103" s="222"/>
      <c r="J103" s="223">
        <f>ROUND(I103*H103,2)</f>
        <v>0</v>
      </c>
      <c r="K103" s="219" t="s">
        <v>199</v>
      </c>
      <c r="L103" s="47"/>
      <c r="M103" s="224" t="s">
        <v>21</v>
      </c>
      <c r="N103" s="225" t="s">
        <v>44</v>
      </c>
      <c r="O103" s="87"/>
      <c r="P103" s="226">
        <f>O103*H103</f>
        <v>0</v>
      </c>
      <c r="Q103" s="226">
        <v>0</v>
      </c>
      <c r="R103" s="226">
        <f>Q103*H103</f>
        <v>0</v>
      </c>
      <c r="S103" s="226">
        <v>0</v>
      </c>
      <c r="T103" s="227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8" t="s">
        <v>200</v>
      </c>
      <c r="AT103" s="228" t="s">
        <v>195</v>
      </c>
      <c r="AU103" s="228" t="s">
        <v>77</v>
      </c>
      <c r="AY103" s="20" t="s">
        <v>193</v>
      </c>
      <c r="BE103" s="229">
        <f>IF(N103="základní",J103,0)</f>
        <v>0</v>
      </c>
      <c r="BF103" s="229">
        <f>IF(N103="snížená",J103,0)</f>
        <v>0</v>
      </c>
      <c r="BG103" s="229">
        <f>IF(N103="zákl. přenesená",J103,0)</f>
        <v>0</v>
      </c>
      <c r="BH103" s="229">
        <f>IF(N103="sníž. přenesená",J103,0)</f>
        <v>0</v>
      </c>
      <c r="BI103" s="229">
        <f>IF(N103="nulová",J103,0)</f>
        <v>0</v>
      </c>
      <c r="BJ103" s="20" t="s">
        <v>77</v>
      </c>
      <c r="BK103" s="229">
        <f>ROUND(I103*H103,2)</f>
        <v>0</v>
      </c>
      <c r="BL103" s="20" t="s">
        <v>200</v>
      </c>
      <c r="BM103" s="228" t="s">
        <v>312</v>
      </c>
    </row>
    <row r="104" s="2" customFormat="1">
      <c r="A104" s="41"/>
      <c r="B104" s="42"/>
      <c r="C104" s="43"/>
      <c r="D104" s="230" t="s">
        <v>202</v>
      </c>
      <c r="E104" s="43"/>
      <c r="F104" s="231" t="s">
        <v>3246</v>
      </c>
      <c r="G104" s="43"/>
      <c r="H104" s="43"/>
      <c r="I104" s="232"/>
      <c r="J104" s="43"/>
      <c r="K104" s="43"/>
      <c r="L104" s="47"/>
      <c r="M104" s="233"/>
      <c r="N104" s="234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20" t="s">
        <v>202</v>
      </c>
      <c r="AU104" s="20" t="s">
        <v>77</v>
      </c>
    </row>
    <row r="105" s="2" customFormat="1" ht="16.5" customHeight="1">
      <c r="A105" s="41"/>
      <c r="B105" s="42"/>
      <c r="C105" s="282" t="s">
        <v>254</v>
      </c>
      <c r="D105" s="282" t="s">
        <v>811</v>
      </c>
      <c r="E105" s="283" t="s">
        <v>3247</v>
      </c>
      <c r="F105" s="284" t="s">
        <v>3248</v>
      </c>
      <c r="G105" s="285" t="s">
        <v>211</v>
      </c>
      <c r="H105" s="286">
        <v>23</v>
      </c>
      <c r="I105" s="287"/>
      <c r="J105" s="288">
        <f>ROUND(I105*H105,2)</f>
        <v>0</v>
      </c>
      <c r="K105" s="284" t="s">
        <v>199</v>
      </c>
      <c r="L105" s="289"/>
      <c r="M105" s="290" t="s">
        <v>21</v>
      </c>
      <c r="N105" s="291" t="s">
        <v>44</v>
      </c>
      <c r="O105" s="87"/>
      <c r="P105" s="226">
        <f>O105*H105</f>
        <v>0</v>
      </c>
      <c r="Q105" s="226">
        <v>5.0000000000000002E-05</v>
      </c>
      <c r="R105" s="226">
        <f>Q105*H105</f>
        <v>0.00115</v>
      </c>
      <c r="S105" s="226">
        <v>0</v>
      </c>
      <c r="T105" s="227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8" t="s">
        <v>254</v>
      </c>
      <c r="AT105" s="228" t="s">
        <v>811</v>
      </c>
      <c r="AU105" s="228" t="s">
        <v>77</v>
      </c>
      <c r="AY105" s="20" t="s">
        <v>193</v>
      </c>
      <c r="BE105" s="229">
        <f>IF(N105="základní",J105,0)</f>
        <v>0</v>
      </c>
      <c r="BF105" s="229">
        <f>IF(N105="snížená",J105,0)</f>
        <v>0</v>
      </c>
      <c r="BG105" s="229">
        <f>IF(N105="zákl. přenesená",J105,0)</f>
        <v>0</v>
      </c>
      <c r="BH105" s="229">
        <f>IF(N105="sníž. přenesená",J105,0)</f>
        <v>0</v>
      </c>
      <c r="BI105" s="229">
        <f>IF(N105="nulová",J105,0)</f>
        <v>0</v>
      </c>
      <c r="BJ105" s="20" t="s">
        <v>77</v>
      </c>
      <c r="BK105" s="229">
        <f>ROUND(I105*H105,2)</f>
        <v>0</v>
      </c>
      <c r="BL105" s="20" t="s">
        <v>200</v>
      </c>
      <c r="BM105" s="228" t="s">
        <v>352</v>
      </c>
    </row>
    <row r="106" s="2" customFormat="1" ht="16.5" customHeight="1">
      <c r="A106" s="41"/>
      <c r="B106" s="42"/>
      <c r="C106" s="282" t="s">
        <v>259</v>
      </c>
      <c r="D106" s="282" t="s">
        <v>811</v>
      </c>
      <c r="E106" s="283" t="s">
        <v>3249</v>
      </c>
      <c r="F106" s="284" t="s">
        <v>3250</v>
      </c>
      <c r="G106" s="285" t="s">
        <v>211</v>
      </c>
      <c r="H106" s="286">
        <v>138</v>
      </c>
      <c r="I106" s="287"/>
      <c r="J106" s="288">
        <f>ROUND(I106*H106,2)</f>
        <v>0</v>
      </c>
      <c r="K106" s="284" t="s">
        <v>199</v>
      </c>
      <c r="L106" s="289"/>
      <c r="M106" s="290" t="s">
        <v>21</v>
      </c>
      <c r="N106" s="291" t="s">
        <v>44</v>
      </c>
      <c r="O106" s="87"/>
      <c r="P106" s="226">
        <f>O106*H106</f>
        <v>0</v>
      </c>
      <c r="Q106" s="226">
        <v>6.9999999999999994E-05</v>
      </c>
      <c r="R106" s="226">
        <f>Q106*H106</f>
        <v>0.0096599999999999984</v>
      </c>
      <c r="S106" s="226">
        <v>0</v>
      </c>
      <c r="T106" s="227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28" t="s">
        <v>254</v>
      </c>
      <c r="AT106" s="228" t="s">
        <v>811</v>
      </c>
      <c r="AU106" s="228" t="s">
        <v>77</v>
      </c>
      <c r="AY106" s="20" t="s">
        <v>193</v>
      </c>
      <c r="BE106" s="229">
        <f>IF(N106="základní",J106,0)</f>
        <v>0</v>
      </c>
      <c r="BF106" s="229">
        <f>IF(N106="snížená",J106,0)</f>
        <v>0</v>
      </c>
      <c r="BG106" s="229">
        <f>IF(N106="zákl. přenesená",J106,0)</f>
        <v>0</v>
      </c>
      <c r="BH106" s="229">
        <f>IF(N106="sníž. přenesená",J106,0)</f>
        <v>0</v>
      </c>
      <c r="BI106" s="229">
        <f>IF(N106="nulová",J106,0)</f>
        <v>0</v>
      </c>
      <c r="BJ106" s="20" t="s">
        <v>77</v>
      </c>
      <c r="BK106" s="229">
        <f>ROUND(I106*H106,2)</f>
        <v>0</v>
      </c>
      <c r="BL106" s="20" t="s">
        <v>200</v>
      </c>
      <c r="BM106" s="228" t="s">
        <v>368</v>
      </c>
    </row>
    <row r="107" s="2" customFormat="1" ht="24.15" customHeight="1">
      <c r="A107" s="41"/>
      <c r="B107" s="42"/>
      <c r="C107" s="217" t="s">
        <v>269</v>
      </c>
      <c r="D107" s="217" t="s">
        <v>195</v>
      </c>
      <c r="E107" s="218" t="s">
        <v>2874</v>
      </c>
      <c r="F107" s="219" t="s">
        <v>2875</v>
      </c>
      <c r="G107" s="220" t="s">
        <v>250</v>
      </c>
      <c r="H107" s="221">
        <v>0.22700000000000001</v>
      </c>
      <c r="I107" s="222"/>
      <c r="J107" s="223">
        <f>ROUND(I107*H107,2)</f>
        <v>0</v>
      </c>
      <c r="K107" s="219" t="s">
        <v>199</v>
      </c>
      <c r="L107" s="47"/>
      <c r="M107" s="224" t="s">
        <v>21</v>
      </c>
      <c r="N107" s="225" t="s">
        <v>44</v>
      </c>
      <c r="O107" s="87"/>
      <c r="P107" s="226">
        <f>O107*H107</f>
        <v>0</v>
      </c>
      <c r="Q107" s="226">
        <v>0</v>
      </c>
      <c r="R107" s="226">
        <f>Q107*H107</f>
        <v>0</v>
      </c>
      <c r="S107" s="226">
        <v>0</v>
      </c>
      <c r="T107" s="227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8" t="s">
        <v>200</v>
      </c>
      <c r="AT107" s="228" t="s">
        <v>195</v>
      </c>
      <c r="AU107" s="228" t="s">
        <v>77</v>
      </c>
      <c r="AY107" s="20" t="s">
        <v>193</v>
      </c>
      <c r="BE107" s="229">
        <f>IF(N107="základní",J107,0)</f>
        <v>0</v>
      </c>
      <c r="BF107" s="229">
        <f>IF(N107="snížená",J107,0)</f>
        <v>0</v>
      </c>
      <c r="BG107" s="229">
        <f>IF(N107="zákl. přenesená",J107,0)</f>
        <v>0</v>
      </c>
      <c r="BH107" s="229">
        <f>IF(N107="sníž. přenesená",J107,0)</f>
        <v>0</v>
      </c>
      <c r="BI107" s="229">
        <f>IF(N107="nulová",J107,0)</f>
        <v>0</v>
      </c>
      <c r="BJ107" s="20" t="s">
        <v>77</v>
      </c>
      <c r="BK107" s="229">
        <f>ROUND(I107*H107,2)</f>
        <v>0</v>
      </c>
      <c r="BL107" s="20" t="s">
        <v>200</v>
      </c>
      <c r="BM107" s="228" t="s">
        <v>386</v>
      </c>
    </row>
    <row r="108" s="2" customFormat="1">
      <c r="A108" s="41"/>
      <c r="B108" s="42"/>
      <c r="C108" s="43"/>
      <c r="D108" s="230" t="s">
        <v>202</v>
      </c>
      <c r="E108" s="43"/>
      <c r="F108" s="231" t="s">
        <v>2876</v>
      </c>
      <c r="G108" s="43"/>
      <c r="H108" s="43"/>
      <c r="I108" s="232"/>
      <c r="J108" s="43"/>
      <c r="K108" s="43"/>
      <c r="L108" s="47"/>
      <c r="M108" s="293"/>
      <c r="N108" s="294"/>
      <c r="O108" s="295"/>
      <c r="P108" s="295"/>
      <c r="Q108" s="295"/>
      <c r="R108" s="295"/>
      <c r="S108" s="295"/>
      <c r="T108" s="296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20" t="s">
        <v>202</v>
      </c>
      <c r="AU108" s="20" t="s">
        <v>77</v>
      </c>
    </row>
    <row r="109" s="2" customFormat="1" ht="6.96" customHeight="1">
      <c r="A109" s="41"/>
      <c r="B109" s="62"/>
      <c r="C109" s="63"/>
      <c r="D109" s="63"/>
      <c r="E109" s="63"/>
      <c r="F109" s="63"/>
      <c r="G109" s="63"/>
      <c r="H109" s="63"/>
      <c r="I109" s="63"/>
      <c r="J109" s="63"/>
      <c r="K109" s="63"/>
      <c r="L109" s="47"/>
      <c r="M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</row>
  </sheetData>
  <sheetProtection sheet="1" autoFilter="0" formatColumns="0" formatRows="0" objects="1" scenarios="1" spinCount="100000" saltValue="7e/f/B/82BAEm+CYNTqelNK0ts3RRlY5KY0qWfM7Z/st12B16LjAK3rUGlP0toiyIIwCVsrQ83vCSO4rl3km2A==" hashValue="/uWkoSKVbr/l1CcImyyFEmFz27kKj2s/LnEV6+S9mFIaAehR06Zm9L61oZN0GZgiqY8y+eeLX0MFYh3wV1apeQ==" algorithmName="SHA-512" password="CC35"/>
  <autoFilter ref="C91:K108"/>
  <mergeCells count="15">
    <mergeCell ref="E7:H7"/>
    <mergeCell ref="E11:H11"/>
    <mergeCell ref="E9:H9"/>
    <mergeCell ref="E13:H13"/>
    <mergeCell ref="E22:H22"/>
    <mergeCell ref="E31:H31"/>
    <mergeCell ref="E52:H52"/>
    <mergeCell ref="E56:H56"/>
    <mergeCell ref="E54:H54"/>
    <mergeCell ref="E58:H58"/>
    <mergeCell ref="E78:H78"/>
    <mergeCell ref="E82:H82"/>
    <mergeCell ref="E80:H80"/>
    <mergeCell ref="E84:H84"/>
    <mergeCell ref="L2:V2"/>
  </mergeCells>
  <hyperlinks>
    <hyperlink ref="F95" r:id="rId1" display="https://podminky.urs.cz/item/CS_URS_2025_02/741410001"/>
    <hyperlink ref="F98" r:id="rId2" display="https://podminky.urs.cz/item/CS_URS_2025_02/741410003"/>
    <hyperlink ref="F101" r:id="rId3" display="https://podminky.urs.cz/item/CS_URS_2025_02/741420022"/>
    <hyperlink ref="F104" r:id="rId4" display="https://podminky.urs.cz/item/CS_URS_2025_02/741120201"/>
    <hyperlink ref="F108" r:id="rId5" display="https://podminky.urs.cz/item/CS_URS_2025_02/998741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6"/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125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23"/>
      <c r="AT3" s="20" t="s">
        <v>81</v>
      </c>
    </row>
    <row r="4" s="1" customFormat="1" ht="24.96" customHeight="1">
      <c r="B4" s="23"/>
      <c r="D4" s="145" t="s">
        <v>148</v>
      </c>
      <c r="L4" s="23"/>
      <c r="M4" s="146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7" t="s">
        <v>16</v>
      </c>
      <c r="L6" s="23"/>
    </row>
    <row r="7" s="1" customFormat="1" ht="16.5" customHeight="1">
      <c r="B7" s="23"/>
      <c r="E7" s="148" t="str">
        <f>'Rekapitulace stavby'!K6</f>
        <v>MODERNIZACE DOMOVA sv. VÁCLAVA, rekonstrukce domova pro seniory a modernizace zázemí služby</v>
      </c>
      <c r="F7" s="147"/>
      <c r="G7" s="147"/>
      <c r="H7" s="147"/>
      <c r="L7" s="23"/>
    </row>
    <row r="8">
      <c r="B8" s="23"/>
      <c r="D8" s="147" t="s">
        <v>155</v>
      </c>
      <c r="L8" s="23"/>
    </row>
    <row r="9" s="1" customFormat="1" ht="16.5" customHeight="1">
      <c r="B9" s="23"/>
      <c r="E9" s="148" t="s">
        <v>2482</v>
      </c>
      <c r="F9" s="1"/>
      <c r="G9" s="1"/>
      <c r="H9" s="1"/>
      <c r="L9" s="23"/>
    </row>
    <row r="10" s="1" customFormat="1" ht="12" customHeight="1">
      <c r="B10" s="23"/>
      <c r="D10" s="147" t="s">
        <v>157</v>
      </c>
      <c r="L10" s="23"/>
    </row>
    <row r="11" s="2" customFormat="1" ht="16.5" customHeight="1">
      <c r="A11" s="41"/>
      <c r="B11" s="47"/>
      <c r="C11" s="41"/>
      <c r="D11" s="41"/>
      <c r="E11" s="160" t="s">
        <v>2850</v>
      </c>
      <c r="F11" s="41"/>
      <c r="G11" s="41"/>
      <c r="H11" s="41"/>
      <c r="I11" s="41"/>
      <c r="J11" s="41"/>
      <c r="K11" s="41"/>
      <c r="L11" s="149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7" t="s">
        <v>2851</v>
      </c>
      <c r="E12" s="41"/>
      <c r="F12" s="41"/>
      <c r="G12" s="41"/>
      <c r="H12" s="41"/>
      <c r="I12" s="41"/>
      <c r="J12" s="41"/>
      <c r="K12" s="41"/>
      <c r="L12" s="149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6.5" customHeight="1">
      <c r="A13" s="41"/>
      <c r="B13" s="47"/>
      <c r="C13" s="41"/>
      <c r="D13" s="41"/>
      <c r="E13" s="150" t="s">
        <v>3251</v>
      </c>
      <c r="F13" s="41"/>
      <c r="G13" s="41"/>
      <c r="H13" s="41"/>
      <c r="I13" s="41"/>
      <c r="J13" s="41"/>
      <c r="K13" s="41"/>
      <c r="L13" s="149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>
      <c r="A14" s="41"/>
      <c r="B14" s="47"/>
      <c r="C14" s="41"/>
      <c r="D14" s="41"/>
      <c r="E14" s="41"/>
      <c r="F14" s="41"/>
      <c r="G14" s="41"/>
      <c r="H14" s="41"/>
      <c r="I14" s="41"/>
      <c r="J14" s="41"/>
      <c r="K14" s="41"/>
      <c r="L14" s="149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2" customHeight="1">
      <c r="A15" s="41"/>
      <c r="B15" s="47"/>
      <c r="C15" s="41"/>
      <c r="D15" s="147" t="s">
        <v>18</v>
      </c>
      <c r="E15" s="41"/>
      <c r="F15" s="136" t="s">
        <v>21</v>
      </c>
      <c r="G15" s="41"/>
      <c r="H15" s="41"/>
      <c r="I15" s="147" t="s">
        <v>20</v>
      </c>
      <c r="J15" s="136" t="s">
        <v>21</v>
      </c>
      <c r="K15" s="41"/>
      <c r="L15" s="149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7" t="s">
        <v>22</v>
      </c>
      <c r="E16" s="41"/>
      <c r="F16" s="136" t="s">
        <v>23</v>
      </c>
      <c r="G16" s="41"/>
      <c r="H16" s="41"/>
      <c r="I16" s="147" t="s">
        <v>24</v>
      </c>
      <c r="J16" s="151" t="str">
        <f>'Rekapitulace stavby'!AN8</f>
        <v>11. 12. 2025</v>
      </c>
      <c r="K16" s="41"/>
      <c r="L16" s="149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0.8" customHeight="1">
      <c r="A17" s="41"/>
      <c r="B17" s="47"/>
      <c r="C17" s="41"/>
      <c r="D17" s="41"/>
      <c r="E17" s="41"/>
      <c r="F17" s="41"/>
      <c r="G17" s="41"/>
      <c r="H17" s="41"/>
      <c r="I17" s="41"/>
      <c r="J17" s="41"/>
      <c r="K17" s="41"/>
      <c r="L17" s="149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2" customHeight="1">
      <c r="A18" s="41"/>
      <c r="B18" s="47"/>
      <c r="C18" s="41"/>
      <c r="D18" s="147" t="s">
        <v>26</v>
      </c>
      <c r="E18" s="41"/>
      <c r="F18" s="41"/>
      <c r="G18" s="41"/>
      <c r="H18" s="41"/>
      <c r="I18" s="147" t="s">
        <v>27</v>
      </c>
      <c r="J18" s="136" t="s">
        <v>21</v>
      </c>
      <c r="K18" s="41"/>
      <c r="L18" s="149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8" customHeight="1">
      <c r="A19" s="41"/>
      <c r="B19" s="47"/>
      <c r="C19" s="41"/>
      <c r="D19" s="41"/>
      <c r="E19" s="136" t="s">
        <v>28</v>
      </c>
      <c r="F19" s="41"/>
      <c r="G19" s="41"/>
      <c r="H19" s="41"/>
      <c r="I19" s="147" t="s">
        <v>29</v>
      </c>
      <c r="J19" s="136" t="s">
        <v>21</v>
      </c>
      <c r="K19" s="41"/>
      <c r="L19" s="149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6.96" customHeight="1">
      <c r="A20" s="41"/>
      <c r="B20" s="47"/>
      <c r="C20" s="41"/>
      <c r="D20" s="41"/>
      <c r="E20" s="41"/>
      <c r="F20" s="41"/>
      <c r="G20" s="41"/>
      <c r="H20" s="41"/>
      <c r="I20" s="41"/>
      <c r="J20" s="41"/>
      <c r="K20" s="41"/>
      <c r="L20" s="149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2" customHeight="1">
      <c r="A21" s="41"/>
      <c r="B21" s="47"/>
      <c r="C21" s="41"/>
      <c r="D21" s="147" t="s">
        <v>30</v>
      </c>
      <c r="E21" s="41"/>
      <c r="F21" s="41"/>
      <c r="G21" s="41"/>
      <c r="H21" s="41"/>
      <c r="I21" s="147" t="s">
        <v>27</v>
      </c>
      <c r="J21" s="36" t="str">
        <f>'Rekapitulace stavby'!AN13</f>
        <v>Vyplň údaj</v>
      </c>
      <c r="K21" s="41"/>
      <c r="L21" s="149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8" customHeight="1">
      <c r="A22" s="41"/>
      <c r="B22" s="47"/>
      <c r="C22" s="41"/>
      <c r="D22" s="41"/>
      <c r="E22" s="36" t="str">
        <f>'Rekapitulace stavby'!E14</f>
        <v>Vyplň údaj</v>
      </c>
      <c r="F22" s="136"/>
      <c r="G22" s="136"/>
      <c r="H22" s="136"/>
      <c r="I22" s="147" t="s">
        <v>29</v>
      </c>
      <c r="J22" s="36" t="str">
        <f>'Rekapitulace stavby'!AN14</f>
        <v>Vyplň údaj</v>
      </c>
      <c r="K22" s="41"/>
      <c r="L22" s="149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6.96" customHeight="1">
      <c r="A23" s="41"/>
      <c r="B23" s="47"/>
      <c r="C23" s="41"/>
      <c r="D23" s="41"/>
      <c r="E23" s="41"/>
      <c r="F23" s="41"/>
      <c r="G23" s="41"/>
      <c r="H23" s="41"/>
      <c r="I23" s="41"/>
      <c r="J23" s="41"/>
      <c r="K23" s="41"/>
      <c r="L23" s="149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2" customHeight="1">
      <c r="A24" s="41"/>
      <c r="B24" s="47"/>
      <c r="C24" s="41"/>
      <c r="D24" s="147" t="s">
        <v>32</v>
      </c>
      <c r="E24" s="41"/>
      <c r="F24" s="41"/>
      <c r="G24" s="41"/>
      <c r="H24" s="41"/>
      <c r="I24" s="147" t="s">
        <v>27</v>
      </c>
      <c r="J24" s="136" t="s">
        <v>21</v>
      </c>
      <c r="K24" s="41"/>
      <c r="L24" s="149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8" customHeight="1">
      <c r="A25" s="41"/>
      <c r="B25" s="47"/>
      <c r="C25" s="41"/>
      <c r="D25" s="41"/>
      <c r="E25" s="136" t="s">
        <v>33</v>
      </c>
      <c r="F25" s="41"/>
      <c r="G25" s="41"/>
      <c r="H25" s="41"/>
      <c r="I25" s="147" t="s">
        <v>29</v>
      </c>
      <c r="J25" s="136" t="s">
        <v>21</v>
      </c>
      <c r="K25" s="41"/>
      <c r="L25" s="149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6.96" customHeight="1">
      <c r="A26" s="41"/>
      <c r="B26" s="47"/>
      <c r="C26" s="41"/>
      <c r="D26" s="41"/>
      <c r="E26" s="41"/>
      <c r="F26" s="41"/>
      <c r="G26" s="41"/>
      <c r="H26" s="41"/>
      <c r="I26" s="41"/>
      <c r="J26" s="41"/>
      <c r="K26" s="41"/>
      <c r="L26" s="149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12" customHeight="1">
      <c r="A27" s="41"/>
      <c r="B27" s="47"/>
      <c r="C27" s="41"/>
      <c r="D27" s="147" t="s">
        <v>35</v>
      </c>
      <c r="E27" s="41"/>
      <c r="F27" s="41"/>
      <c r="G27" s="41"/>
      <c r="H27" s="41"/>
      <c r="I27" s="147" t="s">
        <v>27</v>
      </c>
      <c r="J27" s="136" t="str">
        <f>IF('Rekapitulace stavby'!AN19="","",'Rekapitulace stavby'!AN19)</f>
        <v/>
      </c>
      <c r="K27" s="41"/>
      <c r="L27" s="149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8" customHeight="1">
      <c r="A28" s="41"/>
      <c r="B28" s="47"/>
      <c r="C28" s="41"/>
      <c r="D28" s="41"/>
      <c r="E28" s="136" t="str">
        <f>IF('Rekapitulace stavby'!E20="","",'Rekapitulace stavby'!E20)</f>
        <v xml:space="preserve"> </v>
      </c>
      <c r="F28" s="41"/>
      <c r="G28" s="41"/>
      <c r="H28" s="41"/>
      <c r="I28" s="147" t="s">
        <v>29</v>
      </c>
      <c r="J28" s="136" t="str">
        <f>IF('Rekapitulace stavby'!AN20="","",'Rekapitulace stavby'!AN20)</f>
        <v/>
      </c>
      <c r="K28" s="41"/>
      <c r="L28" s="149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41"/>
      <c r="E29" s="41"/>
      <c r="F29" s="41"/>
      <c r="G29" s="41"/>
      <c r="H29" s="41"/>
      <c r="I29" s="41"/>
      <c r="J29" s="41"/>
      <c r="K29" s="41"/>
      <c r="L29" s="149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2" customHeight="1">
      <c r="A30" s="41"/>
      <c r="B30" s="47"/>
      <c r="C30" s="41"/>
      <c r="D30" s="147" t="s">
        <v>37</v>
      </c>
      <c r="E30" s="41"/>
      <c r="F30" s="41"/>
      <c r="G30" s="41"/>
      <c r="H30" s="41"/>
      <c r="I30" s="41"/>
      <c r="J30" s="41"/>
      <c r="K30" s="41"/>
      <c r="L30" s="149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8" customFormat="1" ht="16.5" customHeight="1">
      <c r="A31" s="152"/>
      <c r="B31" s="153"/>
      <c r="C31" s="152"/>
      <c r="D31" s="152"/>
      <c r="E31" s="154" t="s">
        <v>21</v>
      </c>
      <c r="F31" s="154"/>
      <c r="G31" s="154"/>
      <c r="H31" s="154"/>
      <c r="I31" s="152"/>
      <c r="J31" s="152"/>
      <c r="K31" s="152"/>
      <c r="L31" s="155"/>
      <c r="S31" s="152"/>
      <c r="T31" s="152"/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</row>
    <row r="32" s="2" customFormat="1" ht="6.96" customHeight="1">
      <c r="A32" s="41"/>
      <c r="B32" s="47"/>
      <c r="C32" s="41"/>
      <c r="D32" s="41"/>
      <c r="E32" s="41"/>
      <c r="F32" s="41"/>
      <c r="G32" s="41"/>
      <c r="H32" s="41"/>
      <c r="I32" s="41"/>
      <c r="J32" s="41"/>
      <c r="K32" s="41"/>
      <c r="L32" s="149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6"/>
      <c r="E33" s="156"/>
      <c r="F33" s="156"/>
      <c r="G33" s="156"/>
      <c r="H33" s="156"/>
      <c r="I33" s="156"/>
      <c r="J33" s="156"/>
      <c r="K33" s="156"/>
      <c r="L33" s="149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25.44" customHeight="1">
      <c r="A34" s="41"/>
      <c r="B34" s="47"/>
      <c r="C34" s="41"/>
      <c r="D34" s="157" t="s">
        <v>39</v>
      </c>
      <c r="E34" s="41"/>
      <c r="F34" s="41"/>
      <c r="G34" s="41"/>
      <c r="H34" s="41"/>
      <c r="I34" s="41"/>
      <c r="J34" s="158">
        <f>ROUND(J93, 2)</f>
        <v>0</v>
      </c>
      <c r="K34" s="41"/>
      <c r="L34" s="149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6.96" customHeight="1">
      <c r="A35" s="41"/>
      <c r="B35" s="47"/>
      <c r="C35" s="41"/>
      <c r="D35" s="156"/>
      <c r="E35" s="156"/>
      <c r="F35" s="156"/>
      <c r="G35" s="156"/>
      <c r="H35" s="156"/>
      <c r="I35" s="156"/>
      <c r="J35" s="156"/>
      <c r="K35" s="156"/>
      <c r="L35" s="149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41"/>
      <c r="F36" s="159" t="s">
        <v>41</v>
      </c>
      <c r="G36" s="41"/>
      <c r="H36" s="41"/>
      <c r="I36" s="159" t="s">
        <v>40</v>
      </c>
      <c r="J36" s="159" t="s">
        <v>42</v>
      </c>
      <c r="K36" s="41"/>
      <c r="L36" s="149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s="2" customFormat="1" ht="14.4" customHeight="1">
      <c r="A37" s="41"/>
      <c r="B37" s="47"/>
      <c r="C37" s="41"/>
      <c r="D37" s="160" t="s">
        <v>43</v>
      </c>
      <c r="E37" s="147" t="s">
        <v>44</v>
      </c>
      <c r="F37" s="161">
        <f>ROUND((SUM(BE93:BE124)),  2)</f>
        <v>0</v>
      </c>
      <c r="G37" s="41"/>
      <c r="H37" s="41"/>
      <c r="I37" s="162">
        <v>0.20999999999999999</v>
      </c>
      <c r="J37" s="161">
        <f>ROUND(((SUM(BE93:BE124))*I37),  2)</f>
        <v>0</v>
      </c>
      <c r="K37" s="41"/>
      <c r="L37" s="149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14.4" customHeight="1">
      <c r="A38" s="41"/>
      <c r="B38" s="47"/>
      <c r="C38" s="41"/>
      <c r="D38" s="41"/>
      <c r="E38" s="147" t="s">
        <v>45</v>
      </c>
      <c r="F38" s="161">
        <f>ROUND((SUM(BF93:BF124)),  2)</f>
        <v>0</v>
      </c>
      <c r="G38" s="41"/>
      <c r="H38" s="41"/>
      <c r="I38" s="162">
        <v>0.12</v>
      </c>
      <c r="J38" s="161">
        <f>ROUND(((SUM(BF93:BF124))*I38),  2)</f>
        <v>0</v>
      </c>
      <c r="K38" s="41"/>
      <c r="L38" s="149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7" t="s">
        <v>46</v>
      </c>
      <c r="F39" s="161">
        <f>ROUND((SUM(BG93:BG124)),  2)</f>
        <v>0</v>
      </c>
      <c r="G39" s="41"/>
      <c r="H39" s="41"/>
      <c r="I39" s="162">
        <v>0.20999999999999999</v>
      </c>
      <c r="J39" s="161">
        <f>0</f>
        <v>0</v>
      </c>
      <c r="K39" s="41"/>
      <c r="L39" s="149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hidden="1" s="2" customFormat="1" ht="14.4" customHeight="1">
      <c r="A40" s="41"/>
      <c r="B40" s="47"/>
      <c r="C40" s="41"/>
      <c r="D40" s="41"/>
      <c r="E40" s="147" t="s">
        <v>47</v>
      </c>
      <c r="F40" s="161">
        <f>ROUND((SUM(BH93:BH124)),  2)</f>
        <v>0</v>
      </c>
      <c r="G40" s="41"/>
      <c r="H40" s="41"/>
      <c r="I40" s="162">
        <v>0.12</v>
      </c>
      <c r="J40" s="161">
        <f>0</f>
        <v>0</v>
      </c>
      <c r="K40" s="41"/>
      <c r="L40" s="149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hidden="1" s="2" customFormat="1" ht="14.4" customHeight="1">
      <c r="A41" s="41"/>
      <c r="B41" s="47"/>
      <c r="C41" s="41"/>
      <c r="D41" s="41"/>
      <c r="E41" s="147" t="s">
        <v>48</v>
      </c>
      <c r="F41" s="161">
        <f>ROUND((SUM(BI93:BI124)),  2)</f>
        <v>0</v>
      </c>
      <c r="G41" s="41"/>
      <c r="H41" s="41"/>
      <c r="I41" s="162">
        <v>0</v>
      </c>
      <c r="J41" s="161">
        <f>0</f>
        <v>0</v>
      </c>
      <c r="K41" s="41"/>
      <c r="L41" s="149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6.96" customHeight="1">
      <c r="A42" s="41"/>
      <c r="B42" s="47"/>
      <c r="C42" s="41"/>
      <c r="D42" s="41"/>
      <c r="E42" s="41"/>
      <c r="F42" s="41"/>
      <c r="G42" s="41"/>
      <c r="H42" s="41"/>
      <c r="I42" s="41"/>
      <c r="J42" s="41"/>
      <c r="K42" s="41"/>
      <c r="L42" s="149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2" customFormat="1" ht="25.44" customHeight="1">
      <c r="A43" s="41"/>
      <c r="B43" s="47"/>
      <c r="C43" s="163"/>
      <c r="D43" s="164" t="s">
        <v>49</v>
      </c>
      <c r="E43" s="165"/>
      <c r="F43" s="165"/>
      <c r="G43" s="166" t="s">
        <v>50</v>
      </c>
      <c r="H43" s="167" t="s">
        <v>51</v>
      </c>
      <c r="I43" s="165"/>
      <c r="J43" s="168">
        <f>SUM(J34:J41)</f>
        <v>0</v>
      </c>
      <c r="K43" s="169"/>
      <c r="L43" s="149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</row>
    <row r="44" s="2" customFormat="1" ht="14.4" customHeight="1">
      <c r="A44" s="41"/>
      <c r="B44" s="170"/>
      <c r="C44" s="171"/>
      <c r="D44" s="171"/>
      <c r="E44" s="171"/>
      <c r="F44" s="171"/>
      <c r="G44" s="171"/>
      <c r="H44" s="171"/>
      <c r="I44" s="171"/>
      <c r="J44" s="171"/>
      <c r="K44" s="171"/>
      <c r="L44" s="149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8" s="2" customFormat="1" ht="6.96" customHeight="1">
      <c r="A48" s="41"/>
      <c r="B48" s="172"/>
      <c r="C48" s="173"/>
      <c r="D48" s="173"/>
      <c r="E48" s="173"/>
      <c r="F48" s="173"/>
      <c r="G48" s="173"/>
      <c r="H48" s="173"/>
      <c r="I48" s="173"/>
      <c r="J48" s="173"/>
      <c r="K48" s="173"/>
      <c r="L48" s="149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24.96" customHeight="1">
      <c r="A49" s="41"/>
      <c r="B49" s="42"/>
      <c r="C49" s="26" t="s">
        <v>159</v>
      </c>
      <c r="D49" s="43"/>
      <c r="E49" s="43"/>
      <c r="F49" s="43"/>
      <c r="G49" s="43"/>
      <c r="H49" s="43"/>
      <c r="I49" s="43"/>
      <c r="J49" s="43"/>
      <c r="K49" s="43"/>
      <c r="L49" s="149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6.96" customHeight="1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149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12" customHeight="1">
      <c r="A51" s="41"/>
      <c r="B51" s="42"/>
      <c r="C51" s="35" t="s">
        <v>16</v>
      </c>
      <c r="D51" s="43"/>
      <c r="E51" s="43"/>
      <c r="F51" s="43"/>
      <c r="G51" s="43"/>
      <c r="H51" s="43"/>
      <c r="I51" s="43"/>
      <c r="J51" s="43"/>
      <c r="K51" s="43"/>
      <c r="L51" s="149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6.5" customHeight="1">
      <c r="A52" s="41"/>
      <c r="B52" s="42"/>
      <c r="C52" s="43"/>
      <c r="D52" s="43"/>
      <c r="E52" s="174" t="str">
        <f>E7</f>
        <v>MODERNIZACE DOMOVA sv. VÁCLAVA, rekonstrukce domova pro seniory a modernizace zázemí služby</v>
      </c>
      <c r="F52" s="35"/>
      <c r="G52" s="35"/>
      <c r="H52" s="35"/>
      <c r="I52" s="43"/>
      <c r="J52" s="43"/>
      <c r="K52" s="43"/>
      <c r="L52" s="149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1" customFormat="1" ht="12" customHeight="1">
      <c r="B53" s="24"/>
      <c r="C53" s="35" t="s">
        <v>155</v>
      </c>
      <c r="D53" s="25"/>
      <c r="E53" s="25"/>
      <c r="F53" s="25"/>
      <c r="G53" s="25"/>
      <c r="H53" s="25"/>
      <c r="I53" s="25"/>
      <c r="J53" s="25"/>
      <c r="K53" s="25"/>
      <c r="L53" s="23"/>
    </row>
    <row r="54" s="1" customFormat="1" ht="16.5" customHeight="1">
      <c r="B54" s="24"/>
      <c r="C54" s="25"/>
      <c r="D54" s="25"/>
      <c r="E54" s="174" t="s">
        <v>2482</v>
      </c>
      <c r="F54" s="25"/>
      <c r="G54" s="25"/>
      <c r="H54" s="25"/>
      <c r="I54" s="25"/>
      <c r="J54" s="25"/>
      <c r="K54" s="25"/>
      <c r="L54" s="23"/>
    </row>
    <row r="55" s="1" customFormat="1" ht="12" customHeight="1">
      <c r="B55" s="24"/>
      <c r="C55" s="35" t="s">
        <v>157</v>
      </c>
      <c r="D55" s="25"/>
      <c r="E55" s="25"/>
      <c r="F55" s="25"/>
      <c r="G55" s="25"/>
      <c r="H55" s="25"/>
      <c r="I55" s="25"/>
      <c r="J55" s="25"/>
      <c r="K55" s="25"/>
      <c r="L55" s="23"/>
    </row>
    <row r="56" s="2" customFormat="1" ht="16.5" customHeight="1">
      <c r="A56" s="41"/>
      <c r="B56" s="42"/>
      <c r="C56" s="43"/>
      <c r="D56" s="43"/>
      <c r="E56" s="301" t="s">
        <v>2850</v>
      </c>
      <c r="F56" s="43"/>
      <c r="G56" s="43"/>
      <c r="H56" s="43"/>
      <c r="I56" s="43"/>
      <c r="J56" s="43"/>
      <c r="K56" s="43"/>
      <c r="L56" s="149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12" customHeight="1">
      <c r="A57" s="41"/>
      <c r="B57" s="42"/>
      <c r="C57" s="35" t="s">
        <v>2851</v>
      </c>
      <c r="D57" s="43"/>
      <c r="E57" s="43"/>
      <c r="F57" s="43"/>
      <c r="G57" s="43"/>
      <c r="H57" s="43"/>
      <c r="I57" s="43"/>
      <c r="J57" s="43"/>
      <c r="K57" s="43"/>
      <c r="L57" s="149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6.5" customHeight="1">
      <c r="A58" s="41"/>
      <c r="B58" s="42"/>
      <c r="C58" s="43"/>
      <c r="D58" s="43"/>
      <c r="E58" s="72" t="str">
        <f>E13</f>
        <v>SO05_6 - Elektroinstalace - Elektronická požární signalizace</v>
      </c>
      <c r="F58" s="43"/>
      <c r="G58" s="43"/>
      <c r="H58" s="43"/>
      <c r="I58" s="43"/>
      <c r="J58" s="43"/>
      <c r="K58" s="43"/>
      <c r="L58" s="149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6.96" customHeight="1">
      <c r="A59" s="41"/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149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2" customHeight="1">
      <c r="A60" s="41"/>
      <c r="B60" s="42"/>
      <c r="C60" s="35" t="s">
        <v>22</v>
      </c>
      <c r="D60" s="43"/>
      <c r="E60" s="43"/>
      <c r="F60" s="30" t="str">
        <f>F16</f>
        <v>Brandýs nad Labem-Stará Boleslav</v>
      </c>
      <c r="G60" s="43"/>
      <c r="H60" s="43"/>
      <c r="I60" s="35" t="s">
        <v>24</v>
      </c>
      <c r="J60" s="75" t="str">
        <f>IF(J16="","",J16)</f>
        <v>11. 12. 2025</v>
      </c>
      <c r="K60" s="43"/>
      <c r="L60" s="149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6.96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49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25.65" customHeight="1">
      <c r="A62" s="41"/>
      <c r="B62" s="42"/>
      <c r="C62" s="35" t="s">
        <v>26</v>
      </c>
      <c r="D62" s="43"/>
      <c r="E62" s="43"/>
      <c r="F62" s="30" t="str">
        <f>E19</f>
        <v>ARCIDIECÉZNÍ CHARITA PRAHA</v>
      </c>
      <c r="G62" s="43"/>
      <c r="H62" s="43"/>
      <c r="I62" s="35" t="s">
        <v>32</v>
      </c>
      <c r="J62" s="39" t="str">
        <f>E25</f>
        <v>JIRSA - ARCHITEKTI, s.r.o.</v>
      </c>
      <c r="K62" s="43"/>
      <c r="L62" s="149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15.15" customHeight="1">
      <c r="A63" s="41"/>
      <c r="B63" s="42"/>
      <c r="C63" s="35" t="s">
        <v>30</v>
      </c>
      <c r="D63" s="43"/>
      <c r="E63" s="43"/>
      <c r="F63" s="30" t="str">
        <f>IF(E22="","",E22)</f>
        <v>Vyplň údaj</v>
      </c>
      <c r="G63" s="43"/>
      <c r="H63" s="43"/>
      <c r="I63" s="35" t="s">
        <v>35</v>
      </c>
      <c r="J63" s="39" t="str">
        <f>E28</f>
        <v xml:space="preserve"> </v>
      </c>
      <c r="K63" s="43"/>
      <c r="L63" s="149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</row>
    <row r="64" s="2" customFormat="1" ht="10.32" customHeight="1">
      <c r="A64" s="41"/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149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</row>
    <row r="65" s="2" customFormat="1" ht="29.28" customHeight="1">
      <c r="A65" s="41"/>
      <c r="B65" s="42"/>
      <c r="C65" s="175" t="s">
        <v>160</v>
      </c>
      <c r="D65" s="176"/>
      <c r="E65" s="176"/>
      <c r="F65" s="176"/>
      <c r="G65" s="176"/>
      <c r="H65" s="176"/>
      <c r="I65" s="176"/>
      <c r="J65" s="177" t="s">
        <v>161</v>
      </c>
      <c r="K65" s="176"/>
      <c r="L65" s="149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 s="2" customFormat="1" ht="10.32" customHeight="1">
      <c r="A66" s="41"/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149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2.8" customHeight="1">
      <c r="A67" s="41"/>
      <c r="B67" s="42"/>
      <c r="C67" s="178" t="s">
        <v>71</v>
      </c>
      <c r="D67" s="43"/>
      <c r="E67" s="43"/>
      <c r="F67" s="43"/>
      <c r="G67" s="43"/>
      <c r="H67" s="43"/>
      <c r="I67" s="43"/>
      <c r="J67" s="105">
        <f>J93</f>
        <v>0</v>
      </c>
      <c r="K67" s="43"/>
      <c r="L67" s="149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U67" s="20" t="s">
        <v>162</v>
      </c>
    </row>
    <row r="68" s="9" customFormat="1" ht="24.96" customHeight="1">
      <c r="A68" s="9"/>
      <c r="B68" s="179"/>
      <c r="C68" s="180"/>
      <c r="D68" s="181" t="s">
        <v>3252</v>
      </c>
      <c r="E68" s="182"/>
      <c r="F68" s="182"/>
      <c r="G68" s="182"/>
      <c r="H68" s="182"/>
      <c r="I68" s="182"/>
      <c r="J68" s="183">
        <f>J94</f>
        <v>0</v>
      </c>
      <c r="K68" s="180"/>
      <c r="L68" s="184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9" customFormat="1" ht="24.96" customHeight="1">
      <c r="A69" s="9"/>
      <c r="B69" s="179"/>
      <c r="C69" s="180"/>
      <c r="D69" s="181" t="s">
        <v>3253</v>
      </c>
      <c r="E69" s="182"/>
      <c r="F69" s="182"/>
      <c r="G69" s="182"/>
      <c r="H69" s="182"/>
      <c r="I69" s="182"/>
      <c r="J69" s="183">
        <f>J108</f>
        <v>0</v>
      </c>
      <c r="K69" s="180"/>
      <c r="L69" s="184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2" customFormat="1" ht="21.84" customHeight="1">
      <c r="A70" s="41"/>
      <c r="B70" s="42"/>
      <c r="C70" s="43"/>
      <c r="D70" s="43"/>
      <c r="E70" s="43"/>
      <c r="F70" s="43"/>
      <c r="G70" s="43"/>
      <c r="H70" s="43"/>
      <c r="I70" s="43"/>
      <c r="J70" s="43"/>
      <c r="K70" s="43"/>
      <c r="L70" s="149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6.96" customHeight="1">
      <c r="A71" s="41"/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149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5" s="2" customFormat="1" ht="6.96" customHeight="1">
      <c r="A75" s="41"/>
      <c r="B75" s="64"/>
      <c r="C75" s="65"/>
      <c r="D75" s="65"/>
      <c r="E75" s="65"/>
      <c r="F75" s="65"/>
      <c r="G75" s="65"/>
      <c r="H75" s="65"/>
      <c r="I75" s="65"/>
      <c r="J75" s="65"/>
      <c r="K75" s="65"/>
      <c r="L75" s="149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24.96" customHeight="1">
      <c r="A76" s="41"/>
      <c r="B76" s="42"/>
      <c r="C76" s="26" t="s">
        <v>178</v>
      </c>
      <c r="D76" s="43"/>
      <c r="E76" s="43"/>
      <c r="F76" s="43"/>
      <c r="G76" s="43"/>
      <c r="H76" s="43"/>
      <c r="I76" s="43"/>
      <c r="J76" s="43"/>
      <c r="K76" s="43"/>
      <c r="L76" s="149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6.96" customHeight="1">
      <c r="A77" s="41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149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2" customHeight="1">
      <c r="A78" s="41"/>
      <c r="B78" s="42"/>
      <c r="C78" s="35" t="s">
        <v>16</v>
      </c>
      <c r="D78" s="43"/>
      <c r="E78" s="43"/>
      <c r="F78" s="43"/>
      <c r="G78" s="43"/>
      <c r="H78" s="43"/>
      <c r="I78" s="43"/>
      <c r="J78" s="43"/>
      <c r="K78" s="43"/>
      <c r="L78" s="149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6.5" customHeight="1">
      <c r="A79" s="41"/>
      <c r="B79" s="42"/>
      <c r="C79" s="43"/>
      <c r="D79" s="43"/>
      <c r="E79" s="174" t="str">
        <f>E7</f>
        <v>MODERNIZACE DOMOVA sv. VÁCLAVA, rekonstrukce domova pro seniory a modernizace zázemí služby</v>
      </c>
      <c r="F79" s="35"/>
      <c r="G79" s="35"/>
      <c r="H79" s="35"/>
      <c r="I79" s="43"/>
      <c r="J79" s="43"/>
      <c r="K79" s="43"/>
      <c r="L79" s="149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1" customFormat="1" ht="12" customHeight="1">
      <c r="B80" s="24"/>
      <c r="C80" s="35" t="s">
        <v>155</v>
      </c>
      <c r="D80" s="25"/>
      <c r="E80" s="25"/>
      <c r="F80" s="25"/>
      <c r="G80" s="25"/>
      <c r="H80" s="25"/>
      <c r="I80" s="25"/>
      <c r="J80" s="25"/>
      <c r="K80" s="25"/>
      <c r="L80" s="23"/>
    </row>
    <row r="81" s="1" customFormat="1" ht="16.5" customHeight="1">
      <c r="B81" s="24"/>
      <c r="C81" s="25"/>
      <c r="D81" s="25"/>
      <c r="E81" s="174" t="s">
        <v>2482</v>
      </c>
      <c r="F81" s="25"/>
      <c r="G81" s="25"/>
      <c r="H81" s="25"/>
      <c r="I81" s="25"/>
      <c r="J81" s="25"/>
      <c r="K81" s="25"/>
      <c r="L81" s="23"/>
    </row>
    <row r="82" s="1" customFormat="1" ht="12" customHeight="1">
      <c r="B82" s="24"/>
      <c r="C82" s="35" t="s">
        <v>157</v>
      </c>
      <c r="D82" s="25"/>
      <c r="E82" s="25"/>
      <c r="F82" s="25"/>
      <c r="G82" s="25"/>
      <c r="H82" s="25"/>
      <c r="I82" s="25"/>
      <c r="J82" s="25"/>
      <c r="K82" s="25"/>
      <c r="L82" s="23"/>
    </row>
    <row r="83" s="2" customFormat="1" ht="16.5" customHeight="1">
      <c r="A83" s="41"/>
      <c r="B83" s="42"/>
      <c r="C83" s="43"/>
      <c r="D83" s="43"/>
      <c r="E83" s="301" t="s">
        <v>2850</v>
      </c>
      <c r="F83" s="43"/>
      <c r="G83" s="43"/>
      <c r="H83" s="43"/>
      <c r="I83" s="43"/>
      <c r="J83" s="43"/>
      <c r="K83" s="43"/>
      <c r="L83" s="149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5" t="s">
        <v>2851</v>
      </c>
      <c r="D84" s="43"/>
      <c r="E84" s="43"/>
      <c r="F84" s="43"/>
      <c r="G84" s="43"/>
      <c r="H84" s="43"/>
      <c r="I84" s="43"/>
      <c r="J84" s="43"/>
      <c r="K84" s="43"/>
      <c r="L84" s="149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6.5" customHeight="1">
      <c r="A85" s="41"/>
      <c r="B85" s="42"/>
      <c r="C85" s="43"/>
      <c r="D85" s="43"/>
      <c r="E85" s="72" t="str">
        <f>E13</f>
        <v>SO05_6 - Elektroinstalace - Elektronická požární signalizace</v>
      </c>
      <c r="F85" s="43"/>
      <c r="G85" s="43"/>
      <c r="H85" s="43"/>
      <c r="I85" s="43"/>
      <c r="J85" s="43"/>
      <c r="K85" s="43"/>
      <c r="L85" s="149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6.96" customHeight="1">
      <c r="A86" s="41"/>
      <c r="B86" s="42"/>
      <c r="C86" s="43"/>
      <c r="D86" s="43"/>
      <c r="E86" s="43"/>
      <c r="F86" s="43"/>
      <c r="G86" s="43"/>
      <c r="H86" s="43"/>
      <c r="I86" s="43"/>
      <c r="J86" s="43"/>
      <c r="K86" s="43"/>
      <c r="L86" s="149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2" customHeight="1">
      <c r="A87" s="41"/>
      <c r="B87" s="42"/>
      <c r="C87" s="35" t="s">
        <v>22</v>
      </c>
      <c r="D87" s="43"/>
      <c r="E87" s="43"/>
      <c r="F87" s="30" t="str">
        <f>F16</f>
        <v>Brandýs nad Labem-Stará Boleslav</v>
      </c>
      <c r="G87" s="43"/>
      <c r="H87" s="43"/>
      <c r="I87" s="35" t="s">
        <v>24</v>
      </c>
      <c r="J87" s="75" t="str">
        <f>IF(J16="","",J16)</f>
        <v>11. 12. 2025</v>
      </c>
      <c r="K87" s="43"/>
      <c r="L87" s="149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6.96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149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25.65" customHeight="1">
      <c r="A89" s="41"/>
      <c r="B89" s="42"/>
      <c r="C89" s="35" t="s">
        <v>26</v>
      </c>
      <c r="D89" s="43"/>
      <c r="E89" s="43"/>
      <c r="F89" s="30" t="str">
        <f>E19</f>
        <v>ARCIDIECÉZNÍ CHARITA PRAHA</v>
      </c>
      <c r="G89" s="43"/>
      <c r="H89" s="43"/>
      <c r="I89" s="35" t="s">
        <v>32</v>
      </c>
      <c r="J89" s="39" t="str">
        <f>E25</f>
        <v>JIRSA - ARCHITEKTI, s.r.o.</v>
      </c>
      <c r="K89" s="43"/>
      <c r="L89" s="149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5.15" customHeight="1">
      <c r="A90" s="41"/>
      <c r="B90" s="42"/>
      <c r="C90" s="35" t="s">
        <v>30</v>
      </c>
      <c r="D90" s="43"/>
      <c r="E90" s="43"/>
      <c r="F90" s="30" t="str">
        <f>IF(E22="","",E22)</f>
        <v>Vyplň údaj</v>
      </c>
      <c r="G90" s="43"/>
      <c r="H90" s="43"/>
      <c r="I90" s="35" t="s">
        <v>35</v>
      </c>
      <c r="J90" s="39" t="str">
        <f>E28</f>
        <v xml:space="preserve"> </v>
      </c>
      <c r="K90" s="43"/>
      <c r="L90" s="149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0.32" customHeight="1">
      <c r="A91" s="41"/>
      <c r="B91" s="42"/>
      <c r="C91" s="43"/>
      <c r="D91" s="43"/>
      <c r="E91" s="43"/>
      <c r="F91" s="43"/>
      <c r="G91" s="43"/>
      <c r="H91" s="43"/>
      <c r="I91" s="43"/>
      <c r="J91" s="43"/>
      <c r="K91" s="43"/>
      <c r="L91" s="149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11" customFormat="1" ht="29.28" customHeight="1">
      <c r="A92" s="190"/>
      <c r="B92" s="191"/>
      <c r="C92" s="192" t="s">
        <v>179</v>
      </c>
      <c r="D92" s="193" t="s">
        <v>58</v>
      </c>
      <c r="E92" s="193" t="s">
        <v>54</v>
      </c>
      <c r="F92" s="193" t="s">
        <v>55</v>
      </c>
      <c r="G92" s="193" t="s">
        <v>180</v>
      </c>
      <c r="H92" s="193" t="s">
        <v>181</v>
      </c>
      <c r="I92" s="193" t="s">
        <v>182</v>
      </c>
      <c r="J92" s="193" t="s">
        <v>161</v>
      </c>
      <c r="K92" s="194" t="s">
        <v>183</v>
      </c>
      <c r="L92" s="195"/>
      <c r="M92" s="95" t="s">
        <v>21</v>
      </c>
      <c r="N92" s="96" t="s">
        <v>43</v>
      </c>
      <c r="O92" s="96" t="s">
        <v>184</v>
      </c>
      <c r="P92" s="96" t="s">
        <v>185</v>
      </c>
      <c r="Q92" s="96" t="s">
        <v>186</v>
      </c>
      <c r="R92" s="96" t="s">
        <v>187</v>
      </c>
      <c r="S92" s="96" t="s">
        <v>188</v>
      </c>
      <c r="T92" s="97" t="s">
        <v>189</v>
      </c>
      <c r="U92" s="190"/>
      <c r="V92" s="190"/>
      <c r="W92" s="190"/>
      <c r="X92" s="190"/>
      <c r="Y92" s="190"/>
      <c r="Z92" s="190"/>
      <c r="AA92" s="190"/>
      <c r="AB92" s="190"/>
      <c r="AC92" s="190"/>
      <c r="AD92" s="190"/>
      <c r="AE92" s="190"/>
    </row>
    <row r="93" s="2" customFormat="1" ht="22.8" customHeight="1">
      <c r="A93" s="41"/>
      <c r="B93" s="42"/>
      <c r="C93" s="102" t="s">
        <v>190</v>
      </c>
      <c r="D93" s="43"/>
      <c r="E93" s="43"/>
      <c r="F93" s="43"/>
      <c r="G93" s="43"/>
      <c r="H93" s="43"/>
      <c r="I93" s="43"/>
      <c r="J93" s="196">
        <f>BK93</f>
        <v>0</v>
      </c>
      <c r="K93" s="43"/>
      <c r="L93" s="47"/>
      <c r="M93" s="98"/>
      <c r="N93" s="197"/>
      <c r="O93" s="99"/>
      <c r="P93" s="198">
        <f>P94+P108</f>
        <v>0</v>
      </c>
      <c r="Q93" s="99"/>
      <c r="R93" s="198">
        <f>R94+R108</f>
        <v>0.0012799999999999999</v>
      </c>
      <c r="S93" s="99"/>
      <c r="T93" s="199">
        <f>T94+T108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T93" s="20" t="s">
        <v>72</v>
      </c>
      <c r="AU93" s="20" t="s">
        <v>162</v>
      </c>
      <c r="BK93" s="200">
        <f>BK94+BK108</f>
        <v>0</v>
      </c>
    </row>
    <row r="94" s="12" customFormat="1" ht="25.92" customHeight="1">
      <c r="A94" s="12"/>
      <c r="B94" s="201"/>
      <c r="C94" s="202"/>
      <c r="D94" s="203" t="s">
        <v>72</v>
      </c>
      <c r="E94" s="204" t="s">
        <v>3254</v>
      </c>
      <c r="F94" s="204" t="s">
        <v>3255</v>
      </c>
      <c r="G94" s="202"/>
      <c r="H94" s="202"/>
      <c r="I94" s="205"/>
      <c r="J94" s="206">
        <f>BK94</f>
        <v>0</v>
      </c>
      <c r="K94" s="202"/>
      <c r="L94" s="207"/>
      <c r="M94" s="208"/>
      <c r="N94" s="209"/>
      <c r="O94" s="209"/>
      <c r="P94" s="210">
        <f>SUM(P95:P107)</f>
        <v>0</v>
      </c>
      <c r="Q94" s="209"/>
      <c r="R94" s="210">
        <f>SUM(R95:R107)</f>
        <v>0.0012799999999999999</v>
      </c>
      <c r="S94" s="209"/>
      <c r="T94" s="211">
        <f>SUM(T95:T107)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2" t="s">
        <v>77</v>
      </c>
      <c r="AT94" s="213" t="s">
        <v>72</v>
      </c>
      <c r="AU94" s="213" t="s">
        <v>73</v>
      </c>
      <c r="AY94" s="212" t="s">
        <v>193</v>
      </c>
      <c r="BK94" s="214">
        <f>SUM(BK95:BK107)</f>
        <v>0</v>
      </c>
    </row>
    <row r="95" s="2" customFormat="1" ht="24.15" customHeight="1">
      <c r="A95" s="41"/>
      <c r="B95" s="42"/>
      <c r="C95" s="217" t="s">
        <v>77</v>
      </c>
      <c r="D95" s="217" t="s">
        <v>195</v>
      </c>
      <c r="E95" s="218" t="s">
        <v>3256</v>
      </c>
      <c r="F95" s="219" t="s">
        <v>3257</v>
      </c>
      <c r="G95" s="220" t="s">
        <v>1687</v>
      </c>
      <c r="H95" s="221">
        <v>2</v>
      </c>
      <c r="I95" s="222"/>
      <c r="J95" s="223">
        <f>ROUND(I95*H95,2)</f>
        <v>0</v>
      </c>
      <c r="K95" s="219" t="s">
        <v>21</v>
      </c>
      <c r="L95" s="47"/>
      <c r="M95" s="224" t="s">
        <v>21</v>
      </c>
      <c r="N95" s="225" t="s">
        <v>44</v>
      </c>
      <c r="O95" s="87"/>
      <c r="P95" s="226">
        <f>O95*H95</f>
        <v>0</v>
      </c>
      <c r="Q95" s="226">
        <v>0</v>
      </c>
      <c r="R95" s="226">
        <f>Q95*H95</f>
        <v>0</v>
      </c>
      <c r="S95" s="226">
        <v>0</v>
      </c>
      <c r="T95" s="227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28" t="s">
        <v>200</v>
      </c>
      <c r="AT95" s="228" t="s">
        <v>195</v>
      </c>
      <c r="AU95" s="228" t="s">
        <v>77</v>
      </c>
      <c r="AY95" s="20" t="s">
        <v>193</v>
      </c>
      <c r="BE95" s="229">
        <f>IF(N95="základní",J95,0)</f>
        <v>0</v>
      </c>
      <c r="BF95" s="229">
        <f>IF(N95="snížená",J95,0)</f>
        <v>0</v>
      </c>
      <c r="BG95" s="229">
        <f>IF(N95="zákl. přenesená",J95,0)</f>
        <v>0</v>
      </c>
      <c r="BH95" s="229">
        <f>IF(N95="sníž. přenesená",J95,0)</f>
        <v>0</v>
      </c>
      <c r="BI95" s="229">
        <f>IF(N95="nulová",J95,0)</f>
        <v>0</v>
      </c>
      <c r="BJ95" s="20" t="s">
        <v>77</v>
      </c>
      <c r="BK95" s="229">
        <f>ROUND(I95*H95,2)</f>
        <v>0</v>
      </c>
      <c r="BL95" s="20" t="s">
        <v>200</v>
      </c>
      <c r="BM95" s="228" t="s">
        <v>81</v>
      </c>
    </row>
    <row r="96" s="2" customFormat="1" ht="16.5" customHeight="1">
      <c r="A96" s="41"/>
      <c r="B96" s="42"/>
      <c r="C96" s="217" t="s">
        <v>81</v>
      </c>
      <c r="D96" s="217" t="s">
        <v>195</v>
      </c>
      <c r="E96" s="218" t="s">
        <v>3258</v>
      </c>
      <c r="F96" s="219" t="s">
        <v>3259</v>
      </c>
      <c r="G96" s="220" t="s">
        <v>588</v>
      </c>
      <c r="H96" s="221">
        <v>11</v>
      </c>
      <c r="I96" s="222"/>
      <c r="J96" s="223">
        <f>ROUND(I96*H96,2)</f>
        <v>0</v>
      </c>
      <c r="K96" s="219" t="s">
        <v>199</v>
      </c>
      <c r="L96" s="47"/>
      <c r="M96" s="224" t="s">
        <v>21</v>
      </c>
      <c r="N96" s="225" t="s">
        <v>44</v>
      </c>
      <c r="O96" s="87"/>
      <c r="P96" s="226">
        <f>O96*H96</f>
        <v>0</v>
      </c>
      <c r="Q96" s="226">
        <v>0</v>
      </c>
      <c r="R96" s="226">
        <f>Q96*H96</f>
        <v>0</v>
      </c>
      <c r="S96" s="226">
        <v>0</v>
      </c>
      <c r="T96" s="227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28" t="s">
        <v>200</v>
      </c>
      <c r="AT96" s="228" t="s">
        <v>195</v>
      </c>
      <c r="AU96" s="228" t="s">
        <v>77</v>
      </c>
      <c r="AY96" s="20" t="s">
        <v>193</v>
      </c>
      <c r="BE96" s="229">
        <f>IF(N96="základní",J96,0)</f>
        <v>0</v>
      </c>
      <c r="BF96" s="229">
        <f>IF(N96="snížená",J96,0)</f>
        <v>0</v>
      </c>
      <c r="BG96" s="229">
        <f>IF(N96="zákl. přenesená",J96,0)</f>
        <v>0</v>
      </c>
      <c r="BH96" s="229">
        <f>IF(N96="sníž. přenesená",J96,0)</f>
        <v>0</v>
      </c>
      <c r="BI96" s="229">
        <f>IF(N96="nulová",J96,0)</f>
        <v>0</v>
      </c>
      <c r="BJ96" s="20" t="s">
        <v>77</v>
      </c>
      <c r="BK96" s="229">
        <f>ROUND(I96*H96,2)</f>
        <v>0</v>
      </c>
      <c r="BL96" s="20" t="s">
        <v>200</v>
      </c>
      <c r="BM96" s="228" t="s">
        <v>200</v>
      </c>
    </row>
    <row r="97" s="2" customFormat="1">
      <c r="A97" s="41"/>
      <c r="B97" s="42"/>
      <c r="C97" s="43"/>
      <c r="D97" s="230" t="s">
        <v>202</v>
      </c>
      <c r="E97" s="43"/>
      <c r="F97" s="231" t="s">
        <v>3260</v>
      </c>
      <c r="G97" s="43"/>
      <c r="H97" s="43"/>
      <c r="I97" s="232"/>
      <c r="J97" s="43"/>
      <c r="K97" s="43"/>
      <c r="L97" s="47"/>
      <c r="M97" s="233"/>
      <c r="N97" s="234"/>
      <c r="O97" s="87"/>
      <c r="P97" s="87"/>
      <c r="Q97" s="87"/>
      <c r="R97" s="87"/>
      <c r="S97" s="87"/>
      <c r="T97" s="88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20" t="s">
        <v>202</v>
      </c>
      <c r="AU97" s="20" t="s">
        <v>77</v>
      </c>
    </row>
    <row r="98" s="2" customFormat="1" ht="16.5" customHeight="1">
      <c r="A98" s="41"/>
      <c r="B98" s="42"/>
      <c r="C98" s="282" t="s">
        <v>109</v>
      </c>
      <c r="D98" s="282" t="s">
        <v>811</v>
      </c>
      <c r="E98" s="283" t="s">
        <v>3261</v>
      </c>
      <c r="F98" s="284" t="s">
        <v>3262</v>
      </c>
      <c r="G98" s="285" t="s">
        <v>588</v>
      </c>
      <c r="H98" s="286">
        <v>3</v>
      </c>
      <c r="I98" s="287"/>
      <c r="J98" s="288">
        <f>ROUND(I98*H98,2)</f>
        <v>0</v>
      </c>
      <c r="K98" s="284" t="s">
        <v>199</v>
      </c>
      <c r="L98" s="289"/>
      <c r="M98" s="290" t="s">
        <v>21</v>
      </c>
      <c r="N98" s="291" t="s">
        <v>44</v>
      </c>
      <c r="O98" s="87"/>
      <c r="P98" s="226">
        <f>O98*H98</f>
        <v>0</v>
      </c>
      <c r="Q98" s="226">
        <v>0.00013999999999999999</v>
      </c>
      <c r="R98" s="226">
        <f>Q98*H98</f>
        <v>0.00041999999999999996</v>
      </c>
      <c r="S98" s="226">
        <v>0</v>
      </c>
      <c r="T98" s="227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28" t="s">
        <v>254</v>
      </c>
      <c r="AT98" s="228" t="s">
        <v>811</v>
      </c>
      <c r="AU98" s="228" t="s">
        <v>77</v>
      </c>
      <c r="AY98" s="20" t="s">
        <v>193</v>
      </c>
      <c r="BE98" s="229">
        <f>IF(N98="základní",J98,0)</f>
        <v>0</v>
      </c>
      <c r="BF98" s="229">
        <f>IF(N98="snížená",J98,0)</f>
        <v>0</v>
      </c>
      <c r="BG98" s="229">
        <f>IF(N98="zákl. přenesená",J98,0)</f>
        <v>0</v>
      </c>
      <c r="BH98" s="229">
        <f>IF(N98="sníž. přenesená",J98,0)</f>
        <v>0</v>
      </c>
      <c r="BI98" s="229">
        <f>IF(N98="nulová",J98,0)</f>
        <v>0</v>
      </c>
      <c r="BJ98" s="20" t="s">
        <v>77</v>
      </c>
      <c r="BK98" s="229">
        <f>ROUND(I98*H98,2)</f>
        <v>0</v>
      </c>
      <c r="BL98" s="20" t="s">
        <v>200</v>
      </c>
      <c r="BM98" s="228" t="s">
        <v>240</v>
      </c>
    </row>
    <row r="99" s="2" customFormat="1">
      <c r="A99" s="41"/>
      <c r="B99" s="42"/>
      <c r="C99" s="43"/>
      <c r="D99" s="237" t="s">
        <v>836</v>
      </c>
      <c r="E99" s="43"/>
      <c r="F99" s="292" t="s">
        <v>3263</v>
      </c>
      <c r="G99" s="43"/>
      <c r="H99" s="43"/>
      <c r="I99" s="232"/>
      <c r="J99" s="43"/>
      <c r="K99" s="43"/>
      <c r="L99" s="47"/>
      <c r="M99" s="233"/>
      <c r="N99" s="234"/>
      <c r="O99" s="87"/>
      <c r="P99" s="87"/>
      <c r="Q99" s="87"/>
      <c r="R99" s="87"/>
      <c r="S99" s="87"/>
      <c r="T99" s="88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T99" s="20" t="s">
        <v>836</v>
      </c>
      <c r="AU99" s="20" t="s">
        <v>77</v>
      </c>
    </row>
    <row r="100" s="2" customFormat="1" ht="16.5" customHeight="1">
      <c r="A100" s="41"/>
      <c r="B100" s="42"/>
      <c r="C100" s="282" t="s">
        <v>200</v>
      </c>
      <c r="D100" s="282" t="s">
        <v>811</v>
      </c>
      <c r="E100" s="283" t="s">
        <v>3264</v>
      </c>
      <c r="F100" s="284" t="s">
        <v>3265</v>
      </c>
      <c r="G100" s="285" t="s">
        <v>588</v>
      </c>
      <c r="H100" s="286">
        <v>4</v>
      </c>
      <c r="I100" s="287"/>
      <c r="J100" s="288">
        <f>ROUND(I100*H100,2)</f>
        <v>0</v>
      </c>
      <c r="K100" s="284" t="s">
        <v>199</v>
      </c>
      <c r="L100" s="289"/>
      <c r="M100" s="290" t="s">
        <v>21</v>
      </c>
      <c r="N100" s="291" t="s">
        <v>44</v>
      </c>
      <c r="O100" s="87"/>
      <c r="P100" s="226">
        <f>O100*H100</f>
        <v>0</v>
      </c>
      <c r="Q100" s="226">
        <v>0.00012</v>
      </c>
      <c r="R100" s="226">
        <f>Q100*H100</f>
        <v>0.00048000000000000001</v>
      </c>
      <c r="S100" s="226">
        <v>0</v>
      </c>
      <c r="T100" s="227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8" t="s">
        <v>254</v>
      </c>
      <c r="AT100" s="228" t="s">
        <v>811</v>
      </c>
      <c r="AU100" s="228" t="s">
        <v>77</v>
      </c>
      <c r="AY100" s="20" t="s">
        <v>193</v>
      </c>
      <c r="BE100" s="229">
        <f>IF(N100="základní",J100,0)</f>
        <v>0</v>
      </c>
      <c r="BF100" s="229">
        <f>IF(N100="snížená",J100,0)</f>
        <v>0</v>
      </c>
      <c r="BG100" s="229">
        <f>IF(N100="zákl. přenesená",J100,0)</f>
        <v>0</v>
      </c>
      <c r="BH100" s="229">
        <f>IF(N100="sníž. přenesená",J100,0)</f>
        <v>0</v>
      </c>
      <c r="BI100" s="229">
        <f>IF(N100="nulová",J100,0)</f>
        <v>0</v>
      </c>
      <c r="BJ100" s="20" t="s">
        <v>77</v>
      </c>
      <c r="BK100" s="229">
        <f>ROUND(I100*H100,2)</f>
        <v>0</v>
      </c>
      <c r="BL100" s="20" t="s">
        <v>200</v>
      </c>
      <c r="BM100" s="228" t="s">
        <v>254</v>
      </c>
    </row>
    <row r="101" s="2" customFormat="1">
      <c r="A101" s="41"/>
      <c r="B101" s="42"/>
      <c r="C101" s="43"/>
      <c r="D101" s="237" t="s">
        <v>836</v>
      </c>
      <c r="E101" s="43"/>
      <c r="F101" s="292" t="s">
        <v>3266</v>
      </c>
      <c r="G101" s="43"/>
      <c r="H101" s="43"/>
      <c r="I101" s="232"/>
      <c r="J101" s="43"/>
      <c r="K101" s="43"/>
      <c r="L101" s="47"/>
      <c r="M101" s="233"/>
      <c r="N101" s="234"/>
      <c r="O101" s="87"/>
      <c r="P101" s="87"/>
      <c r="Q101" s="87"/>
      <c r="R101" s="87"/>
      <c r="S101" s="87"/>
      <c r="T101" s="88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T101" s="20" t="s">
        <v>836</v>
      </c>
      <c r="AU101" s="20" t="s">
        <v>77</v>
      </c>
    </row>
    <row r="102" s="2" customFormat="1" ht="16.5" customHeight="1">
      <c r="A102" s="41"/>
      <c r="B102" s="42"/>
      <c r="C102" s="282" t="s">
        <v>234</v>
      </c>
      <c r="D102" s="282" t="s">
        <v>811</v>
      </c>
      <c r="E102" s="283" t="s">
        <v>3267</v>
      </c>
      <c r="F102" s="284" t="s">
        <v>3268</v>
      </c>
      <c r="G102" s="285" t="s">
        <v>588</v>
      </c>
      <c r="H102" s="286">
        <v>2</v>
      </c>
      <c r="I102" s="287"/>
      <c r="J102" s="288">
        <f>ROUND(I102*H102,2)</f>
        <v>0</v>
      </c>
      <c r="K102" s="284" t="s">
        <v>199</v>
      </c>
      <c r="L102" s="289"/>
      <c r="M102" s="290" t="s">
        <v>21</v>
      </c>
      <c r="N102" s="291" t="s">
        <v>44</v>
      </c>
      <c r="O102" s="87"/>
      <c r="P102" s="226">
        <f>O102*H102</f>
        <v>0</v>
      </c>
      <c r="Q102" s="226">
        <v>0.00016000000000000001</v>
      </c>
      <c r="R102" s="226">
        <f>Q102*H102</f>
        <v>0.00032000000000000003</v>
      </c>
      <c r="S102" s="226">
        <v>0</v>
      </c>
      <c r="T102" s="227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28" t="s">
        <v>254</v>
      </c>
      <c r="AT102" s="228" t="s">
        <v>811</v>
      </c>
      <c r="AU102" s="228" t="s">
        <v>77</v>
      </c>
      <c r="AY102" s="20" t="s">
        <v>193</v>
      </c>
      <c r="BE102" s="229">
        <f>IF(N102="základní",J102,0)</f>
        <v>0</v>
      </c>
      <c r="BF102" s="229">
        <f>IF(N102="snížená",J102,0)</f>
        <v>0</v>
      </c>
      <c r="BG102" s="229">
        <f>IF(N102="zákl. přenesená",J102,0)</f>
        <v>0</v>
      </c>
      <c r="BH102" s="229">
        <f>IF(N102="sníž. přenesená",J102,0)</f>
        <v>0</v>
      </c>
      <c r="BI102" s="229">
        <f>IF(N102="nulová",J102,0)</f>
        <v>0</v>
      </c>
      <c r="BJ102" s="20" t="s">
        <v>77</v>
      </c>
      <c r="BK102" s="229">
        <f>ROUND(I102*H102,2)</f>
        <v>0</v>
      </c>
      <c r="BL102" s="20" t="s">
        <v>200</v>
      </c>
      <c r="BM102" s="228" t="s">
        <v>269</v>
      </c>
    </row>
    <row r="103" s="2" customFormat="1">
      <c r="A103" s="41"/>
      <c r="B103" s="42"/>
      <c r="C103" s="43"/>
      <c r="D103" s="237" t="s">
        <v>836</v>
      </c>
      <c r="E103" s="43"/>
      <c r="F103" s="292" t="s">
        <v>3269</v>
      </c>
      <c r="G103" s="43"/>
      <c r="H103" s="43"/>
      <c r="I103" s="232"/>
      <c r="J103" s="43"/>
      <c r="K103" s="43"/>
      <c r="L103" s="47"/>
      <c r="M103" s="233"/>
      <c r="N103" s="234"/>
      <c r="O103" s="87"/>
      <c r="P103" s="87"/>
      <c r="Q103" s="87"/>
      <c r="R103" s="87"/>
      <c r="S103" s="87"/>
      <c r="T103" s="88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T103" s="20" t="s">
        <v>836</v>
      </c>
      <c r="AU103" s="20" t="s">
        <v>77</v>
      </c>
    </row>
    <row r="104" s="2" customFormat="1" ht="16.5" customHeight="1">
      <c r="A104" s="41"/>
      <c r="B104" s="42"/>
      <c r="C104" s="282" t="s">
        <v>240</v>
      </c>
      <c r="D104" s="282" t="s">
        <v>811</v>
      </c>
      <c r="E104" s="283" t="s">
        <v>3270</v>
      </c>
      <c r="F104" s="284" t="s">
        <v>3271</v>
      </c>
      <c r="G104" s="285" t="s">
        <v>588</v>
      </c>
      <c r="H104" s="286">
        <v>2</v>
      </c>
      <c r="I104" s="287"/>
      <c r="J104" s="288">
        <f>ROUND(I104*H104,2)</f>
        <v>0</v>
      </c>
      <c r="K104" s="284" t="s">
        <v>199</v>
      </c>
      <c r="L104" s="289"/>
      <c r="M104" s="290" t="s">
        <v>21</v>
      </c>
      <c r="N104" s="291" t="s">
        <v>44</v>
      </c>
      <c r="O104" s="87"/>
      <c r="P104" s="226">
        <f>O104*H104</f>
        <v>0</v>
      </c>
      <c r="Q104" s="226">
        <v>3.0000000000000001E-05</v>
      </c>
      <c r="R104" s="226">
        <f>Q104*H104</f>
        <v>6.0000000000000002E-05</v>
      </c>
      <c r="S104" s="226">
        <v>0</v>
      </c>
      <c r="T104" s="227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8" t="s">
        <v>254</v>
      </c>
      <c r="AT104" s="228" t="s">
        <v>811</v>
      </c>
      <c r="AU104" s="228" t="s">
        <v>77</v>
      </c>
      <c r="AY104" s="20" t="s">
        <v>193</v>
      </c>
      <c r="BE104" s="229">
        <f>IF(N104="základní",J104,0)</f>
        <v>0</v>
      </c>
      <c r="BF104" s="229">
        <f>IF(N104="snížená",J104,0)</f>
        <v>0</v>
      </c>
      <c r="BG104" s="229">
        <f>IF(N104="zákl. přenesená",J104,0)</f>
        <v>0</v>
      </c>
      <c r="BH104" s="229">
        <f>IF(N104="sníž. přenesená",J104,0)</f>
        <v>0</v>
      </c>
      <c r="BI104" s="229">
        <f>IF(N104="nulová",J104,0)</f>
        <v>0</v>
      </c>
      <c r="BJ104" s="20" t="s">
        <v>77</v>
      </c>
      <c r="BK104" s="229">
        <f>ROUND(I104*H104,2)</f>
        <v>0</v>
      </c>
      <c r="BL104" s="20" t="s">
        <v>200</v>
      </c>
      <c r="BM104" s="228" t="s">
        <v>8</v>
      </c>
    </row>
    <row r="105" s="2" customFormat="1" ht="24.15" customHeight="1">
      <c r="A105" s="41"/>
      <c r="B105" s="42"/>
      <c r="C105" s="217" t="s">
        <v>247</v>
      </c>
      <c r="D105" s="217" t="s">
        <v>195</v>
      </c>
      <c r="E105" s="218" t="s">
        <v>3272</v>
      </c>
      <c r="F105" s="219" t="s">
        <v>3273</v>
      </c>
      <c r="G105" s="220" t="s">
        <v>1687</v>
      </c>
      <c r="H105" s="221">
        <v>1</v>
      </c>
      <c r="I105" s="222"/>
      <c r="J105" s="223">
        <f>ROUND(I105*H105,2)</f>
        <v>0</v>
      </c>
      <c r="K105" s="219" t="s">
        <v>21</v>
      </c>
      <c r="L105" s="47"/>
      <c r="M105" s="224" t="s">
        <v>21</v>
      </c>
      <c r="N105" s="225" t="s">
        <v>44</v>
      </c>
      <c r="O105" s="87"/>
      <c r="P105" s="226">
        <f>O105*H105</f>
        <v>0</v>
      </c>
      <c r="Q105" s="226">
        <v>0</v>
      </c>
      <c r="R105" s="226">
        <f>Q105*H105</f>
        <v>0</v>
      </c>
      <c r="S105" s="226">
        <v>0</v>
      </c>
      <c r="T105" s="227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8" t="s">
        <v>200</v>
      </c>
      <c r="AT105" s="228" t="s">
        <v>195</v>
      </c>
      <c r="AU105" s="228" t="s">
        <v>77</v>
      </c>
      <c r="AY105" s="20" t="s">
        <v>193</v>
      </c>
      <c r="BE105" s="229">
        <f>IF(N105="základní",J105,0)</f>
        <v>0</v>
      </c>
      <c r="BF105" s="229">
        <f>IF(N105="snížená",J105,0)</f>
        <v>0</v>
      </c>
      <c r="BG105" s="229">
        <f>IF(N105="zákl. přenesená",J105,0)</f>
        <v>0</v>
      </c>
      <c r="BH105" s="229">
        <f>IF(N105="sníž. přenesená",J105,0)</f>
        <v>0</v>
      </c>
      <c r="BI105" s="229">
        <f>IF(N105="nulová",J105,0)</f>
        <v>0</v>
      </c>
      <c r="BJ105" s="20" t="s">
        <v>77</v>
      </c>
      <c r="BK105" s="229">
        <f>ROUND(I105*H105,2)</f>
        <v>0</v>
      </c>
      <c r="BL105" s="20" t="s">
        <v>200</v>
      </c>
      <c r="BM105" s="228" t="s">
        <v>312</v>
      </c>
    </row>
    <row r="106" s="2" customFormat="1" ht="24.15" customHeight="1">
      <c r="A106" s="41"/>
      <c r="B106" s="42"/>
      <c r="C106" s="217" t="s">
        <v>254</v>
      </c>
      <c r="D106" s="217" t="s">
        <v>195</v>
      </c>
      <c r="E106" s="218" t="s">
        <v>3274</v>
      </c>
      <c r="F106" s="219" t="s">
        <v>3275</v>
      </c>
      <c r="G106" s="220" t="s">
        <v>1687</v>
      </c>
      <c r="H106" s="221">
        <v>2</v>
      </c>
      <c r="I106" s="222"/>
      <c r="J106" s="223">
        <f>ROUND(I106*H106,2)</f>
        <v>0</v>
      </c>
      <c r="K106" s="219" t="s">
        <v>21</v>
      </c>
      <c r="L106" s="47"/>
      <c r="M106" s="224" t="s">
        <v>21</v>
      </c>
      <c r="N106" s="225" t="s">
        <v>44</v>
      </c>
      <c r="O106" s="87"/>
      <c r="P106" s="226">
        <f>O106*H106</f>
        <v>0</v>
      </c>
      <c r="Q106" s="226">
        <v>0</v>
      </c>
      <c r="R106" s="226">
        <f>Q106*H106</f>
        <v>0</v>
      </c>
      <c r="S106" s="226">
        <v>0</v>
      </c>
      <c r="T106" s="227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28" t="s">
        <v>200</v>
      </c>
      <c r="AT106" s="228" t="s">
        <v>195</v>
      </c>
      <c r="AU106" s="228" t="s">
        <v>77</v>
      </c>
      <c r="AY106" s="20" t="s">
        <v>193</v>
      </c>
      <c r="BE106" s="229">
        <f>IF(N106="základní",J106,0)</f>
        <v>0</v>
      </c>
      <c r="BF106" s="229">
        <f>IF(N106="snížená",J106,0)</f>
        <v>0</v>
      </c>
      <c r="BG106" s="229">
        <f>IF(N106="zákl. přenesená",J106,0)</f>
        <v>0</v>
      </c>
      <c r="BH106" s="229">
        <f>IF(N106="sníž. přenesená",J106,0)</f>
        <v>0</v>
      </c>
      <c r="BI106" s="229">
        <f>IF(N106="nulová",J106,0)</f>
        <v>0</v>
      </c>
      <c r="BJ106" s="20" t="s">
        <v>77</v>
      </c>
      <c r="BK106" s="229">
        <f>ROUND(I106*H106,2)</f>
        <v>0</v>
      </c>
      <c r="BL106" s="20" t="s">
        <v>200</v>
      </c>
      <c r="BM106" s="228" t="s">
        <v>352</v>
      </c>
    </row>
    <row r="107" s="2" customFormat="1" ht="24.15" customHeight="1">
      <c r="A107" s="41"/>
      <c r="B107" s="42"/>
      <c r="C107" s="217" t="s">
        <v>259</v>
      </c>
      <c r="D107" s="217" t="s">
        <v>195</v>
      </c>
      <c r="E107" s="218" t="s">
        <v>3276</v>
      </c>
      <c r="F107" s="219" t="s">
        <v>3277</v>
      </c>
      <c r="G107" s="220" t="s">
        <v>1687</v>
      </c>
      <c r="H107" s="221">
        <v>1</v>
      </c>
      <c r="I107" s="222"/>
      <c r="J107" s="223">
        <f>ROUND(I107*H107,2)</f>
        <v>0</v>
      </c>
      <c r="K107" s="219" t="s">
        <v>21</v>
      </c>
      <c r="L107" s="47"/>
      <c r="M107" s="224" t="s">
        <v>21</v>
      </c>
      <c r="N107" s="225" t="s">
        <v>44</v>
      </c>
      <c r="O107" s="87"/>
      <c r="P107" s="226">
        <f>O107*H107</f>
        <v>0</v>
      </c>
      <c r="Q107" s="226">
        <v>0</v>
      </c>
      <c r="R107" s="226">
        <f>Q107*H107</f>
        <v>0</v>
      </c>
      <c r="S107" s="226">
        <v>0</v>
      </c>
      <c r="T107" s="227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8" t="s">
        <v>200</v>
      </c>
      <c r="AT107" s="228" t="s">
        <v>195</v>
      </c>
      <c r="AU107" s="228" t="s">
        <v>77</v>
      </c>
      <c r="AY107" s="20" t="s">
        <v>193</v>
      </c>
      <c r="BE107" s="229">
        <f>IF(N107="základní",J107,0)</f>
        <v>0</v>
      </c>
      <c r="BF107" s="229">
        <f>IF(N107="snížená",J107,0)</f>
        <v>0</v>
      </c>
      <c r="BG107" s="229">
        <f>IF(N107="zákl. přenesená",J107,0)</f>
        <v>0</v>
      </c>
      <c r="BH107" s="229">
        <f>IF(N107="sníž. přenesená",J107,0)</f>
        <v>0</v>
      </c>
      <c r="BI107" s="229">
        <f>IF(N107="nulová",J107,0)</f>
        <v>0</v>
      </c>
      <c r="BJ107" s="20" t="s">
        <v>77</v>
      </c>
      <c r="BK107" s="229">
        <f>ROUND(I107*H107,2)</f>
        <v>0</v>
      </c>
      <c r="BL107" s="20" t="s">
        <v>200</v>
      </c>
      <c r="BM107" s="228" t="s">
        <v>368</v>
      </c>
    </row>
    <row r="108" s="12" customFormat="1" ht="25.92" customHeight="1">
      <c r="A108" s="12"/>
      <c r="B108" s="201"/>
      <c r="C108" s="202"/>
      <c r="D108" s="203" t="s">
        <v>72</v>
      </c>
      <c r="E108" s="204" t="s">
        <v>3278</v>
      </c>
      <c r="F108" s="204" t="s">
        <v>2993</v>
      </c>
      <c r="G108" s="202"/>
      <c r="H108" s="202"/>
      <c r="I108" s="205"/>
      <c r="J108" s="206">
        <f>BK108</f>
        <v>0</v>
      </c>
      <c r="K108" s="202"/>
      <c r="L108" s="207"/>
      <c r="M108" s="208"/>
      <c r="N108" s="209"/>
      <c r="O108" s="209"/>
      <c r="P108" s="210">
        <f>SUM(P109:P124)</f>
        <v>0</v>
      </c>
      <c r="Q108" s="209"/>
      <c r="R108" s="210">
        <f>SUM(R109:R124)</f>
        <v>0</v>
      </c>
      <c r="S108" s="209"/>
      <c r="T108" s="211">
        <f>SUM(T109:T124)</f>
        <v>0</v>
      </c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R108" s="212" t="s">
        <v>77</v>
      </c>
      <c r="AT108" s="213" t="s">
        <v>72</v>
      </c>
      <c r="AU108" s="213" t="s">
        <v>73</v>
      </c>
      <c r="AY108" s="212" t="s">
        <v>193</v>
      </c>
      <c r="BK108" s="214">
        <f>SUM(BK109:BK124)</f>
        <v>0</v>
      </c>
    </row>
    <row r="109" s="2" customFormat="1" ht="16.5" customHeight="1">
      <c r="A109" s="41"/>
      <c r="B109" s="42"/>
      <c r="C109" s="217" t="s">
        <v>269</v>
      </c>
      <c r="D109" s="217" t="s">
        <v>195</v>
      </c>
      <c r="E109" s="218" t="s">
        <v>3279</v>
      </c>
      <c r="F109" s="219" t="s">
        <v>3280</v>
      </c>
      <c r="G109" s="220" t="s">
        <v>211</v>
      </c>
      <c r="H109" s="221">
        <v>200</v>
      </c>
      <c r="I109" s="222"/>
      <c r="J109" s="223">
        <f>ROUND(I109*H109,2)</f>
        <v>0</v>
      </c>
      <c r="K109" s="219" t="s">
        <v>199</v>
      </c>
      <c r="L109" s="47"/>
      <c r="M109" s="224" t="s">
        <v>21</v>
      </c>
      <c r="N109" s="225" t="s">
        <v>44</v>
      </c>
      <c r="O109" s="87"/>
      <c r="P109" s="226">
        <f>O109*H109</f>
        <v>0</v>
      </c>
      <c r="Q109" s="226">
        <v>0</v>
      </c>
      <c r="R109" s="226">
        <f>Q109*H109</f>
        <v>0</v>
      </c>
      <c r="S109" s="226">
        <v>0</v>
      </c>
      <c r="T109" s="227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8" t="s">
        <v>200</v>
      </c>
      <c r="AT109" s="228" t="s">
        <v>195</v>
      </c>
      <c r="AU109" s="228" t="s">
        <v>77</v>
      </c>
      <c r="AY109" s="20" t="s">
        <v>193</v>
      </c>
      <c r="BE109" s="229">
        <f>IF(N109="základní",J109,0)</f>
        <v>0</v>
      </c>
      <c r="BF109" s="229">
        <f>IF(N109="snížená",J109,0)</f>
        <v>0</v>
      </c>
      <c r="BG109" s="229">
        <f>IF(N109="zákl. přenesená",J109,0)</f>
        <v>0</v>
      </c>
      <c r="BH109" s="229">
        <f>IF(N109="sníž. přenesená",J109,0)</f>
        <v>0</v>
      </c>
      <c r="BI109" s="229">
        <f>IF(N109="nulová",J109,0)</f>
        <v>0</v>
      </c>
      <c r="BJ109" s="20" t="s">
        <v>77</v>
      </c>
      <c r="BK109" s="229">
        <f>ROUND(I109*H109,2)</f>
        <v>0</v>
      </c>
      <c r="BL109" s="20" t="s">
        <v>200</v>
      </c>
      <c r="BM109" s="228" t="s">
        <v>386</v>
      </c>
    </row>
    <row r="110" s="2" customFormat="1">
      <c r="A110" s="41"/>
      <c r="B110" s="42"/>
      <c r="C110" s="43"/>
      <c r="D110" s="230" t="s">
        <v>202</v>
      </c>
      <c r="E110" s="43"/>
      <c r="F110" s="231" t="s">
        <v>3281</v>
      </c>
      <c r="G110" s="43"/>
      <c r="H110" s="43"/>
      <c r="I110" s="232"/>
      <c r="J110" s="43"/>
      <c r="K110" s="43"/>
      <c r="L110" s="47"/>
      <c r="M110" s="233"/>
      <c r="N110" s="234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20" t="s">
        <v>202</v>
      </c>
      <c r="AU110" s="20" t="s">
        <v>77</v>
      </c>
    </row>
    <row r="111" s="2" customFormat="1" ht="16.5" customHeight="1">
      <c r="A111" s="41"/>
      <c r="B111" s="42"/>
      <c r="C111" s="282" t="s">
        <v>276</v>
      </c>
      <c r="D111" s="282" t="s">
        <v>811</v>
      </c>
      <c r="E111" s="283" t="s">
        <v>3282</v>
      </c>
      <c r="F111" s="284" t="s">
        <v>3283</v>
      </c>
      <c r="G111" s="285" t="s">
        <v>211</v>
      </c>
      <c r="H111" s="286">
        <v>230</v>
      </c>
      <c r="I111" s="287"/>
      <c r="J111" s="288">
        <f>ROUND(I111*H111,2)</f>
        <v>0</v>
      </c>
      <c r="K111" s="284" t="s">
        <v>21</v>
      </c>
      <c r="L111" s="289"/>
      <c r="M111" s="290" t="s">
        <v>21</v>
      </c>
      <c r="N111" s="291" t="s">
        <v>44</v>
      </c>
      <c r="O111" s="87"/>
      <c r="P111" s="226">
        <f>O111*H111</f>
        <v>0</v>
      </c>
      <c r="Q111" s="226">
        <v>0</v>
      </c>
      <c r="R111" s="226">
        <f>Q111*H111</f>
        <v>0</v>
      </c>
      <c r="S111" s="226">
        <v>0</v>
      </c>
      <c r="T111" s="227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28" t="s">
        <v>254</v>
      </c>
      <c r="AT111" s="228" t="s">
        <v>811</v>
      </c>
      <c r="AU111" s="228" t="s">
        <v>77</v>
      </c>
      <c r="AY111" s="20" t="s">
        <v>193</v>
      </c>
      <c r="BE111" s="229">
        <f>IF(N111="základní",J111,0)</f>
        <v>0</v>
      </c>
      <c r="BF111" s="229">
        <f>IF(N111="snížená",J111,0)</f>
        <v>0</v>
      </c>
      <c r="BG111" s="229">
        <f>IF(N111="zákl. přenesená",J111,0)</f>
        <v>0</v>
      </c>
      <c r="BH111" s="229">
        <f>IF(N111="sníž. přenesená",J111,0)</f>
        <v>0</v>
      </c>
      <c r="BI111" s="229">
        <f>IF(N111="nulová",J111,0)</f>
        <v>0</v>
      </c>
      <c r="BJ111" s="20" t="s">
        <v>77</v>
      </c>
      <c r="BK111" s="229">
        <f>ROUND(I111*H111,2)</f>
        <v>0</v>
      </c>
      <c r="BL111" s="20" t="s">
        <v>200</v>
      </c>
      <c r="BM111" s="228" t="s">
        <v>400</v>
      </c>
    </row>
    <row r="112" s="2" customFormat="1" ht="24.15" customHeight="1">
      <c r="A112" s="41"/>
      <c r="B112" s="42"/>
      <c r="C112" s="217" t="s">
        <v>8</v>
      </c>
      <c r="D112" s="217" t="s">
        <v>195</v>
      </c>
      <c r="E112" s="218" t="s">
        <v>3284</v>
      </c>
      <c r="F112" s="219" t="s">
        <v>3285</v>
      </c>
      <c r="G112" s="220" t="s">
        <v>1531</v>
      </c>
      <c r="H112" s="221">
        <v>1</v>
      </c>
      <c r="I112" s="222"/>
      <c r="J112" s="223">
        <f>ROUND(I112*H112,2)</f>
        <v>0</v>
      </c>
      <c r="K112" s="219" t="s">
        <v>21</v>
      </c>
      <c r="L112" s="47"/>
      <c r="M112" s="224" t="s">
        <v>21</v>
      </c>
      <c r="N112" s="225" t="s">
        <v>44</v>
      </c>
      <c r="O112" s="87"/>
      <c r="P112" s="226">
        <f>O112*H112</f>
        <v>0</v>
      </c>
      <c r="Q112" s="226">
        <v>0</v>
      </c>
      <c r="R112" s="226">
        <f>Q112*H112</f>
        <v>0</v>
      </c>
      <c r="S112" s="226">
        <v>0</v>
      </c>
      <c r="T112" s="227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8" t="s">
        <v>200</v>
      </c>
      <c r="AT112" s="228" t="s">
        <v>195</v>
      </c>
      <c r="AU112" s="228" t="s">
        <v>77</v>
      </c>
      <c r="AY112" s="20" t="s">
        <v>193</v>
      </c>
      <c r="BE112" s="229">
        <f>IF(N112="základní",J112,0)</f>
        <v>0</v>
      </c>
      <c r="BF112" s="229">
        <f>IF(N112="snížená",J112,0)</f>
        <v>0</v>
      </c>
      <c r="BG112" s="229">
        <f>IF(N112="zákl. přenesená",J112,0)</f>
        <v>0</v>
      </c>
      <c r="BH112" s="229">
        <f>IF(N112="sníž. přenesená",J112,0)</f>
        <v>0</v>
      </c>
      <c r="BI112" s="229">
        <f>IF(N112="nulová",J112,0)</f>
        <v>0</v>
      </c>
      <c r="BJ112" s="20" t="s">
        <v>77</v>
      </c>
      <c r="BK112" s="229">
        <f>ROUND(I112*H112,2)</f>
        <v>0</v>
      </c>
      <c r="BL112" s="20" t="s">
        <v>200</v>
      </c>
      <c r="BM112" s="228" t="s">
        <v>417</v>
      </c>
    </row>
    <row r="113" s="2" customFormat="1" ht="16.5" customHeight="1">
      <c r="A113" s="41"/>
      <c r="B113" s="42"/>
      <c r="C113" s="217" t="s">
        <v>299</v>
      </c>
      <c r="D113" s="217" t="s">
        <v>195</v>
      </c>
      <c r="E113" s="218" t="s">
        <v>3286</v>
      </c>
      <c r="F113" s="219" t="s">
        <v>3287</v>
      </c>
      <c r="G113" s="220" t="s">
        <v>588</v>
      </c>
      <c r="H113" s="221">
        <v>1</v>
      </c>
      <c r="I113" s="222"/>
      <c r="J113" s="223">
        <f>ROUND(I113*H113,2)</f>
        <v>0</v>
      </c>
      <c r="K113" s="219" t="s">
        <v>199</v>
      </c>
      <c r="L113" s="47"/>
      <c r="M113" s="224" t="s">
        <v>21</v>
      </c>
      <c r="N113" s="225" t="s">
        <v>44</v>
      </c>
      <c r="O113" s="87"/>
      <c r="P113" s="226">
        <f>O113*H113</f>
        <v>0</v>
      </c>
      <c r="Q113" s="226">
        <v>0</v>
      </c>
      <c r="R113" s="226">
        <f>Q113*H113</f>
        <v>0</v>
      </c>
      <c r="S113" s="226">
        <v>0</v>
      </c>
      <c r="T113" s="227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8" t="s">
        <v>200</v>
      </c>
      <c r="AT113" s="228" t="s">
        <v>195</v>
      </c>
      <c r="AU113" s="228" t="s">
        <v>77</v>
      </c>
      <c r="AY113" s="20" t="s">
        <v>193</v>
      </c>
      <c r="BE113" s="229">
        <f>IF(N113="základní",J113,0)</f>
        <v>0</v>
      </c>
      <c r="BF113" s="229">
        <f>IF(N113="snížená",J113,0)</f>
        <v>0</v>
      </c>
      <c r="BG113" s="229">
        <f>IF(N113="zákl. přenesená",J113,0)</f>
        <v>0</v>
      </c>
      <c r="BH113" s="229">
        <f>IF(N113="sníž. přenesená",J113,0)</f>
        <v>0</v>
      </c>
      <c r="BI113" s="229">
        <f>IF(N113="nulová",J113,0)</f>
        <v>0</v>
      </c>
      <c r="BJ113" s="20" t="s">
        <v>77</v>
      </c>
      <c r="BK113" s="229">
        <f>ROUND(I113*H113,2)</f>
        <v>0</v>
      </c>
      <c r="BL113" s="20" t="s">
        <v>200</v>
      </c>
      <c r="BM113" s="228" t="s">
        <v>434</v>
      </c>
    </row>
    <row r="114" s="2" customFormat="1">
      <c r="A114" s="41"/>
      <c r="B114" s="42"/>
      <c r="C114" s="43"/>
      <c r="D114" s="230" t="s">
        <v>202</v>
      </c>
      <c r="E114" s="43"/>
      <c r="F114" s="231" t="s">
        <v>3288</v>
      </c>
      <c r="G114" s="43"/>
      <c r="H114" s="43"/>
      <c r="I114" s="232"/>
      <c r="J114" s="43"/>
      <c r="K114" s="43"/>
      <c r="L114" s="47"/>
      <c r="M114" s="233"/>
      <c r="N114" s="234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20" t="s">
        <v>202</v>
      </c>
      <c r="AU114" s="20" t="s">
        <v>77</v>
      </c>
    </row>
    <row r="115" s="2" customFormat="1" ht="16.5" customHeight="1">
      <c r="A115" s="41"/>
      <c r="B115" s="42"/>
      <c r="C115" s="217" t="s">
        <v>312</v>
      </c>
      <c r="D115" s="217" t="s">
        <v>195</v>
      </c>
      <c r="E115" s="218" t="s">
        <v>3289</v>
      </c>
      <c r="F115" s="219" t="s">
        <v>3290</v>
      </c>
      <c r="G115" s="220" t="s">
        <v>588</v>
      </c>
      <c r="H115" s="221">
        <v>11</v>
      </c>
      <c r="I115" s="222"/>
      <c r="J115" s="223">
        <f>ROUND(I115*H115,2)</f>
        <v>0</v>
      </c>
      <c r="K115" s="219" t="s">
        <v>199</v>
      </c>
      <c r="L115" s="47"/>
      <c r="M115" s="224" t="s">
        <v>21</v>
      </c>
      <c r="N115" s="225" t="s">
        <v>44</v>
      </c>
      <c r="O115" s="87"/>
      <c r="P115" s="226">
        <f>O115*H115</f>
        <v>0</v>
      </c>
      <c r="Q115" s="226">
        <v>0</v>
      </c>
      <c r="R115" s="226">
        <f>Q115*H115</f>
        <v>0</v>
      </c>
      <c r="S115" s="226">
        <v>0</v>
      </c>
      <c r="T115" s="227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8" t="s">
        <v>200</v>
      </c>
      <c r="AT115" s="228" t="s">
        <v>195</v>
      </c>
      <c r="AU115" s="228" t="s">
        <v>77</v>
      </c>
      <c r="AY115" s="20" t="s">
        <v>193</v>
      </c>
      <c r="BE115" s="229">
        <f>IF(N115="základní",J115,0)</f>
        <v>0</v>
      </c>
      <c r="BF115" s="229">
        <f>IF(N115="snížená",J115,0)</f>
        <v>0</v>
      </c>
      <c r="BG115" s="229">
        <f>IF(N115="zákl. přenesená",J115,0)</f>
        <v>0</v>
      </c>
      <c r="BH115" s="229">
        <f>IF(N115="sníž. přenesená",J115,0)</f>
        <v>0</v>
      </c>
      <c r="BI115" s="229">
        <f>IF(N115="nulová",J115,0)</f>
        <v>0</v>
      </c>
      <c r="BJ115" s="20" t="s">
        <v>77</v>
      </c>
      <c r="BK115" s="229">
        <f>ROUND(I115*H115,2)</f>
        <v>0</v>
      </c>
      <c r="BL115" s="20" t="s">
        <v>200</v>
      </c>
      <c r="BM115" s="228" t="s">
        <v>449</v>
      </c>
    </row>
    <row r="116" s="2" customFormat="1">
      <c r="A116" s="41"/>
      <c r="B116" s="42"/>
      <c r="C116" s="43"/>
      <c r="D116" s="230" t="s">
        <v>202</v>
      </c>
      <c r="E116" s="43"/>
      <c r="F116" s="231" t="s">
        <v>3291</v>
      </c>
      <c r="G116" s="43"/>
      <c r="H116" s="43"/>
      <c r="I116" s="232"/>
      <c r="J116" s="43"/>
      <c r="K116" s="43"/>
      <c r="L116" s="47"/>
      <c r="M116" s="233"/>
      <c r="N116" s="234"/>
      <c r="O116" s="87"/>
      <c r="P116" s="87"/>
      <c r="Q116" s="87"/>
      <c r="R116" s="87"/>
      <c r="S116" s="87"/>
      <c r="T116" s="88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T116" s="20" t="s">
        <v>202</v>
      </c>
      <c r="AU116" s="20" t="s">
        <v>77</v>
      </c>
    </row>
    <row r="117" s="2" customFormat="1" ht="16.5" customHeight="1">
      <c r="A117" s="41"/>
      <c r="B117" s="42"/>
      <c r="C117" s="217" t="s">
        <v>333</v>
      </c>
      <c r="D117" s="217" t="s">
        <v>195</v>
      </c>
      <c r="E117" s="218" t="s">
        <v>3292</v>
      </c>
      <c r="F117" s="219" t="s">
        <v>3293</v>
      </c>
      <c r="G117" s="220" t="s">
        <v>588</v>
      </c>
      <c r="H117" s="221">
        <v>1</v>
      </c>
      <c r="I117" s="222"/>
      <c r="J117" s="223">
        <f>ROUND(I117*H117,2)</f>
        <v>0</v>
      </c>
      <c r="K117" s="219" t="s">
        <v>199</v>
      </c>
      <c r="L117" s="47"/>
      <c r="M117" s="224" t="s">
        <v>21</v>
      </c>
      <c r="N117" s="225" t="s">
        <v>44</v>
      </c>
      <c r="O117" s="87"/>
      <c r="P117" s="226">
        <f>O117*H117</f>
        <v>0</v>
      </c>
      <c r="Q117" s="226">
        <v>0</v>
      </c>
      <c r="R117" s="226">
        <f>Q117*H117</f>
        <v>0</v>
      </c>
      <c r="S117" s="226">
        <v>0</v>
      </c>
      <c r="T117" s="227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8" t="s">
        <v>200</v>
      </c>
      <c r="AT117" s="228" t="s">
        <v>195</v>
      </c>
      <c r="AU117" s="228" t="s">
        <v>77</v>
      </c>
      <c r="AY117" s="20" t="s">
        <v>193</v>
      </c>
      <c r="BE117" s="229">
        <f>IF(N117="základní",J117,0)</f>
        <v>0</v>
      </c>
      <c r="BF117" s="229">
        <f>IF(N117="snížená",J117,0)</f>
        <v>0</v>
      </c>
      <c r="BG117" s="229">
        <f>IF(N117="zákl. přenesená",J117,0)</f>
        <v>0</v>
      </c>
      <c r="BH117" s="229">
        <f>IF(N117="sníž. přenesená",J117,0)</f>
        <v>0</v>
      </c>
      <c r="BI117" s="229">
        <f>IF(N117="nulová",J117,0)</f>
        <v>0</v>
      </c>
      <c r="BJ117" s="20" t="s">
        <v>77</v>
      </c>
      <c r="BK117" s="229">
        <f>ROUND(I117*H117,2)</f>
        <v>0</v>
      </c>
      <c r="BL117" s="20" t="s">
        <v>200</v>
      </c>
      <c r="BM117" s="228" t="s">
        <v>460</v>
      </c>
    </row>
    <row r="118" s="2" customFormat="1">
      <c r="A118" s="41"/>
      <c r="B118" s="42"/>
      <c r="C118" s="43"/>
      <c r="D118" s="230" t="s">
        <v>202</v>
      </c>
      <c r="E118" s="43"/>
      <c r="F118" s="231" t="s">
        <v>3294</v>
      </c>
      <c r="G118" s="43"/>
      <c r="H118" s="43"/>
      <c r="I118" s="232"/>
      <c r="J118" s="43"/>
      <c r="K118" s="43"/>
      <c r="L118" s="47"/>
      <c r="M118" s="233"/>
      <c r="N118" s="234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20" t="s">
        <v>202</v>
      </c>
      <c r="AU118" s="20" t="s">
        <v>77</v>
      </c>
    </row>
    <row r="119" s="2" customFormat="1" ht="16.5" customHeight="1">
      <c r="A119" s="41"/>
      <c r="B119" s="42"/>
      <c r="C119" s="217" t="s">
        <v>352</v>
      </c>
      <c r="D119" s="217" t="s">
        <v>195</v>
      </c>
      <c r="E119" s="218" t="s">
        <v>3295</v>
      </c>
      <c r="F119" s="219" t="s">
        <v>3296</v>
      </c>
      <c r="G119" s="220" t="s">
        <v>588</v>
      </c>
      <c r="H119" s="221">
        <v>1</v>
      </c>
      <c r="I119" s="222"/>
      <c r="J119" s="223">
        <f>ROUND(I119*H119,2)</f>
        <v>0</v>
      </c>
      <c r="K119" s="219" t="s">
        <v>199</v>
      </c>
      <c r="L119" s="47"/>
      <c r="M119" s="224" t="s">
        <v>21</v>
      </c>
      <c r="N119" s="225" t="s">
        <v>44</v>
      </c>
      <c r="O119" s="87"/>
      <c r="P119" s="226">
        <f>O119*H119</f>
        <v>0</v>
      </c>
      <c r="Q119" s="226">
        <v>0</v>
      </c>
      <c r="R119" s="226">
        <f>Q119*H119</f>
        <v>0</v>
      </c>
      <c r="S119" s="226">
        <v>0</v>
      </c>
      <c r="T119" s="227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28" t="s">
        <v>200</v>
      </c>
      <c r="AT119" s="228" t="s">
        <v>195</v>
      </c>
      <c r="AU119" s="228" t="s">
        <v>77</v>
      </c>
      <c r="AY119" s="20" t="s">
        <v>193</v>
      </c>
      <c r="BE119" s="229">
        <f>IF(N119="základní",J119,0)</f>
        <v>0</v>
      </c>
      <c r="BF119" s="229">
        <f>IF(N119="snížená",J119,0)</f>
        <v>0</v>
      </c>
      <c r="BG119" s="229">
        <f>IF(N119="zákl. přenesená",J119,0)</f>
        <v>0</v>
      </c>
      <c r="BH119" s="229">
        <f>IF(N119="sníž. přenesená",J119,0)</f>
        <v>0</v>
      </c>
      <c r="BI119" s="229">
        <f>IF(N119="nulová",J119,0)</f>
        <v>0</v>
      </c>
      <c r="BJ119" s="20" t="s">
        <v>77</v>
      </c>
      <c r="BK119" s="229">
        <f>ROUND(I119*H119,2)</f>
        <v>0</v>
      </c>
      <c r="BL119" s="20" t="s">
        <v>200</v>
      </c>
      <c r="BM119" s="228" t="s">
        <v>472</v>
      </c>
    </row>
    <row r="120" s="2" customFormat="1">
      <c r="A120" s="41"/>
      <c r="B120" s="42"/>
      <c r="C120" s="43"/>
      <c r="D120" s="230" t="s">
        <v>202</v>
      </c>
      <c r="E120" s="43"/>
      <c r="F120" s="231" t="s">
        <v>3297</v>
      </c>
      <c r="G120" s="43"/>
      <c r="H120" s="43"/>
      <c r="I120" s="232"/>
      <c r="J120" s="43"/>
      <c r="K120" s="43"/>
      <c r="L120" s="47"/>
      <c r="M120" s="233"/>
      <c r="N120" s="234"/>
      <c r="O120" s="87"/>
      <c r="P120" s="87"/>
      <c r="Q120" s="87"/>
      <c r="R120" s="87"/>
      <c r="S120" s="87"/>
      <c r="T120" s="88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T120" s="20" t="s">
        <v>202</v>
      </c>
      <c r="AU120" s="20" t="s">
        <v>77</v>
      </c>
    </row>
    <row r="121" s="2" customFormat="1" ht="16.5" customHeight="1">
      <c r="A121" s="41"/>
      <c r="B121" s="42"/>
      <c r="C121" s="217" t="s">
        <v>360</v>
      </c>
      <c r="D121" s="217" t="s">
        <v>195</v>
      </c>
      <c r="E121" s="218" t="s">
        <v>3298</v>
      </c>
      <c r="F121" s="219" t="s">
        <v>3299</v>
      </c>
      <c r="G121" s="220" t="s">
        <v>588</v>
      </c>
      <c r="H121" s="221">
        <v>11</v>
      </c>
      <c r="I121" s="222"/>
      <c r="J121" s="223">
        <f>ROUND(I121*H121,2)</f>
        <v>0</v>
      </c>
      <c r="K121" s="219" t="s">
        <v>199</v>
      </c>
      <c r="L121" s="47"/>
      <c r="M121" s="224" t="s">
        <v>21</v>
      </c>
      <c r="N121" s="225" t="s">
        <v>44</v>
      </c>
      <c r="O121" s="87"/>
      <c r="P121" s="226">
        <f>O121*H121</f>
        <v>0</v>
      </c>
      <c r="Q121" s="226">
        <v>0</v>
      </c>
      <c r="R121" s="226">
        <f>Q121*H121</f>
        <v>0</v>
      </c>
      <c r="S121" s="226">
        <v>0</v>
      </c>
      <c r="T121" s="227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8" t="s">
        <v>200</v>
      </c>
      <c r="AT121" s="228" t="s">
        <v>195</v>
      </c>
      <c r="AU121" s="228" t="s">
        <v>77</v>
      </c>
      <c r="AY121" s="20" t="s">
        <v>193</v>
      </c>
      <c r="BE121" s="229">
        <f>IF(N121="základní",J121,0)</f>
        <v>0</v>
      </c>
      <c r="BF121" s="229">
        <f>IF(N121="snížená",J121,0)</f>
        <v>0</v>
      </c>
      <c r="BG121" s="229">
        <f>IF(N121="zákl. přenesená",J121,0)</f>
        <v>0</v>
      </c>
      <c r="BH121" s="229">
        <f>IF(N121="sníž. přenesená",J121,0)</f>
        <v>0</v>
      </c>
      <c r="BI121" s="229">
        <f>IF(N121="nulová",J121,0)</f>
        <v>0</v>
      </c>
      <c r="BJ121" s="20" t="s">
        <v>77</v>
      </c>
      <c r="BK121" s="229">
        <f>ROUND(I121*H121,2)</f>
        <v>0</v>
      </c>
      <c r="BL121" s="20" t="s">
        <v>200</v>
      </c>
      <c r="BM121" s="228" t="s">
        <v>484</v>
      </c>
    </row>
    <row r="122" s="2" customFormat="1">
      <c r="A122" s="41"/>
      <c r="B122" s="42"/>
      <c r="C122" s="43"/>
      <c r="D122" s="230" t="s">
        <v>202</v>
      </c>
      <c r="E122" s="43"/>
      <c r="F122" s="231" t="s">
        <v>3300</v>
      </c>
      <c r="G122" s="43"/>
      <c r="H122" s="43"/>
      <c r="I122" s="232"/>
      <c r="J122" s="43"/>
      <c r="K122" s="43"/>
      <c r="L122" s="47"/>
      <c r="M122" s="233"/>
      <c r="N122" s="234"/>
      <c r="O122" s="87"/>
      <c r="P122" s="87"/>
      <c r="Q122" s="87"/>
      <c r="R122" s="87"/>
      <c r="S122" s="87"/>
      <c r="T122" s="88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T122" s="20" t="s">
        <v>202</v>
      </c>
      <c r="AU122" s="20" t="s">
        <v>77</v>
      </c>
    </row>
    <row r="123" s="2" customFormat="1" ht="24.15" customHeight="1">
      <c r="A123" s="41"/>
      <c r="B123" s="42"/>
      <c r="C123" s="217" t="s">
        <v>368</v>
      </c>
      <c r="D123" s="217" t="s">
        <v>195</v>
      </c>
      <c r="E123" s="218" t="s">
        <v>3301</v>
      </c>
      <c r="F123" s="219" t="s">
        <v>3302</v>
      </c>
      <c r="G123" s="220" t="s">
        <v>1531</v>
      </c>
      <c r="H123" s="221">
        <v>1</v>
      </c>
      <c r="I123" s="222"/>
      <c r="J123" s="223">
        <f>ROUND(I123*H123,2)</f>
        <v>0</v>
      </c>
      <c r="K123" s="219" t="s">
        <v>21</v>
      </c>
      <c r="L123" s="47"/>
      <c r="M123" s="224" t="s">
        <v>21</v>
      </c>
      <c r="N123" s="225" t="s">
        <v>44</v>
      </c>
      <c r="O123" s="87"/>
      <c r="P123" s="226">
        <f>O123*H123</f>
        <v>0</v>
      </c>
      <c r="Q123" s="226">
        <v>0</v>
      </c>
      <c r="R123" s="226">
        <f>Q123*H123</f>
        <v>0</v>
      </c>
      <c r="S123" s="226">
        <v>0</v>
      </c>
      <c r="T123" s="227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8" t="s">
        <v>200</v>
      </c>
      <c r="AT123" s="228" t="s">
        <v>195</v>
      </c>
      <c r="AU123" s="228" t="s">
        <v>77</v>
      </c>
      <c r="AY123" s="20" t="s">
        <v>193</v>
      </c>
      <c r="BE123" s="229">
        <f>IF(N123="základní",J123,0)</f>
        <v>0</v>
      </c>
      <c r="BF123" s="229">
        <f>IF(N123="snížená",J123,0)</f>
        <v>0</v>
      </c>
      <c r="BG123" s="229">
        <f>IF(N123="zákl. přenesená",J123,0)</f>
        <v>0</v>
      </c>
      <c r="BH123" s="229">
        <f>IF(N123="sníž. přenesená",J123,0)</f>
        <v>0</v>
      </c>
      <c r="BI123" s="229">
        <f>IF(N123="nulová",J123,0)</f>
        <v>0</v>
      </c>
      <c r="BJ123" s="20" t="s">
        <v>77</v>
      </c>
      <c r="BK123" s="229">
        <f>ROUND(I123*H123,2)</f>
        <v>0</v>
      </c>
      <c r="BL123" s="20" t="s">
        <v>200</v>
      </c>
      <c r="BM123" s="228" t="s">
        <v>498</v>
      </c>
    </row>
    <row r="124" s="2" customFormat="1" ht="24.15" customHeight="1">
      <c r="A124" s="41"/>
      <c r="B124" s="42"/>
      <c r="C124" s="217" t="s">
        <v>376</v>
      </c>
      <c r="D124" s="217" t="s">
        <v>195</v>
      </c>
      <c r="E124" s="218" t="s">
        <v>3303</v>
      </c>
      <c r="F124" s="219" t="s">
        <v>3304</v>
      </c>
      <c r="G124" s="220" t="s">
        <v>1531</v>
      </c>
      <c r="H124" s="221">
        <v>1</v>
      </c>
      <c r="I124" s="222"/>
      <c r="J124" s="223">
        <f>ROUND(I124*H124,2)</f>
        <v>0</v>
      </c>
      <c r="K124" s="219" t="s">
        <v>21</v>
      </c>
      <c r="L124" s="47"/>
      <c r="M124" s="297" t="s">
        <v>21</v>
      </c>
      <c r="N124" s="298" t="s">
        <v>44</v>
      </c>
      <c r="O124" s="295"/>
      <c r="P124" s="299">
        <f>O124*H124</f>
        <v>0</v>
      </c>
      <c r="Q124" s="299">
        <v>0</v>
      </c>
      <c r="R124" s="299">
        <f>Q124*H124</f>
        <v>0</v>
      </c>
      <c r="S124" s="299">
        <v>0</v>
      </c>
      <c r="T124" s="300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28" t="s">
        <v>200</v>
      </c>
      <c r="AT124" s="228" t="s">
        <v>195</v>
      </c>
      <c r="AU124" s="228" t="s">
        <v>77</v>
      </c>
      <c r="AY124" s="20" t="s">
        <v>193</v>
      </c>
      <c r="BE124" s="229">
        <f>IF(N124="základní",J124,0)</f>
        <v>0</v>
      </c>
      <c r="BF124" s="229">
        <f>IF(N124="snížená",J124,0)</f>
        <v>0</v>
      </c>
      <c r="BG124" s="229">
        <f>IF(N124="zákl. přenesená",J124,0)</f>
        <v>0</v>
      </c>
      <c r="BH124" s="229">
        <f>IF(N124="sníž. přenesená",J124,0)</f>
        <v>0</v>
      </c>
      <c r="BI124" s="229">
        <f>IF(N124="nulová",J124,0)</f>
        <v>0</v>
      </c>
      <c r="BJ124" s="20" t="s">
        <v>77</v>
      </c>
      <c r="BK124" s="229">
        <f>ROUND(I124*H124,2)</f>
        <v>0</v>
      </c>
      <c r="BL124" s="20" t="s">
        <v>200</v>
      </c>
      <c r="BM124" s="228" t="s">
        <v>515</v>
      </c>
    </row>
    <row r="125" s="2" customFormat="1" ht="6.96" customHeight="1">
      <c r="A125" s="41"/>
      <c r="B125" s="62"/>
      <c r="C125" s="63"/>
      <c r="D125" s="63"/>
      <c r="E125" s="63"/>
      <c r="F125" s="63"/>
      <c r="G125" s="63"/>
      <c r="H125" s="63"/>
      <c r="I125" s="63"/>
      <c r="J125" s="63"/>
      <c r="K125" s="63"/>
      <c r="L125" s="47"/>
      <c r="M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</row>
  </sheetData>
  <sheetProtection sheet="1" autoFilter="0" formatColumns="0" formatRows="0" objects="1" scenarios="1" spinCount="100000" saltValue="HJOm6t5CYiJP8sdrz3OzYVcE+ZvZMAiYWf/VG36YaVEGenJ9NzYl0J6BG2AyeCWvG/ViYug21ZuSnIJ9+Z0SYg==" hashValue="1KSRvSZpIUVd+h73bwVtG+Dh1TsbW/I08ICRWw+kBq8KgFXonjHtPeLlMpTCA/E7DtrbD3lk3HDd/LY10LBEnQ==" algorithmName="SHA-512" password="CC35"/>
  <autoFilter ref="C92:K124"/>
  <mergeCells count="15">
    <mergeCell ref="E7:H7"/>
    <mergeCell ref="E11:H11"/>
    <mergeCell ref="E9:H9"/>
    <mergeCell ref="E13:H13"/>
    <mergeCell ref="E22:H22"/>
    <mergeCell ref="E31:H31"/>
    <mergeCell ref="E52:H52"/>
    <mergeCell ref="E56:H56"/>
    <mergeCell ref="E54:H54"/>
    <mergeCell ref="E58:H58"/>
    <mergeCell ref="E79:H79"/>
    <mergeCell ref="E83:H83"/>
    <mergeCell ref="E81:H81"/>
    <mergeCell ref="E85:H85"/>
    <mergeCell ref="L2:V2"/>
  </mergeCells>
  <hyperlinks>
    <hyperlink ref="F97" r:id="rId1" display="https://podminky.urs.cz/item/CS_URS_2025_02/742210121"/>
    <hyperlink ref="F110" r:id="rId2" display="https://podminky.urs.cz/item/CS_URS_2025_02/742210171"/>
    <hyperlink ref="F114" r:id="rId3" display="https://podminky.urs.cz/item/CS_URS_2025_02/742210401"/>
    <hyperlink ref="F116" r:id="rId4" display="https://podminky.urs.cz/item/CS_URS_2025_02/742210421"/>
    <hyperlink ref="F118" r:id="rId5" display="https://podminky.urs.cz/item/CS_URS_2025_02/742210501"/>
    <hyperlink ref="F120" r:id="rId6" display="https://podminky.urs.cz/item/CS_URS_2025_02/742210503"/>
    <hyperlink ref="F122" r:id="rId7" display="https://podminky.urs.cz/item/CS_URS_2025_02/74221052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8"/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128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23"/>
      <c r="AT3" s="20" t="s">
        <v>81</v>
      </c>
    </row>
    <row r="4" s="1" customFormat="1" ht="24.96" customHeight="1">
      <c r="B4" s="23"/>
      <c r="D4" s="145" t="s">
        <v>148</v>
      </c>
      <c r="L4" s="23"/>
      <c r="M4" s="146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7" t="s">
        <v>16</v>
      </c>
      <c r="L6" s="23"/>
    </row>
    <row r="7" s="1" customFormat="1" ht="16.5" customHeight="1">
      <c r="B7" s="23"/>
      <c r="E7" s="148" t="str">
        <f>'Rekapitulace stavby'!K6</f>
        <v>MODERNIZACE DOMOVA sv. VÁCLAVA, rekonstrukce domova pro seniory a modernizace zázemí služby</v>
      </c>
      <c r="F7" s="147"/>
      <c r="G7" s="147"/>
      <c r="H7" s="147"/>
      <c r="L7" s="23"/>
    </row>
    <row r="8">
      <c r="B8" s="23"/>
      <c r="D8" s="147" t="s">
        <v>155</v>
      </c>
      <c r="L8" s="23"/>
    </row>
    <row r="9" s="1" customFormat="1" ht="16.5" customHeight="1">
      <c r="B9" s="23"/>
      <c r="E9" s="148" t="s">
        <v>2482</v>
      </c>
      <c r="F9" s="1"/>
      <c r="G9" s="1"/>
      <c r="H9" s="1"/>
      <c r="L9" s="23"/>
    </row>
    <row r="10" s="1" customFormat="1" ht="12" customHeight="1">
      <c r="B10" s="23"/>
      <c r="D10" s="147" t="s">
        <v>157</v>
      </c>
      <c r="L10" s="23"/>
    </row>
    <row r="11" s="2" customFormat="1" ht="16.5" customHeight="1">
      <c r="A11" s="41"/>
      <c r="B11" s="47"/>
      <c r="C11" s="41"/>
      <c r="D11" s="41"/>
      <c r="E11" s="160" t="s">
        <v>2850</v>
      </c>
      <c r="F11" s="41"/>
      <c r="G11" s="41"/>
      <c r="H11" s="41"/>
      <c r="I11" s="41"/>
      <c r="J11" s="41"/>
      <c r="K11" s="41"/>
      <c r="L11" s="149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7" t="s">
        <v>2851</v>
      </c>
      <c r="E12" s="41"/>
      <c r="F12" s="41"/>
      <c r="G12" s="41"/>
      <c r="H12" s="41"/>
      <c r="I12" s="41"/>
      <c r="J12" s="41"/>
      <c r="K12" s="41"/>
      <c r="L12" s="149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6.5" customHeight="1">
      <c r="A13" s="41"/>
      <c r="B13" s="47"/>
      <c r="C13" s="41"/>
      <c r="D13" s="41"/>
      <c r="E13" s="150" t="s">
        <v>3305</v>
      </c>
      <c r="F13" s="41"/>
      <c r="G13" s="41"/>
      <c r="H13" s="41"/>
      <c r="I13" s="41"/>
      <c r="J13" s="41"/>
      <c r="K13" s="41"/>
      <c r="L13" s="149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>
      <c r="A14" s="41"/>
      <c r="B14" s="47"/>
      <c r="C14" s="41"/>
      <c r="D14" s="41"/>
      <c r="E14" s="41"/>
      <c r="F14" s="41"/>
      <c r="G14" s="41"/>
      <c r="H14" s="41"/>
      <c r="I14" s="41"/>
      <c r="J14" s="41"/>
      <c r="K14" s="41"/>
      <c r="L14" s="149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2" customHeight="1">
      <c r="A15" s="41"/>
      <c r="B15" s="47"/>
      <c r="C15" s="41"/>
      <c r="D15" s="147" t="s">
        <v>18</v>
      </c>
      <c r="E15" s="41"/>
      <c r="F15" s="136" t="s">
        <v>21</v>
      </c>
      <c r="G15" s="41"/>
      <c r="H15" s="41"/>
      <c r="I15" s="147" t="s">
        <v>20</v>
      </c>
      <c r="J15" s="136" t="s">
        <v>21</v>
      </c>
      <c r="K15" s="41"/>
      <c r="L15" s="149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7" t="s">
        <v>22</v>
      </c>
      <c r="E16" s="41"/>
      <c r="F16" s="136" t="s">
        <v>23</v>
      </c>
      <c r="G16" s="41"/>
      <c r="H16" s="41"/>
      <c r="I16" s="147" t="s">
        <v>24</v>
      </c>
      <c r="J16" s="151" t="str">
        <f>'Rekapitulace stavby'!AN8</f>
        <v>11. 12. 2025</v>
      </c>
      <c r="K16" s="41"/>
      <c r="L16" s="149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0.8" customHeight="1">
      <c r="A17" s="41"/>
      <c r="B17" s="47"/>
      <c r="C17" s="41"/>
      <c r="D17" s="41"/>
      <c r="E17" s="41"/>
      <c r="F17" s="41"/>
      <c r="G17" s="41"/>
      <c r="H17" s="41"/>
      <c r="I17" s="41"/>
      <c r="J17" s="41"/>
      <c r="K17" s="41"/>
      <c r="L17" s="149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2" customHeight="1">
      <c r="A18" s="41"/>
      <c r="B18" s="47"/>
      <c r="C18" s="41"/>
      <c r="D18" s="147" t="s">
        <v>26</v>
      </c>
      <c r="E18" s="41"/>
      <c r="F18" s="41"/>
      <c r="G18" s="41"/>
      <c r="H18" s="41"/>
      <c r="I18" s="147" t="s">
        <v>27</v>
      </c>
      <c r="J18" s="136" t="s">
        <v>21</v>
      </c>
      <c r="K18" s="41"/>
      <c r="L18" s="149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8" customHeight="1">
      <c r="A19" s="41"/>
      <c r="B19" s="47"/>
      <c r="C19" s="41"/>
      <c r="D19" s="41"/>
      <c r="E19" s="136" t="s">
        <v>28</v>
      </c>
      <c r="F19" s="41"/>
      <c r="G19" s="41"/>
      <c r="H19" s="41"/>
      <c r="I19" s="147" t="s">
        <v>29</v>
      </c>
      <c r="J19" s="136" t="s">
        <v>21</v>
      </c>
      <c r="K19" s="41"/>
      <c r="L19" s="149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6.96" customHeight="1">
      <c r="A20" s="41"/>
      <c r="B20" s="47"/>
      <c r="C20" s="41"/>
      <c r="D20" s="41"/>
      <c r="E20" s="41"/>
      <c r="F20" s="41"/>
      <c r="G20" s="41"/>
      <c r="H20" s="41"/>
      <c r="I20" s="41"/>
      <c r="J20" s="41"/>
      <c r="K20" s="41"/>
      <c r="L20" s="149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2" customHeight="1">
      <c r="A21" s="41"/>
      <c r="B21" s="47"/>
      <c r="C21" s="41"/>
      <c r="D21" s="147" t="s">
        <v>30</v>
      </c>
      <c r="E21" s="41"/>
      <c r="F21" s="41"/>
      <c r="G21" s="41"/>
      <c r="H21" s="41"/>
      <c r="I21" s="147" t="s">
        <v>27</v>
      </c>
      <c r="J21" s="36" t="str">
        <f>'Rekapitulace stavby'!AN13</f>
        <v>Vyplň údaj</v>
      </c>
      <c r="K21" s="41"/>
      <c r="L21" s="149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8" customHeight="1">
      <c r="A22" s="41"/>
      <c r="B22" s="47"/>
      <c r="C22" s="41"/>
      <c r="D22" s="41"/>
      <c r="E22" s="36" t="str">
        <f>'Rekapitulace stavby'!E14</f>
        <v>Vyplň údaj</v>
      </c>
      <c r="F22" s="136"/>
      <c r="G22" s="136"/>
      <c r="H22" s="136"/>
      <c r="I22" s="147" t="s">
        <v>29</v>
      </c>
      <c r="J22" s="36" t="str">
        <f>'Rekapitulace stavby'!AN14</f>
        <v>Vyplň údaj</v>
      </c>
      <c r="K22" s="41"/>
      <c r="L22" s="149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6.96" customHeight="1">
      <c r="A23" s="41"/>
      <c r="B23" s="47"/>
      <c r="C23" s="41"/>
      <c r="D23" s="41"/>
      <c r="E23" s="41"/>
      <c r="F23" s="41"/>
      <c r="G23" s="41"/>
      <c r="H23" s="41"/>
      <c r="I23" s="41"/>
      <c r="J23" s="41"/>
      <c r="K23" s="41"/>
      <c r="L23" s="149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2" customHeight="1">
      <c r="A24" s="41"/>
      <c r="B24" s="47"/>
      <c r="C24" s="41"/>
      <c r="D24" s="147" t="s">
        <v>32</v>
      </c>
      <c r="E24" s="41"/>
      <c r="F24" s="41"/>
      <c r="G24" s="41"/>
      <c r="H24" s="41"/>
      <c r="I24" s="147" t="s">
        <v>27</v>
      </c>
      <c r="J24" s="136" t="s">
        <v>21</v>
      </c>
      <c r="K24" s="41"/>
      <c r="L24" s="149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8" customHeight="1">
      <c r="A25" s="41"/>
      <c r="B25" s="47"/>
      <c r="C25" s="41"/>
      <c r="D25" s="41"/>
      <c r="E25" s="136" t="s">
        <v>33</v>
      </c>
      <c r="F25" s="41"/>
      <c r="G25" s="41"/>
      <c r="H25" s="41"/>
      <c r="I25" s="147" t="s">
        <v>29</v>
      </c>
      <c r="J25" s="136" t="s">
        <v>21</v>
      </c>
      <c r="K25" s="41"/>
      <c r="L25" s="149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6.96" customHeight="1">
      <c r="A26" s="41"/>
      <c r="B26" s="47"/>
      <c r="C26" s="41"/>
      <c r="D26" s="41"/>
      <c r="E26" s="41"/>
      <c r="F26" s="41"/>
      <c r="G26" s="41"/>
      <c r="H26" s="41"/>
      <c r="I26" s="41"/>
      <c r="J26" s="41"/>
      <c r="K26" s="41"/>
      <c r="L26" s="149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12" customHeight="1">
      <c r="A27" s="41"/>
      <c r="B27" s="47"/>
      <c r="C27" s="41"/>
      <c r="D27" s="147" t="s">
        <v>35</v>
      </c>
      <c r="E27" s="41"/>
      <c r="F27" s="41"/>
      <c r="G27" s="41"/>
      <c r="H27" s="41"/>
      <c r="I27" s="147" t="s">
        <v>27</v>
      </c>
      <c r="J27" s="136" t="str">
        <f>IF('Rekapitulace stavby'!AN19="","",'Rekapitulace stavby'!AN19)</f>
        <v/>
      </c>
      <c r="K27" s="41"/>
      <c r="L27" s="149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8" customHeight="1">
      <c r="A28" s="41"/>
      <c r="B28" s="47"/>
      <c r="C28" s="41"/>
      <c r="D28" s="41"/>
      <c r="E28" s="136" t="str">
        <f>IF('Rekapitulace stavby'!E20="","",'Rekapitulace stavby'!E20)</f>
        <v xml:space="preserve"> </v>
      </c>
      <c r="F28" s="41"/>
      <c r="G28" s="41"/>
      <c r="H28" s="41"/>
      <c r="I28" s="147" t="s">
        <v>29</v>
      </c>
      <c r="J28" s="136" t="str">
        <f>IF('Rekapitulace stavby'!AN20="","",'Rekapitulace stavby'!AN20)</f>
        <v/>
      </c>
      <c r="K28" s="41"/>
      <c r="L28" s="149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41"/>
      <c r="E29" s="41"/>
      <c r="F29" s="41"/>
      <c r="G29" s="41"/>
      <c r="H29" s="41"/>
      <c r="I29" s="41"/>
      <c r="J29" s="41"/>
      <c r="K29" s="41"/>
      <c r="L29" s="149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2" customHeight="1">
      <c r="A30" s="41"/>
      <c r="B30" s="47"/>
      <c r="C30" s="41"/>
      <c r="D30" s="147" t="s">
        <v>37</v>
      </c>
      <c r="E30" s="41"/>
      <c r="F30" s="41"/>
      <c r="G30" s="41"/>
      <c r="H30" s="41"/>
      <c r="I30" s="41"/>
      <c r="J30" s="41"/>
      <c r="K30" s="41"/>
      <c r="L30" s="149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8" customFormat="1" ht="16.5" customHeight="1">
      <c r="A31" s="152"/>
      <c r="B31" s="153"/>
      <c r="C31" s="152"/>
      <c r="D31" s="152"/>
      <c r="E31" s="154" t="s">
        <v>21</v>
      </c>
      <c r="F31" s="154"/>
      <c r="G31" s="154"/>
      <c r="H31" s="154"/>
      <c r="I31" s="152"/>
      <c r="J31" s="152"/>
      <c r="K31" s="152"/>
      <c r="L31" s="155"/>
      <c r="S31" s="152"/>
      <c r="T31" s="152"/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</row>
    <row r="32" s="2" customFormat="1" ht="6.96" customHeight="1">
      <c r="A32" s="41"/>
      <c r="B32" s="47"/>
      <c r="C32" s="41"/>
      <c r="D32" s="41"/>
      <c r="E32" s="41"/>
      <c r="F32" s="41"/>
      <c r="G32" s="41"/>
      <c r="H32" s="41"/>
      <c r="I32" s="41"/>
      <c r="J32" s="41"/>
      <c r="K32" s="41"/>
      <c r="L32" s="149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6"/>
      <c r="E33" s="156"/>
      <c r="F33" s="156"/>
      <c r="G33" s="156"/>
      <c r="H33" s="156"/>
      <c r="I33" s="156"/>
      <c r="J33" s="156"/>
      <c r="K33" s="156"/>
      <c r="L33" s="149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25.44" customHeight="1">
      <c r="A34" s="41"/>
      <c r="B34" s="47"/>
      <c r="C34" s="41"/>
      <c r="D34" s="157" t="s">
        <v>39</v>
      </c>
      <c r="E34" s="41"/>
      <c r="F34" s="41"/>
      <c r="G34" s="41"/>
      <c r="H34" s="41"/>
      <c r="I34" s="41"/>
      <c r="J34" s="158">
        <f>ROUND(J92, 2)</f>
        <v>0</v>
      </c>
      <c r="K34" s="41"/>
      <c r="L34" s="149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6.96" customHeight="1">
      <c r="A35" s="41"/>
      <c r="B35" s="47"/>
      <c r="C35" s="41"/>
      <c r="D35" s="156"/>
      <c r="E35" s="156"/>
      <c r="F35" s="156"/>
      <c r="G35" s="156"/>
      <c r="H35" s="156"/>
      <c r="I35" s="156"/>
      <c r="J35" s="156"/>
      <c r="K35" s="156"/>
      <c r="L35" s="149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41"/>
      <c r="F36" s="159" t="s">
        <v>41</v>
      </c>
      <c r="G36" s="41"/>
      <c r="H36" s="41"/>
      <c r="I36" s="159" t="s">
        <v>40</v>
      </c>
      <c r="J36" s="159" t="s">
        <v>42</v>
      </c>
      <c r="K36" s="41"/>
      <c r="L36" s="149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s="2" customFormat="1" ht="14.4" customHeight="1">
      <c r="A37" s="41"/>
      <c r="B37" s="47"/>
      <c r="C37" s="41"/>
      <c r="D37" s="160" t="s">
        <v>43</v>
      </c>
      <c r="E37" s="147" t="s">
        <v>44</v>
      </c>
      <c r="F37" s="161">
        <f>ROUND((SUM(BE92:BE108)),  2)</f>
        <v>0</v>
      </c>
      <c r="G37" s="41"/>
      <c r="H37" s="41"/>
      <c r="I37" s="162">
        <v>0.20999999999999999</v>
      </c>
      <c r="J37" s="161">
        <f>ROUND(((SUM(BE92:BE108))*I37),  2)</f>
        <v>0</v>
      </c>
      <c r="K37" s="41"/>
      <c r="L37" s="149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14.4" customHeight="1">
      <c r="A38" s="41"/>
      <c r="B38" s="47"/>
      <c r="C38" s="41"/>
      <c r="D38" s="41"/>
      <c r="E38" s="147" t="s">
        <v>45</v>
      </c>
      <c r="F38" s="161">
        <f>ROUND((SUM(BF92:BF108)),  2)</f>
        <v>0</v>
      </c>
      <c r="G38" s="41"/>
      <c r="H38" s="41"/>
      <c r="I38" s="162">
        <v>0.12</v>
      </c>
      <c r="J38" s="161">
        <f>ROUND(((SUM(BF92:BF108))*I38),  2)</f>
        <v>0</v>
      </c>
      <c r="K38" s="41"/>
      <c r="L38" s="149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7" t="s">
        <v>46</v>
      </c>
      <c r="F39" s="161">
        <f>ROUND((SUM(BG92:BG108)),  2)</f>
        <v>0</v>
      </c>
      <c r="G39" s="41"/>
      <c r="H39" s="41"/>
      <c r="I39" s="162">
        <v>0.20999999999999999</v>
      </c>
      <c r="J39" s="161">
        <f>0</f>
        <v>0</v>
      </c>
      <c r="K39" s="41"/>
      <c r="L39" s="149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hidden="1" s="2" customFormat="1" ht="14.4" customHeight="1">
      <c r="A40" s="41"/>
      <c r="B40" s="47"/>
      <c r="C40" s="41"/>
      <c r="D40" s="41"/>
      <c r="E40" s="147" t="s">
        <v>47</v>
      </c>
      <c r="F40" s="161">
        <f>ROUND((SUM(BH92:BH108)),  2)</f>
        <v>0</v>
      </c>
      <c r="G40" s="41"/>
      <c r="H40" s="41"/>
      <c r="I40" s="162">
        <v>0.12</v>
      </c>
      <c r="J40" s="161">
        <f>0</f>
        <v>0</v>
      </c>
      <c r="K40" s="41"/>
      <c r="L40" s="149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hidden="1" s="2" customFormat="1" ht="14.4" customHeight="1">
      <c r="A41" s="41"/>
      <c r="B41" s="47"/>
      <c r="C41" s="41"/>
      <c r="D41" s="41"/>
      <c r="E41" s="147" t="s">
        <v>48</v>
      </c>
      <c r="F41" s="161">
        <f>ROUND((SUM(BI92:BI108)),  2)</f>
        <v>0</v>
      </c>
      <c r="G41" s="41"/>
      <c r="H41" s="41"/>
      <c r="I41" s="162">
        <v>0</v>
      </c>
      <c r="J41" s="161">
        <f>0</f>
        <v>0</v>
      </c>
      <c r="K41" s="41"/>
      <c r="L41" s="149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6.96" customHeight="1">
      <c r="A42" s="41"/>
      <c r="B42" s="47"/>
      <c r="C42" s="41"/>
      <c r="D42" s="41"/>
      <c r="E42" s="41"/>
      <c r="F42" s="41"/>
      <c r="G42" s="41"/>
      <c r="H42" s="41"/>
      <c r="I42" s="41"/>
      <c r="J42" s="41"/>
      <c r="K42" s="41"/>
      <c r="L42" s="149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2" customFormat="1" ht="25.44" customHeight="1">
      <c r="A43" s="41"/>
      <c r="B43" s="47"/>
      <c r="C43" s="163"/>
      <c r="D43" s="164" t="s">
        <v>49</v>
      </c>
      <c r="E43" s="165"/>
      <c r="F43" s="165"/>
      <c r="G43" s="166" t="s">
        <v>50</v>
      </c>
      <c r="H43" s="167" t="s">
        <v>51</v>
      </c>
      <c r="I43" s="165"/>
      <c r="J43" s="168">
        <f>SUM(J34:J41)</f>
        <v>0</v>
      </c>
      <c r="K43" s="169"/>
      <c r="L43" s="149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</row>
    <row r="44" s="2" customFormat="1" ht="14.4" customHeight="1">
      <c r="A44" s="41"/>
      <c r="B44" s="170"/>
      <c r="C44" s="171"/>
      <c r="D44" s="171"/>
      <c r="E44" s="171"/>
      <c r="F44" s="171"/>
      <c r="G44" s="171"/>
      <c r="H44" s="171"/>
      <c r="I44" s="171"/>
      <c r="J44" s="171"/>
      <c r="K44" s="171"/>
      <c r="L44" s="149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8" s="2" customFormat="1" ht="6.96" customHeight="1">
      <c r="A48" s="41"/>
      <c r="B48" s="172"/>
      <c r="C48" s="173"/>
      <c r="D48" s="173"/>
      <c r="E48" s="173"/>
      <c r="F48" s="173"/>
      <c r="G48" s="173"/>
      <c r="H48" s="173"/>
      <c r="I48" s="173"/>
      <c r="J48" s="173"/>
      <c r="K48" s="173"/>
      <c r="L48" s="149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24.96" customHeight="1">
      <c r="A49" s="41"/>
      <c r="B49" s="42"/>
      <c r="C49" s="26" t="s">
        <v>159</v>
      </c>
      <c r="D49" s="43"/>
      <c r="E49" s="43"/>
      <c r="F49" s="43"/>
      <c r="G49" s="43"/>
      <c r="H49" s="43"/>
      <c r="I49" s="43"/>
      <c r="J49" s="43"/>
      <c r="K49" s="43"/>
      <c r="L49" s="149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6.96" customHeight="1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149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12" customHeight="1">
      <c r="A51" s="41"/>
      <c r="B51" s="42"/>
      <c r="C51" s="35" t="s">
        <v>16</v>
      </c>
      <c r="D51" s="43"/>
      <c r="E51" s="43"/>
      <c r="F51" s="43"/>
      <c r="G51" s="43"/>
      <c r="H51" s="43"/>
      <c r="I51" s="43"/>
      <c r="J51" s="43"/>
      <c r="K51" s="43"/>
      <c r="L51" s="149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6.5" customHeight="1">
      <c r="A52" s="41"/>
      <c r="B52" s="42"/>
      <c r="C52" s="43"/>
      <c r="D52" s="43"/>
      <c r="E52" s="174" t="str">
        <f>E7</f>
        <v>MODERNIZACE DOMOVA sv. VÁCLAVA, rekonstrukce domova pro seniory a modernizace zázemí služby</v>
      </c>
      <c r="F52" s="35"/>
      <c r="G52" s="35"/>
      <c r="H52" s="35"/>
      <c r="I52" s="43"/>
      <c r="J52" s="43"/>
      <c r="K52" s="43"/>
      <c r="L52" s="149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1" customFormat="1" ht="12" customHeight="1">
      <c r="B53" s="24"/>
      <c r="C53" s="35" t="s">
        <v>155</v>
      </c>
      <c r="D53" s="25"/>
      <c r="E53" s="25"/>
      <c r="F53" s="25"/>
      <c r="G53" s="25"/>
      <c r="H53" s="25"/>
      <c r="I53" s="25"/>
      <c r="J53" s="25"/>
      <c r="K53" s="25"/>
      <c r="L53" s="23"/>
    </row>
    <row r="54" s="1" customFormat="1" ht="16.5" customHeight="1">
      <c r="B54" s="24"/>
      <c r="C54" s="25"/>
      <c r="D54" s="25"/>
      <c r="E54" s="174" t="s">
        <v>2482</v>
      </c>
      <c r="F54" s="25"/>
      <c r="G54" s="25"/>
      <c r="H54" s="25"/>
      <c r="I54" s="25"/>
      <c r="J54" s="25"/>
      <c r="K54" s="25"/>
      <c r="L54" s="23"/>
    </row>
    <row r="55" s="1" customFormat="1" ht="12" customHeight="1">
      <c r="B55" s="24"/>
      <c r="C55" s="35" t="s">
        <v>157</v>
      </c>
      <c r="D55" s="25"/>
      <c r="E55" s="25"/>
      <c r="F55" s="25"/>
      <c r="G55" s="25"/>
      <c r="H55" s="25"/>
      <c r="I55" s="25"/>
      <c r="J55" s="25"/>
      <c r="K55" s="25"/>
      <c r="L55" s="23"/>
    </row>
    <row r="56" s="2" customFormat="1" ht="16.5" customHeight="1">
      <c r="A56" s="41"/>
      <c r="B56" s="42"/>
      <c r="C56" s="43"/>
      <c r="D56" s="43"/>
      <c r="E56" s="301" t="s">
        <v>2850</v>
      </c>
      <c r="F56" s="43"/>
      <c r="G56" s="43"/>
      <c r="H56" s="43"/>
      <c r="I56" s="43"/>
      <c r="J56" s="43"/>
      <c r="K56" s="43"/>
      <c r="L56" s="149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12" customHeight="1">
      <c r="A57" s="41"/>
      <c r="B57" s="42"/>
      <c r="C57" s="35" t="s">
        <v>2851</v>
      </c>
      <c r="D57" s="43"/>
      <c r="E57" s="43"/>
      <c r="F57" s="43"/>
      <c r="G57" s="43"/>
      <c r="H57" s="43"/>
      <c r="I57" s="43"/>
      <c r="J57" s="43"/>
      <c r="K57" s="43"/>
      <c r="L57" s="149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6.5" customHeight="1">
      <c r="A58" s="41"/>
      <c r="B58" s="42"/>
      <c r="C58" s="43"/>
      <c r="D58" s="43"/>
      <c r="E58" s="72" t="str">
        <f>E13</f>
        <v>SO05_7 - Elektroinstalace - Evakuační rozhlas</v>
      </c>
      <c r="F58" s="43"/>
      <c r="G58" s="43"/>
      <c r="H58" s="43"/>
      <c r="I58" s="43"/>
      <c r="J58" s="43"/>
      <c r="K58" s="43"/>
      <c r="L58" s="149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6.96" customHeight="1">
      <c r="A59" s="41"/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149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2" customHeight="1">
      <c r="A60" s="41"/>
      <c r="B60" s="42"/>
      <c r="C60" s="35" t="s">
        <v>22</v>
      </c>
      <c r="D60" s="43"/>
      <c r="E60" s="43"/>
      <c r="F60" s="30" t="str">
        <f>F16</f>
        <v>Brandýs nad Labem-Stará Boleslav</v>
      </c>
      <c r="G60" s="43"/>
      <c r="H60" s="43"/>
      <c r="I60" s="35" t="s">
        <v>24</v>
      </c>
      <c r="J60" s="75" t="str">
        <f>IF(J16="","",J16)</f>
        <v>11. 12. 2025</v>
      </c>
      <c r="K60" s="43"/>
      <c r="L60" s="149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6.96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49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25.65" customHeight="1">
      <c r="A62" s="41"/>
      <c r="B62" s="42"/>
      <c r="C62" s="35" t="s">
        <v>26</v>
      </c>
      <c r="D62" s="43"/>
      <c r="E62" s="43"/>
      <c r="F62" s="30" t="str">
        <f>E19</f>
        <v>ARCIDIECÉZNÍ CHARITA PRAHA</v>
      </c>
      <c r="G62" s="43"/>
      <c r="H62" s="43"/>
      <c r="I62" s="35" t="s">
        <v>32</v>
      </c>
      <c r="J62" s="39" t="str">
        <f>E25</f>
        <v>JIRSA - ARCHITEKTI, s.r.o.</v>
      </c>
      <c r="K62" s="43"/>
      <c r="L62" s="149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15.15" customHeight="1">
      <c r="A63" s="41"/>
      <c r="B63" s="42"/>
      <c r="C63" s="35" t="s">
        <v>30</v>
      </c>
      <c r="D63" s="43"/>
      <c r="E63" s="43"/>
      <c r="F63" s="30" t="str">
        <f>IF(E22="","",E22)</f>
        <v>Vyplň údaj</v>
      </c>
      <c r="G63" s="43"/>
      <c r="H63" s="43"/>
      <c r="I63" s="35" t="s">
        <v>35</v>
      </c>
      <c r="J63" s="39" t="str">
        <f>E28</f>
        <v xml:space="preserve"> </v>
      </c>
      <c r="K63" s="43"/>
      <c r="L63" s="149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</row>
    <row r="64" s="2" customFormat="1" ht="10.32" customHeight="1">
      <c r="A64" s="41"/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149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</row>
    <row r="65" s="2" customFormat="1" ht="29.28" customHeight="1">
      <c r="A65" s="41"/>
      <c r="B65" s="42"/>
      <c r="C65" s="175" t="s">
        <v>160</v>
      </c>
      <c r="D65" s="176"/>
      <c r="E65" s="176"/>
      <c r="F65" s="176"/>
      <c r="G65" s="176"/>
      <c r="H65" s="176"/>
      <c r="I65" s="176"/>
      <c r="J65" s="177" t="s">
        <v>161</v>
      </c>
      <c r="K65" s="176"/>
      <c r="L65" s="149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 s="2" customFormat="1" ht="10.32" customHeight="1">
      <c r="A66" s="41"/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149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2.8" customHeight="1">
      <c r="A67" s="41"/>
      <c r="B67" s="42"/>
      <c r="C67" s="178" t="s">
        <v>71</v>
      </c>
      <c r="D67" s="43"/>
      <c r="E67" s="43"/>
      <c r="F67" s="43"/>
      <c r="G67" s="43"/>
      <c r="H67" s="43"/>
      <c r="I67" s="43"/>
      <c r="J67" s="105">
        <f>J92</f>
        <v>0</v>
      </c>
      <c r="K67" s="43"/>
      <c r="L67" s="149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U67" s="20" t="s">
        <v>162</v>
      </c>
    </row>
    <row r="68" s="9" customFormat="1" ht="24.96" customHeight="1">
      <c r="A68" s="9"/>
      <c r="B68" s="179"/>
      <c r="C68" s="180"/>
      <c r="D68" s="181" t="s">
        <v>3306</v>
      </c>
      <c r="E68" s="182"/>
      <c r="F68" s="182"/>
      <c r="G68" s="182"/>
      <c r="H68" s="182"/>
      <c r="I68" s="182"/>
      <c r="J68" s="183">
        <f>J93</f>
        <v>0</v>
      </c>
      <c r="K68" s="180"/>
      <c r="L68" s="184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2" customFormat="1" ht="21.84" customHeight="1">
      <c r="A69" s="41"/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149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6.96" customHeight="1">
      <c r="A70" s="41"/>
      <c r="B70" s="62"/>
      <c r="C70" s="63"/>
      <c r="D70" s="63"/>
      <c r="E70" s="63"/>
      <c r="F70" s="63"/>
      <c r="G70" s="63"/>
      <c r="H70" s="63"/>
      <c r="I70" s="63"/>
      <c r="J70" s="63"/>
      <c r="K70" s="63"/>
      <c r="L70" s="149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4" s="2" customFormat="1" ht="6.96" customHeight="1">
      <c r="A74" s="41"/>
      <c r="B74" s="64"/>
      <c r="C74" s="65"/>
      <c r="D74" s="65"/>
      <c r="E74" s="65"/>
      <c r="F74" s="65"/>
      <c r="G74" s="65"/>
      <c r="H74" s="65"/>
      <c r="I74" s="65"/>
      <c r="J74" s="65"/>
      <c r="K74" s="65"/>
      <c r="L74" s="149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24.96" customHeight="1">
      <c r="A75" s="41"/>
      <c r="B75" s="42"/>
      <c r="C75" s="26" t="s">
        <v>178</v>
      </c>
      <c r="D75" s="43"/>
      <c r="E75" s="43"/>
      <c r="F75" s="43"/>
      <c r="G75" s="43"/>
      <c r="H75" s="43"/>
      <c r="I75" s="43"/>
      <c r="J75" s="43"/>
      <c r="K75" s="43"/>
      <c r="L75" s="149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6.96" customHeigh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149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2" customHeight="1">
      <c r="A77" s="41"/>
      <c r="B77" s="42"/>
      <c r="C77" s="35" t="s">
        <v>16</v>
      </c>
      <c r="D77" s="43"/>
      <c r="E77" s="43"/>
      <c r="F77" s="43"/>
      <c r="G77" s="43"/>
      <c r="H77" s="43"/>
      <c r="I77" s="43"/>
      <c r="J77" s="43"/>
      <c r="K77" s="43"/>
      <c r="L77" s="149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6.5" customHeight="1">
      <c r="A78" s="41"/>
      <c r="B78" s="42"/>
      <c r="C78" s="43"/>
      <c r="D78" s="43"/>
      <c r="E78" s="174" t="str">
        <f>E7</f>
        <v>MODERNIZACE DOMOVA sv. VÁCLAVA, rekonstrukce domova pro seniory a modernizace zázemí služby</v>
      </c>
      <c r="F78" s="35"/>
      <c r="G78" s="35"/>
      <c r="H78" s="35"/>
      <c r="I78" s="43"/>
      <c r="J78" s="43"/>
      <c r="K78" s="43"/>
      <c r="L78" s="149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1" customFormat="1" ht="12" customHeight="1">
      <c r="B79" s="24"/>
      <c r="C79" s="35" t="s">
        <v>155</v>
      </c>
      <c r="D79" s="25"/>
      <c r="E79" s="25"/>
      <c r="F79" s="25"/>
      <c r="G79" s="25"/>
      <c r="H79" s="25"/>
      <c r="I79" s="25"/>
      <c r="J79" s="25"/>
      <c r="K79" s="25"/>
      <c r="L79" s="23"/>
    </row>
    <row r="80" s="1" customFormat="1" ht="16.5" customHeight="1">
      <c r="B80" s="24"/>
      <c r="C80" s="25"/>
      <c r="D80" s="25"/>
      <c r="E80" s="174" t="s">
        <v>2482</v>
      </c>
      <c r="F80" s="25"/>
      <c r="G80" s="25"/>
      <c r="H80" s="25"/>
      <c r="I80" s="25"/>
      <c r="J80" s="25"/>
      <c r="K80" s="25"/>
      <c r="L80" s="23"/>
    </row>
    <row r="81" s="1" customFormat="1" ht="12" customHeight="1">
      <c r="B81" s="24"/>
      <c r="C81" s="35" t="s">
        <v>157</v>
      </c>
      <c r="D81" s="25"/>
      <c r="E81" s="25"/>
      <c r="F81" s="25"/>
      <c r="G81" s="25"/>
      <c r="H81" s="25"/>
      <c r="I81" s="25"/>
      <c r="J81" s="25"/>
      <c r="K81" s="25"/>
      <c r="L81" s="23"/>
    </row>
    <row r="82" s="2" customFormat="1" ht="16.5" customHeight="1">
      <c r="A82" s="41"/>
      <c r="B82" s="42"/>
      <c r="C82" s="43"/>
      <c r="D82" s="43"/>
      <c r="E82" s="301" t="s">
        <v>2850</v>
      </c>
      <c r="F82" s="43"/>
      <c r="G82" s="43"/>
      <c r="H82" s="43"/>
      <c r="I82" s="43"/>
      <c r="J82" s="43"/>
      <c r="K82" s="43"/>
      <c r="L82" s="149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2" customHeight="1">
      <c r="A83" s="41"/>
      <c r="B83" s="42"/>
      <c r="C83" s="35" t="s">
        <v>2851</v>
      </c>
      <c r="D83" s="43"/>
      <c r="E83" s="43"/>
      <c r="F83" s="43"/>
      <c r="G83" s="43"/>
      <c r="H83" s="43"/>
      <c r="I83" s="43"/>
      <c r="J83" s="43"/>
      <c r="K83" s="43"/>
      <c r="L83" s="149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6.5" customHeight="1">
      <c r="A84" s="41"/>
      <c r="B84" s="42"/>
      <c r="C84" s="43"/>
      <c r="D84" s="43"/>
      <c r="E84" s="72" t="str">
        <f>E13</f>
        <v>SO05_7 - Elektroinstalace - Evakuační rozhlas</v>
      </c>
      <c r="F84" s="43"/>
      <c r="G84" s="43"/>
      <c r="H84" s="43"/>
      <c r="I84" s="43"/>
      <c r="J84" s="43"/>
      <c r="K84" s="43"/>
      <c r="L84" s="149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6.96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49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5" t="s">
        <v>22</v>
      </c>
      <c r="D86" s="43"/>
      <c r="E86" s="43"/>
      <c r="F86" s="30" t="str">
        <f>F16</f>
        <v>Brandýs nad Labem-Stará Boleslav</v>
      </c>
      <c r="G86" s="43"/>
      <c r="H86" s="43"/>
      <c r="I86" s="35" t="s">
        <v>24</v>
      </c>
      <c r="J86" s="75" t="str">
        <f>IF(J16="","",J16)</f>
        <v>11. 12. 2025</v>
      </c>
      <c r="K86" s="43"/>
      <c r="L86" s="149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6.96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49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25.65" customHeight="1">
      <c r="A88" s="41"/>
      <c r="B88" s="42"/>
      <c r="C88" s="35" t="s">
        <v>26</v>
      </c>
      <c r="D88" s="43"/>
      <c r="E88" s="43"/>
      <c r="F88" s="30" t="str">
        <f>E19</f>
        <v>ARCIDIECÉZNÍ CHARITA PRAHA</v>
      </c>
      <c r="G88" s="43"/>
      <c r="H88" s="43"/>
      <c r="I88" s="35" t="s">
        <v>32</v>
      </c>
      <c r="J88" s="39" t="str">
        <f>E25</f>
        <v>JIRSA - ARCHITEKTI, s.r.o.</v>
      </c>
      <c r="K88" s="43"/>
      <c r="L88" s="149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5.15" customHeight="1">
      <c r="A89" s="41"/>
      <c r="B89" s="42"/>
      <c r="C89" s="35" t="s">
        <v>30</v>
      </c>
      <c r="D89" s="43"/>
      <c r="E89" s="43"/>
      <c r="F89" s="30" t="str">
        <f>IF(E22="","",E22)</f>
        <v>Vyplň údaj</v>
      </c>
      <c r="G89" s="43"/>
      <c r="H89" s="43"/>
      <c r="I89" s="35" t="s">
        <v>35</v>
      </c>
      <c r="J89" s="39" t="str">
        <f>E28</f>
        <v xml:space="preserve"> </v>
      </c>
      <c r="K89" s="43"/>
      <c r="L89" s="149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0.32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149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11" customFormat="1" ht="29.28" customHeight="1">
      <c r="A91" s="190"/>
      <c r="B91" s="191"/>
      <c r="C91" s="192" t="s">
        <v>179</v>
      </c>
      <c r="D91" s="193" t="s">
        <v>58</v>
      </c>
      <c r="E91" s="193" t="s">
        <v>54</v>
      </c>
      <c r="F91" s="193" t="s">
        <v>55</v>
      </c>
      <c r="G91" s="193" t="s">
        <v>180</v>
      </c>
      <c r="H91" s="193" t="s">
        <v>181</v>
      </c>
      <c r="I91" s="193" t="s">
        <v>182</v>
      </c>
      <c r="J91" s="193" t="s">
        <v>161</v>
      </c>
      <c r="K91" s="194" t="s">
        <v>183</v>
      </c>
      <c r="L91" s="195"/>
      <c r="M91" s="95" t="s">
        <v>21</v>
      </c>
      <c r="N91" s="96" t="s">
        <v>43</v>
      </c>
      <c r="O91" s="96" t="s">
        <v>184</v>
      </c>
      <c r="P91" s="96" t="s">
        <v>185</v>
      </c>
      <c r="Q91" s="96" t="s">
        <v>186</v>
      </c>
      <c r="R91" s="96" t="s">
        <v>187</v>
      </c>
      <c r="S91" s="96" t="s">
        <v>188</v>
      </c>
      <c r="T91" s="97" t="s">
        <v>189</v>
      </c>
      <c r="U91" s="190"/>
      <c r="V91" s="190"/>
      <c r="W91" s="190"/>
      <c r="X91" s="190"/>
      <c r="Y91" s="190"/>
      <c r="Z91" s="190"/>
      <c r="AA91" s="190"/>
      <c r="AB91" s="190"/>
      <c r="AC91" s="190"/>
      <c r="AD91" s="190"/>
      <c r="AE91" s="190"/>
    </row>
    <row r="92" s="2" customFormat="1" ht="22.8" customHeight="1">
      <c r="A92" s="41"/>
      <c r="B92" s="42"/>
      <c r="C92" s="102" t="s">
        <v>190</v>
      </c>
      <c r="D92" s="43"/>
      <c r="E92" s="43"/>
      <c r="F92" s="43"/>
      <c r="G92" s="43"/>
      <c r="H92" s="43"/>
      <c r="I92" s="43"/>
      <c r="J92" s="196">
        <f>BK92</f>
        <v>0</v>
      </c>
      <c r="K92" s="43"/>
      <c r="L92" s="47"/>
      <c r="M92" s="98"/>
      <c r="N92" s="197"/>
      <c r="O92" s="99"/>
      <c r="P92" s="198">
        <f>P93</f>
        <v>0</v>
      </c>
      <c r="Q92" s="99"/>
      <c r="R92" s="198">
        <f>R93</f>
        <v>0.048000000000000008</v>
      </c>
      <c r="S92" s="99"/>
      <c r="T92" s="199">
        <f>T93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T92" s="20" t="s">
        <v>72</v>
      </c>
      <c r="AU92" s="20" t="s">
        <v>162</v>
      </c>
      <c r="BK92" s="200">
        <f>BK93</f>
        <v>0</v>
      </c>
    </row>
    <row r="93" s="12" customFormat="1" ht="25.92" customHeight="1">
      <c r="A93" s="12"/>
      <c r="B93" s="201"/>
      <c r="C93" s="202"/>
      <c r="D93" s="203" t="s">
        <v>72</v>
      </c>
      <c r="E93" s="204" t="s">
        <v>3307</v>
      </c>
      <c r="F93" s="204" t="s">
        <v>3308</v>
      </c>
      <c r="G93" s="202"/>
      <c r="H93" s="202"/>
      <c r="I93" s="205"/>
      <c r="J93" s="206">
        <f>BK93</f>
        <v>0</v>
      </c>
      <c r="K93" s="202"/>
      <c r="L93" s="207"/>
      <c r="M93" s="208"/>
      <c r="N93" s="209"/>
      <c r="O93" s="209"/>
      <c r="P93" s="210">
        <f>SUM(P94:P108)</f>
        <v>0</v>
      </c>
      <c r="Q93" s="209"/>
      <c r="R93" s="210">
        <f>SUM(R94:R108)</f>
        <v>0.048000000000000008</v>
      </c>
      <c r="S93" s="209"/>
      <c r="T93" s="211">
        <f>SUM(T94:T108)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2" t="s">
        <v>77</v>
      </c>
      <c r="AT93" s="213" t="s">
        <v>72</v>
      </c>
      <c r="AU93" s="213" t="s">
        <v>73</v>
      </c>
      <c r="AY93" s="212" t="s">
        <v>193</v>
      </c>
      <c r="BK93" s="214">
        <f>SUM(BK94:BK108)</f>
        <v>0</v>
      </c>
    </row>
    <row r="94" s="2" customFormat="1" ht="16.5" customHeight="1">
      <c r="A94" s="41"/>
      <c r="B94" s="42"/>
      <c r="C94" s="217" t="s">
        <v>77</v>
      </c>
      <c r="D94" s="217" t="s">
        <v>195</v>
      </c>
      <c r="E94" s="218" t="s">
        <v>3309</v>
      </c>
      <c r="F94" s="219" t="s">
        <v>3310</v>
      </c>
      <c r="G94" s="220" t="s">
        <v>588</v>
      </c>
      <c r="H94" s="221">
        <v>7</v>
      </c>
      <c r="I94" s="222"/>
      <c r="J94" s="223">
        <f>ROUND(I94*H94,2)</f>
        <v>0</v>
      </c>
      <c r="K94" s="219" t="s">
        <v>199</v>
      </c>
      <c r="L94" s="47"/>
      <c r="M94" s="224" t="s">
        <v>21</v>
      </c>
      <c r="N94" s="225" t="s">
        <v>44</v>
      </c>
      <c r="O94" s="87"/>
      <c r="P94" s="226">
        <f>O94*H94</f>
        <v>0</v>
      </c>
      <c r="Q94" s="226">
        <v>0</v>
      </c>
      <c r="R94" s="226">
        <f>Q94*H94</f>
        <v>0</v>
      </c>
      <c r="S94" s="226">
        <v>0</v>
      </c>
      <c r="T94" s="227">
        <f>S94*H94</f>
        <v>0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R94" s="228" t="s">
        <v>200</v>
      </c>
      <c r="AT94" s="228" t="s">
        <v>195</v>
      </c>
      <c r="AU94" s="228" t="s">
        <v>77</v>
      </c>
      <c r="AY94" s="20" t="s">
        <v>193</v>
      </c>
      <c r="BE94" s="229">
        <f>IF(N94="základní",J94,0)</f>
        <v>0</v>
      </c>
      <c r="BF94" s="229">
        <f>IF(N94="snížená",J94,0)</f>
        <v>0</v>
      </c>
      <c r="BG94" s="229">
        <f>IF(N94="zákl. přenesená",J94,0)</f>
        <v>0</v>
      </c>
      <c r="BH94" s="229">
        <f>IF(N94="sníž. přenesená",J94,0)</f>
        <v>0</v>
      </c>
      <c r="BI94" s="229">
        <f>IF(N94="nulová",J94,0)</f>
        <v>0</v>
      </c>
      <c r="BJ94" s="20" t="s">
        <v>77</v>
      </c>
      <c r="BK94" s="229">
        <f>ROUND(I94*H94,2)</f>
        <v>0</v>
      </c>
      <c r="BL94" s="20" t="s">
        <v>200</v>
      </c>
      <c r="BM94" s="228" t="s">
        <v>81</v>
      </c>
    </row>
    <row r="95" s="2" customFormat="1">
      <c r="A95" s="41"/>
      <c r="B95" s="42"/>
      <c r="C95" s="43"/>
      <c r="D95" s="230" t="s">
        <v>202</v>
      </c>
      <c r="E95" s="43"/>
      <c r="F95" s="231" t="s">
        <v>3311</v>
      </c>
      <c r="G95" s="43"/>
      <c r="H95" s="43"/>
      <c r="I95" s="232"/>
      <c r="J95" s="43"/>
      <c r="K95" s="43"/>
      <c r="L95" s="47"/>
      <c r="M95" s="233"/>
      <c r="N95" s="234"/>
      <c r="O95" s="87"/>
      <c r="P95" s="87"/>
      <c r="Q95" s="87"/>
      <c r="R95" s="87"/>
      <c r="S95" s="87"/>
      <c r="T95" s="88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T95" s="20" t="s">
        <v>202</v>
      </c>
      <c r="AU95" s="20" t="s">
        <v>77</v>
      </c>
    </row>
    <row r="96" s="2" customFormat="1" ht="16.5" customHeight="1">
      <c r="A96" s="41"/>
      <c r="B96" s="42"/>
      <c r="C96" s="282" t="s">
        <v>81</v>
      </c>
      <c r="D96" s="282" t="s">
        <v>811</v>
      </c>
      <c r="E96" s="283" t="s">
        <v>3312</v>
      </c>
      <c r="F96" s="284" t="s">
        <v>3313</v>
      </c>
      <c r="G96" s="285" t="s">
        <v>588</v>
      </c>
      <c r="H96" s="286">
        <v>7</v>
      </c>
      <c r="I96" s="287"/>
      <c r="J96" s="288">
        <f>ROUND(I96*H96,2)</f>
        <v>0</v>
      </c>
      <c r="K96" s="284" t="s">
        <v>199</v>
      </c>
      <c r="L96" s="289"/>
      <c r="M96" s="290" t="s">
        <v>21</v>
      </c>
      <c r="N96" s="291" t="s">
        <v>44</v>
      </c>
      <c r="O96" s="87"/>
      <c r="P96" s="226">
        <f>O96*H96</f>
        <v>0</v>
      </c>
      <c r="Q96" s="226">
        <v>0.0016000000000000001</v>
      </c>
      <c r="R96" s="226">
        <f>Q96*H96</f>
        <v>0.0112</v>
      </c>
      <c r="S96" s="226">
        <v>0</v>
      </c>
      <c r="T96" s="227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28" t="s">
        <v>254</v>
      </c>
      <c r="AT96" s="228" t="s">
        <v>811</v>
      </c>
      <c r="AU96" s="228" t="s">
        <v>77</v>
      </c>
      <c r="AY96" s="20" t="s">
        <v>193</v>
      </c>
      <c r="BE96" s="229">
        <f>IF(N96="základní",J96,0)</f>
        <v>0</v>
      </c>
      <c r="BF96" s="229">
        <f>IF(N96="snížená",J96,0)</f>
        <v>0</v>
      </c>
      <c r="BG96" s="229">
        <f>IF(N96="zákl. přenesená",J96,0)</f>
        <v>0</v>
      </c>
      <c r="BH96" s="229">
        <f>IF(N96="sníž. přenesená",J96,0)</f>
        <v>0</v>
      </c>
      <c r="BI96" s="229">
        <f>IF(N96="nulová",J96,0)</f>
        <v>0</v>
      </c>
      <c r="BJ96" s="20" t="s">
        <v>77</v>
      </c>
      <c r="BK96" s="229">
        <f>ROUND(I96*H96,2)</f>
        <v>0</v>
      </c>
      <c r="BL96" s="20" t="s">
        <v>200</v>
      </c>
      <c r="BM96" s="228" t="s">
        <v>200</v>
      </c>
    </row>
    <row r="97" s="2" customFormat="1" ht="24.15" customHeight="1">
      <c r="A97" s="41"/>
      <c r="B97" s="42"/>
      <c r="C97" s="217" t="s">
        <v>109</v>
      </c>
      <c r="D97" s="217" t="s">
        <v>195</v>
      </c>
      <c r="E97" s="218" t="s">
        <v>3314</v>
      </c>
      <c r="F97" s="219" t="s">
        <v>3315</v>
      </c>
      <c r="G97" s="220" t="s">
        <v>1687</v>
      </c>
      <c r="H97" s="221">
        <v>2</v>
      </c>
      <c r="I97" s="222"/>
      <c r="J97" s="223">
        <f>ROUND(I97*H97,2)</f>
        <v>0</v>
      </c>
      <c r="K97" s="219" t="s">
        <v>21</v>
      </c>
      <c r="L97" s="47"/>
      <c r="M97" s="224" t="s">
        <v>21</v>
      </c>
      <c r="N97" s="225" t="s">
        <v>44</v>
      </c>
      <c r="O97" s="87"/>
      <c r="P97" s="226">
        <f>O97*H97</f>
        <v>0</v>
      </c>
      <c r="Q97" s="226">
        <v>0</v>
      </c>
      <c r="R97" s="226">
        <f>Q97*H97</f>
        <v>0</v>
      </c>
      <c r="S97" s="226">
        <v>0</v>
      </c>
      <c r="T97" s="227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28" t="s">
        <v>200</v>
      </c>
      <c r="AT97" s="228" t="s">
        <v>195</v>
      </c>
      <c r="AU97" s="228" t="s">
        <v>77</v>
      </c>
      <c r="AY97" s="20" t="s">
        <v>193</v>
      </c>
      <c r="BE97" s="229">
        <f>IF(N97="základní",J97,0)</f>
        <v>0</v>
      </c>
      <c r="BF97" s="229">
        <f>IF(N97="snížená",J97,0)</f>
        <v>0</v>
      </c>
      <c r="BG97" s="229">
        <f>IF(N97="zákl. přenesená",J97,0)</f>
        <v>0</v>
      </c>
      <c r="BH97" s="229">
        <f>IF(N97="sníž. přenesená",J97,0)</f>
        <v>0</v>
      </c>
      <c r="BI97" s="229">
        <f>IF(N97="nulová",J97,0)</f>
        <v>0</v>
      </c>
      <c r="BJ97" s="20" t="s">
        <v>77</v>
      </c>
      <c r="BK97" s="229">
        <f>ROUND(I97*H97,2)</f>
        <v>0</v>
      </c>
      <c r="BL97" s="20" t="s">
        <v>200</v>
      </c>
      <c r="BM97" s="228" t="s">
        <v>240</v>
      </c>
    </row>
    <row r="98" s="2" customFormat="1" ht="24.15" customHeight="1">
      <c r="A98" s="41"/>
      <c r="B98" s="42"/>
      <c r="C98" s="217" t="s">
        <v>200</v>
      </c>
      <c r="D98" s="217" t="s">
        <v>195</v>
      </c>
      <c r="E98" s="218" t="s">
        <v>3316</v>
      </c>
      <c r="F98" s="219" t="s">
        <v>3317</v>
      </c>
      <c r="G98" s="220" t="s">
        <v>1687</v>
      </c>
      <c r="H98" s="221">
        <v>1</v>
      </c>
      <c r="I98" s="222"/>
      <c r="J98" s="223">
        <f>ROUND(I98*H98,2)</f>
        <v>0</v>
      </c>
      <c r="K98" s="219" t="s">
        <v>21</v>
      </c>
      <c r="L98" s="47"/>
      <c r="M98" s="224" t="s">
        <v>21</v>
      </c>
      <c r="N98" s="225" t="s">
        <v>44</v>
      </c>
      <c r="O98" s="87"/>
      <c r="P98" s="226">
        <f>O98*H98</f>
        <v>0</v>
      </c>
      <c r="Q98" s="226">
        <v>0</v>
      </c>
      <c r="R98" s="226">
        <f>Q98*H98</f>
        <v>0</v>
      </c>
      <c r="S98" s="226">
        <v>0</v>
      </c>
      <c r="T98" s="227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28" t="s">
        <v>200</v>
      </c>
      <c r="AT98" s="228" t="s">
        <v>195</v>
      </c>
      <c r="AU98" s="228" t="s">
        <v>77</v>
      </c>
      <c r="AY98" s="20" t="s">
        <v>193</v>
      </c>
      <c r="BE98" s="229">
        <f>IF(N98="základní",J98,0)</f>
        <v>0</v>
      </c>
      <c r="BF98" s="229">
        <f>IF(N98="snížená",J98,0)</f>
        <v>0</v>
      </c>
      <c r="BG98" s="229">
        <f>IF(N98="zákl. přenesená",J98,0)</f>
        <v>0</v>
      </c>
      <c r="BH98" s="229">
        <f>IF(N98="sníž. přenesená",J98,0)</f>
        <v>0</v>
      </c>
      <c r="BI98" s="229">
        <f>IF(N98="nulová",J98,0)</f>
        <v>0</v>
      </c>
      <c r="BJ98" s="20" t="s">
        <v>77</v>
      </c>
      <c r="BK98" s="229">
        <f>ROUND(I98*H98,2)</f>
        <v>0</v>
      </c>
      <c r="BL98" s="20" t="s">
        <v>200</v>
      </c>
      <c r="BM98" s="228" t="s">
        <v>254</v>
      </c>
    </row>
    <row r="99" s="2" customFormat="1" ht="24.15" customHeight="1">
      <c r="A99" s="41"/>
      <c r="B99" s="42"/>
      <c r="C99" s="217" t="s">
        <v>234</v>
      </c>
      <c r="D99" s="217" t="s">
        <v>195</v>
      </c>
      <c r="E99" s="218" t="s">
        <v>2994</v>
      </c>
      <c r="F99" s="219" t="s">
        <v>2995</v>
      </c>
      <c r="G99" s="220" t="s">
        <v>211</v>
      </c>
      <c r="H99" s="221">
        <v>200</v>
      </c>
      <c r="I99" s="222"/>
      <c r="J99" s="223">
        <f>ROUND(I99*H99,2)</f>
        <v>0</v>
      </c>
      <c r="K99" s="219" t="s">
        <v>199</v>
      </c>
      <c r="L99" s="47"/>
      <c r="M99" s="224" t="s">
        <v>21</v>
      </c>
      <c r="N99" s="225" t="s">
        <v>44</v>
      </c>
      <c r="O99" s="87"/>
      <c r="P99" s="226">
        <f>O99*H99</f>
        <v>0</v>
      </c>
      <c r="Q99" s="226">
        <v>0</v>
      </c>
      <c r="R99" s="226">
        <f>Q99*H99</f>
        <v>0</v>
      </c>
      <c r="S99" s="226">
        <v>0</v>
      </c>
      <c r="T99" s="227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8" t="s">
        <v>200</v>
      </c>
      <c r="AT99" s="228" t="s">
        <v>195</v>
      </c>
      <c r="AU99" s="228" t="s">
        <v>77</v>
      </c>
      <c r="AY99" s="20" t="s">
        <v>193</v>
      </c>
      <c r="BE99" s="229">
        <f>IF(N99="základní",J99,0)</f>
        <v>0</v>
      </c>
      <c r="BF99" s="229">
        <f>IF(N99="snížená",J99,0)</f>
        <v>0</v>
      </c>
      <c r="BG99" s="229">
        <f>IF(N99="zákl. přenesená",J99,0)</f>
        <v>0</v>
      </c>
      <c r="BH99" s="229">
        <f>IF(N99="sníž. přenesená",J99,0)</f>
        <v>0</v>
      </c>
      <c r="BI99" s="229">
        <f>IF(N99="nulová",J99,0)</f>
        <v>0</v>
      </c>
      <c r="BJ99" s="20" t="s">
        <v>77</v>
      </c>
      <c r="BK99" s="229">
        <f>ROUND(I99*H99,2)</f>
        <v>0</v>
      </c>
      <c r="BL99" s="20" t="s">
        <v>200</v>
      </c>
      <c r="BM99" s="228" t="s">
        <v>269</v>
      </c>
    </row>
    <row r="100" s="2" customFormat="1">
      <c r="A100" s="41"/>
      <c r="B100" s="42"/>
      <c r="C100" s="43"/>
      <c r="D100" s="230" t="s">
        <v>202</v>
      </c>
      <c r="E100" s="43"/>
      <c r="F100" s="231" t="s">
        <v>2996</v>
      </c>
      <c r="G100" s="43"/>
      <c r="H100" s="43"/>
      <c r="I100" s="232"/>
      <c r="J100" s="43"/>
      <c r="K100" s="43"/>
      <c r="L100" s="47"/>
      <c r="M100" s="233"/>
      <c r="N100" s="234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202</v>
      </c>
      <c r="AU100" s="20" t="s">
        <v>77</v>
      </c>
    </row>
    <row r="101" s="2" customFormat="1" ht="24.15" customHeight="1">
      <c r="A101" s="41"/>
      <c r="B101" s="42"/>
      <c r="C101" s="282" t="s">
        <v>240</v>
      </c>
      <c r="D101" s="282" t="s">
        <v>811</v>
      </c>
      <c r="E101" s="283" t="s">
        <v>3318</v>
      </c>
      <c r="F101" s="284" t="s">
        <v>3319</v>
      </c>
      <c r="G101" s="285" t="s">
        <v>211</v>
      </c>
      <c r="H101" s="286">
        <v>230</v>
      </c>
      <c r="I101" s="287"/>
      <c r="J101" s="288">
        <f>ROUND(I101*H101,2)</f>
        <v>0</v>
      </c>
      <c r="K101" s="284" t="s">
        <v>199</v>
      </c>
      <c r="L101" s="289"/>
      <c r="M101" s="290" t="s">
        <v>21</v>
      </c>
      <c r="N101" s="291" t="s">
        <v>44</v>
      </c>
      <c r="O101" s="87"/>
      <c r="P101" s="226">
        <f>O101*H101</f>
        <v>0</v>
      </c>
      <c r="Q101" s="226">
        <v>0.00016000000000000001</v>
      </c>
      <c r="R101" s="226">
        <f>Q101*H101</f>
        <v>0.036800000000000006</v>
      </c>
      <c r="S101" s="226">
        <v>0</v>
      </c>
      <c r="T101" s="227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8" t="s">
        <v>254</v>
      </c>
      <c r="AT101" s="228" t="s">
        <v>811</v>
      </c>
      <c r="AU101" s="228" t="s">
        <v>77</v>
      </c>
      <c r="AY101" s="20" t="s">
        <v>193</v>
      </c>
      <c r="BE101" s="229">
        <f>IF(N101="základní",J101,0)</f>
        <v>0</v>
      </c>
      <c r="BF101" s="229">
        <f>IF(N101="snížená",J101,0)</f>
        <v>0</v>
      </c>
      <c r="BG101" s="229">
        <f>IF(N101="zákl. přenesená",J101,0)</f>
        <v>0</v>
      </c>
      <c r="BH101" s="229">
        <f>IF(N101="sníž. přenesená",J101,0)</f>
        <v>0</v>
      </c>
      <c r="BI101" s="229">
        <f>IF(N101="nulová",J101,0)</f>
        <v>0</v>
      </c>
      <c r="BJ101" s="20" t="s">
        <v>77</v>
      </c>
      <c r="BK101" s="229">
        <f>ROUND(I101*H101,2)</f>
        <v>0</v>
      </c>
      <c r="BL101" s="20" t="s">
        <v>200</v>
      </c>
      <c r="BM101" s="228" t="s">
        <v>8</v>
      </c>
    </row>
    <row r="102" s="2" customFormat="1" ht="16.5" customHeight="1">
      <c r="A102" s="41"/>
      <c r="B102" s="42"/>
      <c r="C102" s="217" t="s">
        <v>247</v>
      </c>
      <c r="D102" s="217" t="s">
        <v>195</v>
      </c>
      <c r="E102" s="218" t="s">
        <v>3320</v>
      </c>
      <c r="F102" s="219" t="s">
        <v>3321</v>
      </c>
      <c r="G102" s="220" t="s">
        <v>588</v>
      </c>
      <c r="H102" s="221">
        <v>1</v>
      </c>
      <c r="I102" s="222"/>
      <c r="J102" s="223">
        <f>ROUND(I102*H102,2)</f>
        <v>0</v>
      </c>
      <c r="K102" s="219" t="s">
        <v>199</v>
      </c>
      <c r="L102" s="47"/>
      <c r="M102" s="224" t="s">
        <v>21</v>
      </c>
      <c r="N102" s="225" t="s">
        <v>44</v>
      </c>
      <c r="O102" s="87"/>
      <c r="P102" s="226">
        <f>O102*H102</f>
        <v>0</v>
      </c>
      <c r="Q102" s="226">
        <v>0</v>
      </c>
      <c r="R102" s="226">
        <f>Q102*H102</f>
        <v>0</v>
      </c>
      <c r="S102" s="226">
        <v>0</v>
      </c>
      <c r="T102" s="227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28" t="s">
        <v>200</v>
      </c>
      <c r="AT102" s="228" t="s">
        <v>195</v>
      </c>
      <c r="AU102" s="228" t="s">
        <v>77</v>
      </c>
      <c r="AY102" s="20" t="s">
        <v>193</v>
      </c>
      <c r="BE102" s="229">
        <f>IF(N102="základní",J102,0)</f>
        <v>0</v>
      </c>
      <c r="BF102" s="229">
        <f>IF(N102="snížená",J102,0)</f>
        <v>0</v>
      </c>
      <c r="BG102" s="229">
        <f>IF(N102="zákl. přenesená",J102,0)</f>
        <v>0</v>
      </c>
      <c r="BH102" s="229">
        <f>IF(N102="sníž. přenesená",J102,0)</f>
        <v>0</v>
      </c>
      <c r="BI102" s="229">
        <f>IF(N102="nulová",J102,0)</f>
        <v>0</v>
      </c>
      <c r="BJ102" s="20" t="s">
        <v>77</v>
      </c>
      <c r="BK102" s="229">
        <f>ROUND(I102*H102,2)</f>
        <v>0</v>
      </c>
      <c r="BL102" s="20" t="s">
        <v>200</v>
      </c>
      <c r="BM102" s="228" t="s">
        <v>312</v>
      </c>
    </row>
    <row r="103" s="2" customFormat="1">
      <c r="A103" s="41"/>
      <c r="B103" s="42"/>
      <c r="C103" s="43"/>
      <c r="D103" s="230" t="s">
        <v>202</v>
      </c>
      <c r="E103" s="43"/>
      <c r="F103" s="231" t="s">
        <v>3322</v>
      </c>
      <c r="G103" s="43"/>
      <c r="H103" s="43"/>
      <c r="I103" s="232"/>
      <c r="J103" s="43"/>
      <c r="K103" s="43"/>
      <c r="L103" s="47"/>
      <c r="M103" s="233"/>
      <c r="N103" s="234"/>
      <c r="O103" s="87"/>
      <c r="P103" s="87"/>
      <c r="Q103" s="87"/>
      <c r="R103" s="87"/>
      <c r="S103" s="87"/>
      <c r="T103" s="88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T103" s="20" t="s">
        <v>202</v>
      </c>
      <c r="AU103" s="20" t="s">
        <v>77</v>
      </c>
    </row>
    <row r="104" s="2" customFormat="1" ht="16.5" customHeight="1">
      <c r="A104" s="41"/>
      <c r="B104" s="42"/>
      <c r="C104" s="217" t="s">
        <v>254</v>
      </c>
      <c r="D104" s="217" t="s">
        <v>195</v>
      </c>
      <c r="E104" s="218" t="s">
        <v>3323</v>
      </c>
      <c r="F104" s="219" t="s">
        <v>3324</v>
      </c>
      <c r="G104" s="220" t="s">
        <v>588</v>
      </c>
      <c r="H104" s="221">
        <v>1</v>
      </c>
      <c r="I104" s="222"/>
      <c r="J104" s="223">
        <f>ROUND(I104*H104,2)</f>
        <v>0</v>
      </c>
      <c r="K104" s="219" t="s">
        <v>199</v>
      </c>
      <c r="L104" s="47"/>
      <c r="M104" s="224" t="s">
        <v>21</v>
      </c>
      <c r="N104" s="225" t="s">
        <v>44</v>
      </c>
      <c r="O104" s="87"/>
      <c r="P104" s="226">
        <f>O104*H104</f>
        <v>0</v>
      </c>
      <c r="Q104" s="226">
        <v>0</v>
      </c>
      <c r="R104" s="226">
        <f>Q104*H104</f>
        <v>0</v>
      </c>
      <c r="S104" s="226">
        <v>0</v>
      </c>
      <c r="T104" s="227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8" t="s">
        <v>200</v>
      </c>
      <c r="AT104" s="228" t="s">
        <v>195</v>
      </c>
      <c r="AU104" s="228" t="s">
        <v>77</v>
      </c>
      <c r="AY104" s="20" t="s">
        <v>193</v>
      </c>
      <c r="BE104" s="229">
        <f>IF(N104="základní",J104,0)</f>
        <v>0</v>
      </c>
      <c r="BF104" s="229">
        <f>IF(N104="snížená",J104,0)</f>
        <v>0</v>
      </c>
      <c r="BG104" s="229">
        <f>IF(N104="zákl. přenesená",J104,0)</f>
        <v>0</v>
      </c>
      <c r="BH104" s="229">
        <f>IF(N104="sníž. přenesená",J104,0)</f>
        <v>0</v>
      </c>
      <c r="BI104" s="229">
        <f>IF(N104="nulová",J104,0)</f>
        <v>0</v>
      </c>
      <c r="BJ104" s="20" t="s">
        <v>77</v>
      </c>
      <c r="BK104" s="229">
        <f>ROUND(I104*H104,2)</f>
        <v>0</v>
      </c>
      <c r="BL104" s="20" t="s">
        <v>200</v>
      </c>
      <c r="BM104" s="228" t="s">
        <v>352</v>
      </c>
    </row>
    <row r="105" s="2" customFormat="1">
      <c r="A105" s="41"/>
      <c r="B105" s="42"/>
      <c r="C105" s="43"/>
      <c r="D105" s="230" t="s">
        <v>202</v>
      </c>
      <c r="E105" s="43"/>
      <c r="F105" s="231" t="s">
        <v>3325</v>
      </c>
      <c r="G105" s="43"/>
      <c r="H105" s="43"/>
      <c r="I105" s="232"/>
      <c r="J105" s="43"/>
      <c r="K105" s="43"/>
      <c r="L105" s="47"/>
      <c r="M105" s="233"/>
      <c r="N105" s="234"/>
      <c r="O105" s="87"/>
      <c r="P105" s="87"/>
      <c r="Q105" s="87"/>
      <c r="R105" s="87"/>
      <c r="S105" s="87"/>
      <c r="T105" s="88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T105" s="20" t="s">
        <v>202</v>
      </c>
      <c r="AU105" s="20" t="s">
        <v>77</v>
      </c>
    </row>
    <row r="106" s="2" customFormat="1" ht="24.15" customHeight="1">
      <c r="A106" s="41"/>
      <c r="B106" s="42"/>
      <c r="C106" s="217" t="s">
        <v>259</v>
      </c>
      <c r="D106" s="217" t="s">
        <v>195</v>
      </c>
      <c r="E106" s="218" t="s">
        <v>3326</v>
      </c>
      <c r="F106" s="219" t="s">
        <v>3327</v>
      </c>
      <c r="G106" s="220" t="s">
        <v>1687</v>
      </c>
      <c r="H106" s="221">
        <v>1</v>
      </c>
      <c r="I106" s="222"/>
      <c r="J106" s="223">
        <f>ROUND(I106*H106,2)</f>
        <v>0</v>
      </c>
      <c r="K106" s="219" t="s">
        <v>21</v>
      </c>
      <c r="L106" s="47"/>
      <c r="M106" s="224" t="s">
        <v>21</v>
      </c>
      <c r="N106" s="225" t="s">
        <v>44</v>
      </c>
      <c r="O106" s="87"/>
      <c r="P106" s="226">
        <f>O106*H106</f>
        <v>0</v>
      </c>
      <c r="Q106" s="226">
        <v>0</v>
      </c>
      <c r="R106" s="226">
        <f>Q106*H106</f>
        <v>0</v>
      </c>
      <c r="S106" s="226">
        <v>0</v>
      </c>
      <c r="T106" s="227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28" t="s">
        <v>200</v>
      </c>
      <c r="AT106" s="228" t="s">
        <v>195</v>
      </c>
      <c r="AU106" s="228" t="s">
        <v>77</v>
      </c>
      <c r="AY106" s="20" t="s">
        <v>193</v>
      </c>
      <c r="BE106" s="229">
        <f>IF(N106="základní",J106,0)</f>
        <v>0</v>
      </c>
      <c r="BF106" s="229">
        <f>IF(N106="snížená",J106,0)</f>
        <v>0</v>
      </c>
      <c r="BG106" s="229">
        <f>IF(N106="zákl. přenesená",J106,0)</f>
        <v>0</v>
      </c>
      <c r="BH106" s="229">
        <f>IF(N106="sníž. přenesená",J106,0)</f>
        <v>0</v>
      </c>
      <c r="BI106" s="229">
        <f>IF(N106="nulová",J106,0)</f>
        <v>0</v>
      </c>
      <c r="BJ106" s="20" t="s">
        <v>77</v>
      </c>
      <c r="BK106" s="229">
        <f>ROUND(I106*H106,2)</f>
        <v>0</v>
      </c>
      <c r="BL106" s="20" t="s">
        <v>200</v>
      </c>
      <c r="BM106" s="228" t="s">
        <v>368</v>
      </c>
    </row>
    <row r="107" s="2" customFormat="1" ht="24.15" customHeight="1">
      <c r="A107" s="41"/>
      <c r="B107" s="42"/>
      <c r="C107" s="217" t="s">
        <v>269</v>
      </c>
      <c r="D107" s="217" t="s">
        <v>195</v>
      </c>
      <c r="E107" s="218" t="s">
        <v>3221</v>
      </c>
      <c r="F107" s="219" t="s">
        <v>3222</v>
      </c>
      <c r="G107" s="220" t="s">
        <v>250</v>
      </c>
      <c r="H107" s="221">
        <v>0.048000000000000001</v>
      </c>
      <c r="I107" s="222"/>
      <c r="J107" s="223">
        <f>ROUND(I107*H107,2)</f>
        <v>0</v>
      </c>
      <c r="K107" s="219" t="s">
        <v>199</v>
      </c>
      <c r="L107" s="47"/>
      <c r="M107" s="224" t="s">
        <v>21</v>
      </c>
      <c r="N107" s="225" t="s">
        <v>44</v>
      </c>
      <c r="O107" s="87"/>
      <c r="P107" s="226">
        <f>O107*H107</f>
        <v>0</v>
      </c>
      <c r="Q107" s="226">
        <v>0</v>
      </c>
      <c r="R107" s="226">
        <f>Q107*H107</f>
        <v>0</v>
      </c>
      <c r="S107" s="226">
        <v>0</v>
      </c>
      <c r="T107" s="227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8" t="s">
        <v>200</v>
      </c>
      <c r="AT107" s="228" t="s">
        <v>195</v>
      </c>
      <c r="AU107" s="228" t="s">
        <v>77</v>
      </c>
      <c r="AY107" s="20" t="s">
        <v>193</v>
      </c>
      <c r="BE107" s="229">
        <f>IF(N107="základní",J107,0)</f>
        <v>0</v>
      </c>
      <c r="BF107" s="229">
        <f>IF(N107="snížená",J107,0)</f>
        <v>0</v>
      </c>
      <c r="BG107" s="229">
        <f>IF(N107="zákl. přenesená",J107,0)</f>
        <v>0</v>
      </c>
      <c r="BH107" s="229">
        <f>IF(N107="sníž. přenesená",J107,0)</f>
        <v>0</v>
      </c>
      <c r="BI107" s="229">
        <f>IF(N107="nulová",J107,0)</f>
        <v>0</v>
      </c>
      <c r="BJ107" s="20" t="s">
        <v>77</v>
      </c>
      <c r="BK107" s="229">
        <f>ROUND(I107*H107,2)</f>
        <v>0</v>
      </c>
      <c r="BL107" s="20" t="s">
        <v>200</v>
      </c>
      <c r="BM107" s="228" t="s">
        <v>386</v>
      </c>
    </row>
    <row r="108" s="2" customFormat="1">
      <c r="A108" s="41"/>
      <c r="B108" s="42"/>
      <c r="C108" s="43"/>
      <c r="D108" s="230" t="s">
        <v>202</v>
      </c>
      <c r="E108" s="43"/>
      <c r="F108" s="231" t="s">
        <v>3223</v>
      </c>
      <c r="G108" s="43"/>
      <c r="H108" s="43"/>
      <c r="I108" s="232"/>
      <c r="J108" s="43"/>
      <c r="K108" s="43"/>
      <c r="L108" s="47"/>
      <c r="M108" s="293"/>
      <c r="N108" s="294"/>
      <c r="O108" s="295"/>
      <c r="P108" s="295"/>
      <c r="Q108" s="295"/>
      <c r="R108" s="295"/>
      <c r="S108" s="295"/>
      <c r="T108" s="296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20" t="s">
        <v>202</v>
      </c>
      <c r="AU108" s="20" t="s">
        <v>77</v>
      </c>
    </row>
    <row r="109" s="2" customFormat="1" ht="6.96" customHeight="1">
      <c r="A109" s="41"/>
      <c r="B109" s="62"/>
      <c r="C109" s="63"/>
      <c r="D109" s="63"/>
      <c r="E109" s="63"/>
      <c r="F109" s="63"/>
      <c r="G109" s="63"/>
      <c r="H109" s="63"/>
      <c r="I109" s="63"/>
      <c r="J109" s="63"/>
      <c r="K109" s="63"/>
      <c r="L109" s="47"/>
      <c r="M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</row>
  </sheetData>
  <sheetProtection sheet="1" autoFilter="0" formatColumns="0" formatRows="0" objects="1" scenarios="1" spinCount="100000" saltValue="EZvP3UwKOKlMrjEas2QiyUojSPNfZJFDia4LMAqRNPacfBtAvPXTNeV07EfESNG4fr6jX4qxHCH/NzdQ7vTXYg==" hashValue="P30/TOUTVAlnj5xmpNXY4ps2YAldOJRG3g8W64V9KcGaVXsQHJiDxNh8UDSI/bwHmmH56C+CuVjChVTSJeK8Kw==" algorithmName="SHA-512" password="CC35"/>
  <autoFilter ref="C91:K108"/>
  <mergeCells count="15">
    <mergeCell ref="E7:H7"/>
    <mergeCell ref="E11:H11"/>
    <mergeCell ref="E9:H9"/>
    <mergeCell ref="E13:H13"/>
    <mergeCell ref="E22:H22"/>
    <mergeCell ref="E31:H31"/>
    <mergeCell ref="E52:H52"/>
    <mergeCell ref="E56:H56"/>
    <mergeCell ref="E54:H54"/>
    <mergeCell ref="E58:H58"/>
    <mergeCell ref="E78:H78"/>
    <mergeCell ref="E82:H82"/>
    <mergeCell ref="E80:H80"/>
    <mergeCell ref="E84:H84"/>
    <mergeCell ref="L2:V2"/>
  </mergeCells>
  <hyperlinks>
    <hyperlink ref="F95" r:id="rId1" display="https://podminky.urs.cz/item/CS_URS_2025_02/742410063"/>
    <hyperlink ref="F100" r:id="rId2" display="https://podminky.urs.cz/item/CS_URS_2025_02/741122011"/>
    <hyperlink ref="F103" r:id="rId3" display="https://podminky.urs.cz/item/CS_URS_2025_02/742410302"/>
    <hyperlink ref="F105" r:id="rId4" display="https://podminky.urs.cz/item/CS_URS_2025_02/742410201"/>
    <hyperlink ref="F108" r:id="rId5" display="https://podminky.urs.cz/item/CS_URS_2025_02/998742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6"/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131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23"/>
      <c r="AT3" s="20" t="s">
        <v>81</v>
      </c>
    </row>
    <row r="4" s="1" customFormat="1" ht="24.96" customHeight="1">
      <c r="B4" s="23"/>
      <c r="D4" s="145" t="s">
        <v>148</v>
      </c>
      <c r="L4" s="23"/>
      <c r="M4" s="146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7" t="s">
        <v>16</v>
      </c>
      <c r="L6" s="23"/>
    </row>
    <row r="7" s="1" customFormat="1" ht="16.5" customHeight="1">
      <c r="B7" s="23"/>
      <c r="E7" s="148" t="str">
        <f>'Rekapitulace stavby'!K6</f>
        <v>MODERNIZACE DOMOVA sv. VÁCLAVA, rekonstrukce domova pro seniory a modernizace zázemí služby</v>
      </c>
      <c r="F7" s="147"/>
      <c r="G7" s="147"/>
      <c r="H7" s="147"/>
      <c r="L7" s="23"/>
    </row>
    <row r="8">
      <c r="B8" s="23"/>
      <c r="D8" s="147" t="s">
        <v>155</v>
      </c>
      <c r="L8" s="23"/>
    </row>
    <row r="9" s="1" customFormat="1" ht="16.5" customHeight="1">
      <c r="B9" s="23"/>
      <c r="E9" s="148" t="s">
        <v>2482</v>
      </c>
      <c r="F9" s="1"/>
      <c r="G9" s="1"/>
      <c r="H9" s="1"/>
      <c r="L9" s="23"/>
    </row>
    <row r="10" s="1" customFormat="1" ht="12" customHeight="1">
      <c r="B10" s="23"/>
      <c r="D10" s="147" t="s">
        <v>157</v>
      </c>
      <c r="L10" s="23"/>
    </row>
    <row r="11" s="2" customFormat="1" ht="16.5" customHeight="1">
      <c r="A11" s="41"/>
      <c r="B11" s="47"/>
      <c r="C11" s="41"/>
      <c r="D11" s="41"/>
      <c r="E11" s="160" t="s">
        <v>2850</v>
      </c>
      <c r="F11" s="41"/>
      <c r="G11" s="41"/>
      <c r="H11" s="41"/>
      <c r="I11" s="41"/>
      <c r="J11" s="41"/>
      <c r="K11" s="41"/>
      <c r="L11" s="149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7" t="s">
        <v>2851</v>
      </c>
      <c r="E12" s="41"/>
      <c r="F12" s="41"/>
      <c r="G12" s="41"/>
      <c r="H12" s="41"/>
      <c r="I12" s="41"/>
      <c r="J12" s="41"/>
      <c r="K12" s="41"/>
      <c r="L12" s="149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6.5" customHeight="1">
      <c r="A13" s="41"/>
      <c r="B13" s="47"/>
      <c r="C13" s="41"/>
      <c r="D13" s="41"/>
      <c r="E13" s="150" t="s">
        <v>3328</v>
      </c>
      <c r="F13" s="41"/>
      <c r="G13" s="41"/>
      <c r="H13" s="41"/>
      <c r="I13" s="41"/>
      <c r="J13" s="41"/>
      <c r="K13" s="41"/>
      <c r="L13" s="149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>
      <c r="A14" s="41"/>
      <c r="B14" s="47"/>
      <c r="C14" s="41"/>
      <c r="D14" s="41"/>
      <c r="E14" s="41"/>
      <c r="F14" s="41"/>
      <c r="G14" s="41"/>
      <c r="H14" s="41"/>
      <c r="I14" s="41"/>
      <c r="J14" s="41"/>
      <c r="K14" s="41"/>
      <c r="L14" s="149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2" customHeight="1">
      <c r="A15" s="41"/>
      <c r="B15" s="47"/>
      <c r="C15" s="41"/>
      <c r="D15" s="147" t="s">
        <v>18</v>
      </c>
      <c r="E15" s="41"/>
      <c r="F15" s="136" t="s">
        <v>21</v>
      </c>
      <c r="G15" s="41"/>
      <c r="H15" s="41"/>
      <c r="I15" s="147" t="s">
        <v>20</v>
      </c>
      <c r="J15" s="136" t="s">
        <v>21</v>
      </c>
      <c r="K15" s="41"/>
      <c r="L15" s="149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7" t="s">
        <v>22</v>
      </c>
      <c r="E16" s="41"/>
      <c r="F16" s="136" t="s">
        <v>23</v>
      </c>
      <c r="G16" s="41"/>
      <c r="H16" s="41"/>
      <c r="I16" s="147" t="s">
        <v>24</v>
      </c>
      <c r="J16" s="151" t="str">
        <f>'Rekapitulace stavby'!AN8</f>
        <v>11. 12. 2025</v>
      </c>
      <c r="K16" s="41"/>
      <c r="L16" s="149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0.8" customHeight="1">
      <c r="A17" s="41"/>
      <c r="B17" s="47"/>
      <c r="C17" s="41"/>
      <c r="D17" s="41"/>
      <c r="E17" s="41"/>
      <c r="F17" s="41"/>
      <c r="G17" s="41"/>
      <c r="H17" s="41"/>
      <c r="I17" s="41"/>
      <c r="J17" s="41"/>
      <c r="K17" s="41"/>
      <c r="L17" s="149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2" customHeight="1">
      <c r="A18" s="41"/>
      <c r="B18" s="47"/>
      <c r="C18" s="41"/>
      <c r="D18" s="147" t="s">
        <v>26</v>
      </c>
      <c r="E18" s="41"/>
      <c r="F18" s="41"/>
      <c r="G18" s="41"/>
      <c r="H18" s="41"/>
      <c r="I18" s="147" t="s">
        <v>27</v>
      </c>
      <c r="J18" s="136" t="s">
        <v>21</v>
      </c>
      <c r="K18" s="41"/>
      <c r="L18" s="149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8" customHeight="1">
      <c r="A19" s="41"/>
      <c r="B19" s="47"/>
      <c r="C19" s="41"/>
      <c r="D19" s="41"/>
      <c r="E19" s="136" t="s">
        <v>28</v>
      </c>
      <c r="F19" s="41"/>
      <c r="G19" s="41"/>
      <c r="H19" s="41"/>
      <c r="I19" s="147" t="s">
        <v>29</v>
      </c>
      <c r="J19" s="136" t="s">
        <v>21</v>
      </c>
      <c r="K19" s="41"/>
      <c r="L19" s="149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6.96" customHeight="1">
      <c r="A20" s="41"/>
      <c r="B20" s="47"/>
      <c r="C20" s="41"/>
      <c r="D20" s="41"/>
      <c r="E20" s="41"/>
      <c r="F20" s="41"/>
      <c r="G20" s="41"/>
      <c r="H20" s="41"/>
      <c r="I20" s="41"/>
      <c r="J20" s="41"/>
      <c r="K20" s="41"/>
      <c r="L20" s="149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2" customHeight="1">
      <c r="A21" s="41"/>
      <c r="B21" s="47"/>
      <c r="C21" s="41"/>
      <c r="D21" s="147" t="s">
        <v>30</v>
      </c>
      <c r="E21" s="41"/>
      <c r="F21" s="41"/>
      <c r="G21" s="41"/>
      <c r="H21" s="41"/>
      <c r="I21" s="147" t="s">
        <v>27</v>
      </c>
      <c r="J21" s="36" t="str">
        <f>'Rekapitulace stavby'!AN13</f>
        <v>Vyplň údaj</v>
      </c>
      <c r="K21" s="41"/>
      <c r="L21" s="149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8" customHeight="1">
      <c r="A22" s="41"/>
      <c r="B22" s="47"/>
      <c r="C22" s="41"/>
      <c r="D22" s="41"/>
      <c r="E22" s="36" t="str">
        <f>'Rekapitulace stavby'!E14</f>
        <v>Vyplň údaj</v>
      </c>
      <c r="F22" s="136"/>
      <c r="G22" s="136"/>
      <c r="H22" s="136"/>
      <c r="I22" s="147" t="s">
        <v>29</v>
      </c>
      <c r="J22" s="36" t="str">
        <f>'Rekapitulace stavby'!AN14</f>
        <v>Vyplň údaj</v>
      </c>
      <c r="K22" s="41"/>
      <c r="L22" s="149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6.96" customHeight="1">
      <c r="A23" s="41"/>
      <c r="B23" s="47"/>
      <c r="C23" s="41"/>
      <c r="D23" s="41"/>
      <c r="E23" s="41"/>
      <c r="F23" s="41"/>
      <c r="G23" s="41"/>
      <c r="H23" s="41"/>
      <c r="I23" s="41"/>
      <c r="J23" s="41"/>
      <c r="K23" s="41"/>
      <c r="L23" s="149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2" customHeight="1">
      <c r="A24" s="41"/>
      <c r="B24" s="47"/>
      <c r="C24" s="41"/>
      <c r="D24" s="147" t="s">
        <v>32</v>
      </c>
      <c r="E24" s="41"/>
      <c r="F24" s="41"/>
      <c r="G24" s="41"/>
      <c r="H24" s="41"/>
      <c r="I24" s="147" t="s">
        <v>27</v>
      </c>
      <c r="J24" s="136" t="s">
        <v>21</v>
      </c>
      <c r="K24" s="41"/>
      <c r="L24" s="149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8" customHeight="1">
      <c r="A25" s="41"/>
      <c r="B25" s="47"/>
      <c r="C25" s="41"/>
      <c r="D25" s="41"/>
      <c r="E25" s="136" t="s">
        <v>33</v>
      </c>
      <c r="F25" s="41"/>
      <c r="G25" s="41"/>
      <c r="H25" s="41"/>
      <c r="I25" s="147" t="s">
        <v>29</v>
      </c>
      <c r="J25" s="136" t="s">
        <v>21</v>
      </c>
      <c r="K25" s="41"/>
      <c r="L25" s="149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6.96" customHeight="1">
      <c r="A26" s="41"/>
      <c r="B26" s="47"/>
      <c r="C26" s="41"/>
      <c r="D26" s="41"/>
      <c r="E26" s="41"/>
      <c r="F26" s="41"/>
      <c r="G26" s="41"/>
      <c r="H26" s="41"/>
      <c r="I26" s="41"/>
      <c r="J26" s="41"/>
      <c r="K26" s="41"/>
      <c r="L26" s="149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12" customHeight="1">
      <c r="A27" s="41"/>
      <c r="B27" s="47"/>
      <c r="C27" s="41"/>
      <c r="D27" s="147" t="s">
        <v>35</v>
      </c>
      <c r="E27" s="41"/>
      <c r="F27" s="41"/>
      <c r="G27" s="41"/>
      <c r="H27" s="41"/>
      <c r="I27" s="147" t="s">
        <v>27</v>
      </c>
      <c r="J27" s="136" t="str">
        <f>IF('Rekapitulace stavby'!AN19="","",'Rekapitulace stavby'!AN19)</f>
        <v/>
      </c>
      <c r="K27" s="41"/>
      <c r="L27" s="149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8" customHeight="1">
      <c r="A28" s="41"/>
      <c r="B28" s="47"/>
      <c r="C28" s="41"/>
      <c r="D28" s="41"/>
      <c r="E28" s="136" t="str">
        <f>IF('Rekapitulace stavby'!E20="","",'Rekapitulace stavby'!E20)</f>
        <v xml:space="preserve"> </v>
      </c>
      <c r="F28" s="41"/>
      <c r="G28" s="41"/>
      <c r="H28" s="41"/>
      <c r="I28" s="147" t="s">
        <v>29</v>
      </c>
      <c r="J28" s="136" t="str">
        <f>IF('Rekapitulace stavby'!AN20="","",'Rekapitulace stavby'!AN20)</f>
        <v/>
      </c>
      <c r="K28" s="41"/>
      <c r="L28" s="149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41"/>
      <c r="E29" s="41"/>
      <c r="F29" s="41"/>
      <c r="G29" s="41"/>
      <c r="H29" s="41"/>
      <c r="I29" s="41"/>
      <c r="J29" s="41"/>
      <c r="K29" s="41"/>
      <c r="L29" s="149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2" customHeight="1">
      <c r="A30" s="41"/>
      <c r="B30" s="47"/>
      <c r="C30" s="41"/>
      <c r="D30" s="147" t="s">
        <v>37</v>
      </c>
      <c r="E30" s="41"/>
      <c r="F30" s="41"/>
      <c r="G30" s="41"/>
      <c r="H30" s="41"/>
      <c r="I30" s="41"/>
      <c r="J30" s="41"/>
      <c r="K30" s="41"/>
      <c r="L30" s="149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8" customFormat="1" ht="16.5" customHeight="1">
      <c r="A31" s="152"/>
      <c r="B31" s="153"/>
      <c r="C31" s="152"/>
      <c r="D31" s="152"/>
      <c r="E31" s="154" t="s">
        <v>21</v>
      </c>
      <c r="F31" s="154"/>
      <c r="G31" s="154"/>
      <c r="H31" s="154"/>
      <c r="I31" s="152"/>
      <c r="J31" s="152"/>
      <c r="K31" s="152"/>
      <c r="L31" s="155"/>
      <c r="S31" s="152"/>
      <c r="T31" s="152"/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</row>
    <row r="32" s="2" customFormat="1" ht="6.96" customHeight="1">
      <c r="A32" s="41"/>
      <c r="B32" s="47"/>
      <c r="C32" s="41"/>
      <c r="D32" s="41"/>
      <c r="E32" s="41"/>
      <c r="F32" s="41"/>
      <c r="G32" s="41"/>
      <c r="H32" s="41"/>
      <c r="I32" s="41"/>
      <c r="J32" s="41"/>
      <c r="K32" s="41"/>
      <c r="L32" s="149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6"/>
      <c r="E33" s="156"/>
      <c r="F33" s="156"/>
      <c r="G33" s="156"/>
      <c r="H33" s="156"/>
      <c r="I33" s="156"/>
      <c r="J33" s="156"/>
      <c r="K33" s="156"/>
      <c r="L33" s="149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25.44" customHeight="1">
      <c r="A34" s="41"/>
      <c r="B34" s="47"/>
      <c r="C34" s="41"/>
      <c r="D34" s="157" t="s">
        <v>39</v>
      </c>
      <c r="E34" s="41"/>
      <c r="F34" s="41"/>
      <c r="G34" s="41"/>
      <c r="H34" s="41"/>
      <c r="I34" s="41"/>
      <c r="J34" s="158">
        <f>ROUND(J92, 2)</f>
        <v>0</v>
      </c>
      <c r="K34" s="41"/>
      <c r="L34" s="149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6.96" customHeight="1">
      <c r="A35" s="41"/>
      <c r="B35" s="47"/>
      <c r="C35" s="41"/>
      <c r="D35" s="156"/>
      <c r="E35" s="156"/>
      <c r="F35" s="156"/>
      <c r="G35" s="156"/>
      <c r="H35" s="156"/>
      <c r="I35" s="156"/>
      <c r="J35" s="156"/>
      <c r="K35" s="156"/>
      <c r="L35" s="149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41"/>
      <c r="F36" s="159" t="s">
        <v>41</v>
      </c>
      <c r="G36" s="41"/>
      <c r="H36" s="41"/>
      <c r="I36" s="159" t="s">
        <v>40</v>
      </c>
      <c r="J36" s="159" t="s">
        <v>42</v>
      </c>
      <c r="K36" s="41"/>
      <c r="L36" s="149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s="2" customFormat="1" ht="14.4" customHeight="1">
      <c r="A37" s="41"/>
      <c r="B37" s="47"/>
      <c r="C37" s="41"/>
      <c r="D37" s="160" t="s">
        <v>43</v>
      </c>
      <c r="E37" s="147" t="s">
        <v>44</v>
      </c>
      <c r="F37" s="161">
        <f>ROUND((SUM(BE92:BE98)),  2)</f>
        <v>0</v>
      </c>
      <c r="G37" s="41"/>
      <c r="H37" s="41"/>
      <c r="I37" s="162">
        <v>0.20999999999999999</v>
      </c>
      <c r="J37" s="161">
        <f>ROUND(((SUM(BE92:BE98))*I37),  2)</f>
        <v>0</v>
      </c>
      <c r="K37" s="41"/>
      <c r="L37" s="149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14.4" customHeight="1">
      <c r="A38" s="41"/>
      <c r="B38" s="47"/>
      <c r="C38" s="41"/>
      <c r="D38" s="41"/>
      <c r="E38" s="147" t="s">
        <v>45</v>
      </c>
      <c r="F38" s="161">
        <f>ROUND((SUM(BF92:BF98)),  2)</f>
        <v>0</v>
      </c>
      <c r="G38" s="41"/>
      <c r="H38" s="41"/>
      <c r="I38" s="162">
        <v>0.12</v>
      </c>
      <c r="J38" s="161">
        <f>ROUND(((SUM(BF92:BF98))*I38),  2)</f>
        <v>0</v>
      </c>
      <c r="K38" s="41"/>
      <c r="L38" s="149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7" t="s">
        <v>46</v>
      </c>
      <c r="F39" s="161">
        <f>ROUND((SUM(BG92:BG98)),  2)</f>
        <v>0</v>
      </c>
      <c r="G39" s="41"/>
      <c r="H39" s="41"/>
      <c r="I39" s="162">
        <v>0.20999999999999999</v>
      </c>
      <c r="J39" s="161">
        <f>0</f>
        <v>0</v>
      </c>
      <c r="K39" s="41"/>
      <c r="L39" s="149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hidden="1" s="2" customFormat="1" ht="14.4" customHeight="1">
      <c r="A40" s="41"/>
      <c r="B40" s="47"/>
      <c r="C40" s="41"/>
      <c r="D40" s="41"/>
      <c r="E40" s="147" t="s">
        <v>47</v>
      </c>
      <c r="F40" s="161">
        <f>ROUND((SUM(BH92:BH98)),  2)</f>
        <v>0</v>
      </c>
      <c r="G40" s="41"/>
      <c r="H40" s="41"/>
      <c r="I40" s="162">
        <v>0.12</v>
      </c>
      <c r="J40" s="161">
        <f>0</f>
        <v>0</v>
      </c>
      <c r="K40" s="41"/>
      <c r="L40" s="149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hidden="1" s="2" customFormat="1" ht="14.4" customHeight="1">
      <c r="A41" s="41"/>
      <c r="B41" s="47"/>
      <c r="C41" s="41"/>
      <c r="D41" s="41"/>
      <c r="E41" s="147" t="s">
        <v>48</v>
      </c>
      <c r="F41" s="161">
        <f>ROUND((SUM(BI92:BI98)),  2)</f>
        <v>0</v>
      </c>
      <c r="G41" s="41"/>
      <c r="H41" s="41"/>
      <c r="I41" s="162">
        <v>0</v>
      </c>
      <c r="J41" s="161">
        <f>0</f>
        <v>0</v>
      </c>
      <c r="K41" s="41"/>
      <c r="L41" s="149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6.96" customHeight="1">
      <c r="A42" s="41"/>
      <c r="B42" s="47"/>
      <c r="C42" s="41"/>
      <c r="D42" s="41"/>
      <c r="E42" s="41"/>
      <c r="F42" s="41"/>
      <c r="G42" s="41"/>
      <c r="H42" s="41"/>
      <c r="I42" s="41"/>
      <c r="J42" s="41"/>
      <c r="K42" s="41"/>
      <c r="L42" s="149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2" customFormat="1" ht="25.44" customHeight="1">
      <c r="A43" s="41"/>
      <c r="B43" s="47"/>
      <c r="C43" s="163"/>
      <c r="D43" s="164" t="s">
        <v>49</v>
      </c>
      <c r="E43" s="165"/>
      <c r="F43" s="165"/>
      <c r="G43" s="166" t="s">
        <v>50</v>
      </c>
      <c r="H43" s="167" t="s">
        <v>51</v>
      </c>
      <c r="I43" s="165"/>
      <c r="J43" s="168">
        <f>SUM(J34:J41)</f>
        <v>0</v>
      </c>
      <c r="K43" s="169"/>
      <c r="L43" s="149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</row>
    <row r="44" s="2" customFormat="1" ht="14.4" customHeight="1">
      <c r="A44" s="41"/>
      <c r="B44" s="170"/>
      <c r="C44" s="171"/>
      <c r="D44" s="171"/>
      <c r="E44" s="171"/>
      <c r="F44" s="171"/>
      <c r="G44" s="171"/>
      <c r="H44" s="171"/>
      <c r="I44" s="171"/>
      <c r="J44" s="171"/>
      <c r="K44" s="171"/>
      <c r="L44" s="149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8" s="2" customFormat="1" ht="6.96" customHeight="1">
      <c r="A48" s="41"/>
      <c r="B48" s="172"/>
      <c r="C48" s="173"/>
      <c r="D48" s="173"/>
      <c r="E48" s="173"/>
      <c r="F48" s="173"/>
      <c r="G48" s="173"/>
      <c r="H48" s="173"/>
      <c r="I48" s="173"/>
      <c r="J48" s="173"/>
      <c r="K48" s="173"/>
      <c r="L48" s="149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24.96" customHeight="1">
      <c r="A49" s="41"/>
      <c r="B49" s="42"/>
      <c r="C49" s="26" t="s">
        <v>159</v>
      </c>
      <c r="D49" s="43"/>
      <c r="E49" s="43"/>
      <c r="F49" s="43"/>
      <c r="G49" s="43"/>
      <c r="H49" s="43"/>
      <c r="I49" s="43"/>
      <c r="J49" s="43"/>
      <c r="K49" s="43"/>
      <c r="L49" s="149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6.96" customHeight="1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149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12" customHeight="1">
      <c r="A51" s="41"/>
      <c r="B51" s="42"/>
      <c r="C51" s="35" t="s">
        <v>16</v>
      </c>
      <c r="D51" s="43"/>
      <c r="E51" s="43"/>
      <c r="F51" s="43"/>
      <c r="G51" s="43"/>
      <c r="H51" s="43"/>
      <c r="I51" s="43"/>
      <c r="J51" s="43"/>
      <c r="K51" s="43"/>
      <c r="L51" s="149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6.5" customHeight="1">
      <c r="A52" s="41"/>
      <c r="B52" s="42"/>
      <c r="C52" s="43"/>
      <c r="D52" s="43"/>
      <c r="E52" s="174" t="str">
        <f>E7</f>
        <v>MODERNIZACE DOMOVA sv. VÁCLAVA, rekonstrukce domova pro seniory a modernizace zázemí služby</v>
      </c>
      <c r="F52" s="35"/>
      <c r="G52" s="35"/>
      <c r="H52" s="35"/>
      <c r="I52" s="43"/>
      <c r="J52" s="43"/>
      <c r="K52" s="43"/>
      <c r="L52" s="149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1" customFormat="1" ht="12" customHeight="1">
      <c r="B53" s="24"/>
      <c r="C53" s="35" t="s">
        <v>155</v>
      </c>
      <c r="D53" s="25"/>
      <c r="E53" s="25"/>
      <c r="F53" s="25"/>
      <c r="G53" s="25"/>
      <c r="H53" s="25"/>
      <c r="I53" s="25"/>
      <c r="J53" s="25"/>
      <c r="K53" s="25"/>
      <c r="L53" s="23"/>
    </row>
    <row r="54" s="1" customFormat="1" ht="16.5" customHeight="1">
      <c r="B54" s="24"/>
      <c r="C54" s="25"/>
      <c r="D54" s="25"/>
      <c r="E54" s="174" t="s">
        <v>2482</v>
      </c>
      <c r="F54" s="25"/>
      <c r="G54" s="25"/>
      <c r="H54" s="25"/>
      <c r="I54" s="25"/>
      <c r="J54" s="25"/>
      <c r="K54" s="25"/>
      <c r="L54" s="23"/>
    </row>
    <row r="55" s="1" customFormat="1" ht="12" customHeight="1">
      <c r="B55" s="24"/>
      <c r="C55" s="35" t="s">
        <v>157</v>
      </c>
      <c r="D55" s="25"/>
      <c r="E55" s="25"/>
      <c r="F55" s="25"/>
      <c r="G55" s="25"/>
      <c r="H55" s="25"/>
      <c r="I55" s="25"/>
      <c r="J55" s="25"/>
      <c r="K55" s="25"/>
      <c r="L55" s="23"/>
    </row>
    <row r="56" s="2" customFormat="1" ht="16.5" customHeight="1">
      <c r="A56" s="41"/>
      <c r="B56" s="42"/>
      <c r="C56" s="43"/>
      <c r="D56" s="43"/>
      <c r="E56" s="301" t="s">
        <v>2850</v>
      </c>
      <c r="F56" s="43"/>
      <c r="G56" s="43"/>
      <c r="H56" s="43"/>
      <c r="I56" s="43"/>
      <c r="J56" s="43"/>
      <c r="K56" s="43"/>
      <c r="L56" s="149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12" customHeight="1">
      <c r="A57" s="41"/>
      <c r="B57" s="42"/>
      <c r="C57" s="35" t="s">
        <v>2851</v>
      </c>
      <c r="D57" s="43"/>
      <c r="E57" s="43"/>
      <c r="F57" s="43"/>
      <c r="G57" s="43"/>
      <c r="H57" s="43"/>
      <c r="I57" s="43"/>
      <c r="J57" s="43"/>
      <c r="K57" s="43"/>
      <c r="L57" s="149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6.5" customHeight="1">
      <c r="A58" s="41"/>
      <c r="B58" s="42"/>
      <c r="C58" s="43"/>
      <c r="D58" s="43"/>
      <c r="E58" s="72" t="str">
        <f>E13</f>
        <v>SO05_8 - Elektroinstalace - Demontáž elektroinstalace</v>
      </c>
      <c r="F58" s="43"/>
      <c r="G58" s="43"/>
      <c r="H58" s="43"/>
      <c r="I58" s="43"/>
      <c r="J58" s="43"/>
      <c r="K58" s="43"/>
      <c r="L58" s="149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6.96" customHeight="1">
      <c r="A59" s="41"/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149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2" customHeight="1">
      <c r="A60" s="41"/>
      <c r="B60" s="42"/>
      <c r="C60" s="35" t="s">
        <v>22</v>
      </c>
      <c r="D60" s="43"/>
      <c r="E60" s="43"/>
      <c r="F60" s="30" t="str">
        <f>F16</f>
        <v>Brandýs nad Labem-Stará Boleslav</v>
      </c>
      <c r="G60" s="43"/>
      <c r="H60" s="43"/>
      <c r="I60" s="35" t="s">
        <v>24</v>
      </c>
      <c r="J60" s="75" t="str">
        <f>IF(J16="","",J16)</f>
        <v>11. 12. 2025</v>
      </c>
      <c r="K60" s="43"/>
      <c r="L60" s="149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6.96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49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25.65" customHeight="1">
      <c r="A62" s="41"/>
      <c r="B62" s="42"/>
      <c r="C62" s="35" t="s">
        <v>26</v>
      </c>
      <c r="D62" s="43"/>
      <c r="E62" s="43"/>
      <c r="F62" s="30" t="str">
        <f>E19</f>
        <v>ARCIDIECÉZNÍ CHARITA PRAHA</v>
      </c>
      <c r="G62" s="43"/>
      <c r="H62" s="43"/>
      <c r="I62" s="35" t="s">
        <v>32</v>
      </c>
      <c r="J62" s="39" t="str">
        <f>E25</f>
        <v>JIRSA - ARCHITEKTI, s.r.o.</v>
      </c>
      <c r="K62" s="43"/>
      <c r="L62" s="149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15.15" customHeight="1">
      <c r="A63" s="41"/>
      <c r="B63" s="42"/>
      <c r="C63" s="35" t="s">
        <v>30</v>
      </c>
      <c r="D63" s="43"/>
      <c r="E63" s="43"/>
      <c r="F63" s="30" t="str">
        <f>IF(E22="","",E22)</f>
        <v>Vyplň údaj</v>
      </c>
      <c r="G63" s="43"/>
      <c r="H63" s="43"/>
      <c r="I63" s="35" t="s">
        <v>35</v>
      </c>
      <c r="J63" s="39" t="str">
        <f>E28</f>
        <v xml:space="preserve"> </v>
      </c>
      <c r="K63" s="43"/>
      <c r="L63" s="149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</row>
    <row r="64" s="2" customFormat="1" ht="10.32" customHeight="1">
      <c r="A64" s="41"/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149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</row>
    <row r="65" s="2" customFormat="1" ht="29.28" customHeight="1">
      <c r="A65" s="41"/>
      <c r="B65" s="42"/>
      <c r="C65" s="175" t="s">
        <v>160</v>
      </c>
      <c r="D65" s="176"/>
      <c r="E65" s="176"/>
      <c r="F65" s="176"/>
      <c r="G65" s="176"/>
      <c r="H65" s="176"/>
      <c r="I65" s="176"/>
      <c r="J65" s="177" t="s">
        <v>161</v>
      </c>
      <c r="K65" s="176"/>
      <c r="L65" s="149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 s="2" customFormat="1" ht="10.32" customHeight="1">
      <c r="A66" s="41"/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149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2.8" customHeight="1">
      <c r="A67" s="41"/>
      <c r="B67" s="42"/>
      <c r="C67" s="178" t="s">
        <v>71</v>
      </c>
      <c r="D67" s="43"/>
      <c r="E67" s="43"/>
      <c r="F67" s="43"/>
      <c r="G67" s="43"/>
      <c r="H67" s="43"/>
      <c r="I67" s="43"/>
      <c r="J67" s="105">
        <f>J92</f>
        <v>0</v>
      </c>
      <c r="K67" s="43"/>
      <c r="L67" s="149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U67" s="20" t="s">
        <v>162</v>
      </c>
    </row>
    <row r="68" s="9" customFormat="1" ht="24.96" customHeight="1">
      <c r="A68" s="9"/>
      <c r="B68" s="179"/>
      <c r="C68" s="180"/>
      <c r="D68" s="181" t="s">
        <v>3329</v>
      </c>
      <c r="E68" s="182"/>
      <c r="F68" s="182"/>
      <c r="G68" s="182"/>
      <c r="H68" s="182"/>
      <c r="I68" s="182"/>
      <c r="J68" s="183">
        <f>J93</f>
        <v>0</v>
      </c>
      <c r="K68" s="180"/>
      <c r="L68" s="184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2" customFormat="1" ht="21.84" customHeight="1">
      <c r="A69" s="41"/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149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6.96" customHeight="1">
      <c r="A70" s="41"/>
      <c r="B70" s="62"/>
      <c r="C70" s="63"/>
      <c r="D70" s="63"/>
      <c r="E70" s="63"/>
      <c r="F70" s="63"/>
      <c r="G70" s="63"/>
      <c r="H70" s="63"/>
      <c r="I70" s="63"/>
      <c r="J70" s="63"/>
      <c r="K70" s="63"/>
      <c r="L70" s="149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4" s="2" customFormat="1" ht="6.96" customHeight="1">
      <c r="A74" s="41"/>
      <c r="B74" s="64"/>
      <c r="C74" s="65"/>
      <c r="D74" s="65"/>
      <c r="E74" s="65"/>
      <c r="F74" s="65"/>
      <c r="G74" s="65"/>
      <c r="H74" s="65"/>
      <c r="I74" s="65"/>
      <c r="J74" s="65"/>
      <c r="K74" s="65"/>
      <c r="L74" s="149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24.96" customHeight="1">
      <c r="A75" s="41"/>
      <c r="B75" s="42"/>
      <c r="C75" s="26" t="s">
        <v>178</v>
      </c>
      <c r="D75" s="43"/>
      <c r="E75" s="43"/>
      <c r="F75" s="43"/>
      <c r="G75" s="43"/>
      <c r="H75" s="43"/>
      <c r="I75" s="43"/>
      <c r="J75" s="43"/>
      <c r="K75" s="43"/>
      <c r="L75" s="149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6.96" customHeigh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149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2" customHeight="1">
      <c r="A77" s="41"/>
      <c r="B77" s="42"/>
      <c r="C77" s="35" t="s">
        <v>16</v>
      </c>
      <c r="D77" s="43"/>
      <c r="E77" s="43"/>
      <c r="F77" s="43"/>
      <c r="G77" s="43"/>
      <c r="H77" s="43"/>
      <c r="I77" s="43"/>
      <c r="J77" s="43"/>
      <c r="K77" s="43"/>
      <c r="L77" s="149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6.5" customHeight="1">
      <c r="A78" s="41"/>
      <c r="B78" s="42"/>
      <c r="C78" s="43"/>
      <c r="D78" s="43"/>
      <c r="E78" s="174" t="str">
        <f>E7</f>
        <v>MODERNIZACE DOMOVA sv. VÁCLAVA, rekonstrukce domova pro seniory a modernizace zázemí služby</v>
      </c>
      <c r="F78" s="35"/>
      <c r="G78" s="35"/>
      <c r="H78" s="35"/>
      <c r="I78" s="43"/>
      <c r="J78" s="43"/>
      <c r="K78" s="43"/>
      <c r="L78" s="149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1" customFormat="1" ht="12" customHeight="1">
      <c r="B79" s="24"/>
      <c r="C79" s="35" t="s">
        <v>155</v>
      </c>
      <c r="D79" s="25"/>
      <c r="E79" s="25"/>
      <c r="F79" s="25"/>
      <c r="G79" s="25"/>
      <c r="H79" s="25"/>
      <c r="I79" s="25"/>
      <c r="J79" s="25"/>
      <c r="K79" s="25"/>
      <c r="L79" s="23"/>
    </row>
    <row r="80" s="1" customFormat="1" ht="16.5" customHeight="1">
      <c r="B80" s="24"/>
      <c r="C80" s="25"/>
      <c r="D80" s="25"/>
      <c r="E80" s="174" t="s">
        <v>2482</v>
      </c>
      <c r="F80" s="25"/>
      <c r="G80" s="25"/>
      <c r="H80" s="25"/>
      <c r="I80" s="25"/>
      <c r="J80" s="25"/>
      <c r="K80" s="25"/>
      <c r="L80" s="23"/>
    </row>
    <row r="81" s="1" customFormat="1" ht="12" customHeight="1">
      <c r="B81" s="24"/>
      <c r="C81" s="35" t="s">
        <v>157</v>
      </c>
      <c r="D81" s="25"/>
      <c r="E81" s="25"/>
      <c r="F81" s="25"/>
      <c r="G81" s="25"/>
      <c r="H81" s="25"/>
      <c r="I81" s="25"/>
      <c r="J81" s="25"/>
      <c r="K81" s="25"/>
      <c r="L81" s="23"/>
    </row>
    <row r="82" s="2" customFormat="1" ht="16.5" customHeight="1">
      <c r="A82" s="41"/>
      <c r="B82" s="42"/>
      <c r="C82" s="43"/>
      <c r="D82" s="43"/>
      <c r="E82" s="301" t="s">
        <v>2850</v>
      </c>
      <c r="F82" s="43"/>
      <c r="G82" s="43"/>
      <c r="H82" s="43"/>
      <c r="I82" s="43"/>
      <c r="J82" s="43"/>
      <c r="K82" s="43"/>
      <c r="L82" s="149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2" customHeight="1">
      <c r="A83" s="41"/>
      <c r="B83" s="42"/>
      <c r="C83" s="35" t="s">
        <v>2851</v>
      </c>
      <c r="D83" s="43"/>
      <c r="E83" s="43"/>
      <c r="F83" s="43"/>
      <c r="G83" s="43"/>
      <c r="H83" s="43"/>
      <c r="I83" s="43"/>
      <c r="J83" s="43"/>
      <c r="K83" s="43"/>
      <c r="L83" s="149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6.5" customHeight="1">
      <c r="A84" s="41"/>
      <c r="B84" s="42"/>
      <c r="C84" s="43"/>
      <c r="D84" s="43"/>
      <c r="E84" s="72" t="str">
        <f>E13</f>
        <v>SO05_8 - Elektroinstalace - Demontáž elektroinstalace</v>
      </c>
      <c r="F84" s="43"/>
      <c r="G84" s="43"/>
      <c r="H84" s="43"/>
      <c r="I84" s="43"/>
      <c r="J84" s="43"/>
      <c r="K84" s="43"/>
      <c r="L84" s="149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6.96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49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5" t="s">
        <v>22</v>
      </c>
      <c r="D86" s="43"/>
      <c r="E86" s="43"/>
      <c r="F86" s="30" t="str">
        <f>F16</f>
        <v>Brandýs nad Labem-Stará Boleslav</v>
      </c>
      <c r="G86" s="43"/>
      <c r="H86" s="43"/>
      <c r="I86" s="35" t="s">
        <v>24</v>
      </c>
      <c r="J86" s="75" t="str">
        <f>IF(J16="","",J16)</f>
        <v>11. 12. 2025</v>
      </c>
      <c r="K86" s="43"/>
      <c r="L86" s="149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6.96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49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25.65" customHeight="1">
      <c r="A88" s="41"/>
      <c r="B88" s="42"/>
      <c r="C88" s="35" t="s">
        <v>26</v>
      </c>
      <c r="D88" s="43"/>
      <c r="E88" s="43"/>
      <c r="F88" s="30" t="str">
        <f>E19</f>
        <v>ARCIDIECÉZNÍ CHARITA PRAHA</v>
      </c>
      <c r="G88" s="43"/>
      <c r="H88" s="43"/>
      <c r="I88" s="35" t="s">
        <v>32</v>
      </c>
      <c r="J88" s="39" t="str">
        <f>E25</f>
        <v>JIRSA - ARCHITEKTI, s.r.o.</v>
      </c>
      <c r="K88" s="43"/>
      <c r="L88" s="149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5.15" customHeight="1">
      <c r="A89" s="41"/>
      <c r="B89" s="42"/>
      <c r="C89" s="35" t="s">
        <v>30</v>
      </c>
      <c r="D89" s="43"/>
      <c r="E89" s="43"/>
      <c r="F89" s="30" t="str">
        <f>IF(E22="","",E22)</f>
        <v>Vyplň údaj</v>
      </c>
      <c r="G89" s="43"/>
      <c r="H89" s="43"/>
      <c r="I89" s="35" t="s">
        <v>35</v>
      </c>
      <c r="J89" s="39" t="str">
        <f>E28</f>
        <v xml:space="preserve"> </v>
      </c>
      <c r="K89" s="43"/>
      <c r="L89" s="149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0.32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149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11" customFormat="1" ht="29.28" customHeight="1">
      <c r="A91" s="190"/>
      <c r="B91" s="191"/>
      <c r="C91" s="192" t="s">
        <v>179</v>
      </c>
      <c r="D91" s="193" t="s">
        <v>58</v>
      </c>
      <c r="E91" s="193" t="s">
        <v>54</v>
      </c>
      <c r="F91" s="193" t="s">
        <v>55</v>
      </c>
      <c r="G91" s="193" t="s">
        <v>180</v>
      </c>
      <c r="H91" s="193" t="s">
        <v>181</v>
      </c>
      <c r="I91" s="193" t="s">
        <v>182</v>
      </c>
      <c r="J91" s="193" t="s">
        <v>161</v>
      </c>
      <c r="K91" s="194" t="s">
        <v>183</v>
      </c>
      <c r="L91" s="195"/>
      <c r="M91" s="95" t="s">
        <v>21</v>
      </c>
      <c r="N91" s="96" t="s">
        <v>43</v>
      </c>
      <c r="O91" s="96" t="s">
        <v>184</v>
      </c>
      <c r="P91" s="96" t="s">
        <v>185</v>
      </c>
      <c r="Q91" s="96" t="s">
        <v>186</v>
      </c>
      <c r="R91" s="96" t="s">
        <v>187</v>
      </c>
      <c r="S91" s="96" t="s">
        <v>188</v>
      </c>
      <c r="T91" s="97" t="s">
        <v>189</v>
      </c>
      <c r="U91" s="190"/>
      <c r="V91" s="190"/>
      <c r="W91" s="190"/>
      <c r="X91" s="190"/>
      <c r="Y91" s="190"/>
      <c r="Z91" s="190"/>
      <c r="AA91" s="190"/>
      <c r="AB91" s="190"/>
      <c r="AC91" s="190"/>
      <c r="AD91" s="190"/>
      <c r="AE91" s="190"/>
    </row>
    <row r="92" s="2" customFormat="1" ht="22.8" customHeight="1">
      <c r="A92" s="41"/>
      <c r="B92" s="42"/>
      <c r="C92" s="102" t="s">
        <v>190</v>
      </c>
      <c r="D92" s="43"/>
      <c r="E92" s="43"/>
      <c r="F92" s="43"/>
      <c r="G92" s="43"/>
      <c r="H92" s="43"/>
      <c r="I92" s="43"/>
      <c r="J92" s="196">
        <f>BK92</f>
        <v>0</v>
      </c>
      <c r="K92" s="43"/>
      <c r="L92" s="47"/>
      <c r="M92" s="98"/>
      <c r="N92" s="197"/>
      <c r="O92" s="99"/>
      <c r="P92" s="198">
        <f>P93</f>
        <v>0</v>
      </c>
      <c r="Q92" s="99"/>
      <c r="R92" s="198">
        <f>R93</f>
        <v>0</v>
      </c>
      <c r="S92" s="99"/>
      <c r="T92" s="199">
        <f>T93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T92" s="20" t="s">
        <v>72</v>
      </c>
      <c r="AU92" s="20" t="s">
        <v>162</v>
      </c>
      <c r="BK92" s="200">
        <f>BK93</f>
        <v>0</v>
      </c>
    </row>
    <row r="93" s="12" customFormat="1" ht="25.92" customHeight="1">
      <c r="A93" s="12"/>
      <c r="B93" s="201"/>
      <c r="C93" s="202"/>
      <c r="D93" s="203" t="s">
        <v>72</v>
      </c>
      <c r="E93" s="204" t="s">
        <v>3330</v>
      </c>
      <c r="F93" s="204" t="s">
        <v>3331</v>
      </c>
      <c r="G93" s="202"/>
      <c r="H93" s="202"/>
      <c r="I93" s="205"/>
      <c r="J93" s="206">
        <f>BK93</f>
        <v>0</v>
      </c>
      <c r="K93" s="202"/>
      <c r="L93" s="207"/>
      <c r="M93" s="208"/>
      <c r="N93" s="209"/>
      <c r="O93" s="209"/>
      <c r="P93" s="210">
        <f>SUM(P94:P98)</f>
        <v>0</v>
      </c>
      <c r="Q93" s="209"/>
      <c r="R93" s="210">
        <f>SUM(R94:R98)</f>
        <v>0</v>
      </c>
      <c r="S93" s="209"/>
      <c r="T93" s="211">
        <f>SUM(T94:T98)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2" t="s">
        <v>77</v>
      </c>
      <c r="AT93" s="213" t="s">
        <v>72</v>
      </c>
      <c r="AU93" s="213" t="s">
        <v>73</v>
      </c>
      <c r="AY93" s="212" t="s">
        <v>193</v>
      </c>
      <c r="BK93" s="214">
        <f>SUM(BK94:BK98)</f>
        <v>0</v>
      </c>
    </row>
    <row r="94" s="2" customFormat="1" ht="24.15" customHeight="1">
      <c r="A94" s="41"/>
      <c r="B94" s="42"/>
      <c r="C94" s="217" t="s">
        <v>77</v>
      </c>
      <c r="D94" s="217" t="s">
        <v>195</v>
      </c>
      <c r="E94" s="218" t="s">
        <v>3332</v>
      </c>
      <c r="F94" s="219" t="s">
        <v>3333</v>
      </c>
      <c r="G94" s="220" t="s">
        <v>1687</v>
      </c>
      <c r="H94" s="221">
        <v>50</v>
      </c>
      <c r="I94" s="222"/>
      <c r="J94" s="223">
        <f>ROUND(I94*H94,2)</f>
        <v>0</v>
      </c>
      <c r="K94" s="219" t="s">
        <v>21</v>
      </c>
      <c r="L94" s="47"/>
      <c r="M94" s="224" t="s">
        <v>21</v>
      </c>
      <c r="N94" s="225" t="s">
        <v>44</v>
      </c>
      <c r="O94" s="87"/>
      <c r="P94" s="226">
        <f>O94*H94</f>
        <v>0</v>
      </c>
      <c r="Q94" s="226">
        <v>0</v>
      </c>
      <c r="R94" s="226">
        <f>Q94*H94</f>
        <v>0</v>
      </c>
      <c r="S94" s="226">
        <v>0</v>
      </c>
      <c r="T94" s="227">
        <f>S94*H94</f>
        <v>0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R94" s="228" t="s">
        <v>200</v>
      </c>
      <c r="AT94" s="228" t="s">
        <v>195</v>
      </c>
      <c r="AU94" s="228" t="s">
        <v>77</v>
      </c>
      <c r="AY94" s="20" t="s">
        <v>193</v>
      </c>
      <c r="BE94" s="229">
        <f>IF(N94="základní",J94,0)</f>
        <v>0</v>
      </c>
      <c r="BF94" s="229">
        <f>IF(N94="snížená",J94,0)</f>
        <v>0</v>
      </c>
      <c r="BG94" s="229">
        <f>IF(N94="zákl. přenesená",J94,0)</f>
        <v>0</v>
      </c>
      <c r="BH94" s="229">
        <f>IF(N94="sníž. přenesená",J94,0)</f>
        <v>0</v>
      </c>
      <c r="BI94" s="229">
        <f>IF(N94="nulová",J94,0)</f>
        <v>0</v>
      </c>
      <c r="BJ94" s="20" t="s">
        <v>77</v>
      </c>
      <c r="BK94" s="229">
        <f>ROUND(I94*H94,2)</f>
        <v>0</v>
      </c>
      <c r="BL94" s="20" t="s">
        <v>200</v>
      </c>
      <c r="BM94" s="228" t="s">
        <v>81</v>
      </c>
    </row>
    <row r="95" s="2" customFormat="1" ht="24.15" customHeight="1">
      <c r="A95" s="41"/>
      <c r="B95" s="42"/>
      <c r="C95" s="217" t="s">
        <v>81</v>
      </c>
      <c r="D95" s="217" t="s">
        <v>195</v>
      </c>
      <c r="E95" s="218" t="s">
        <v>3334</v>
      </c>
      <c r="F95" s="219" t="s">
        <v>3335</v>
      </c>
      <c r="G95" s="220" t="s">
        <v>1687</v>
      </c>
      <c r="H95" s="221">
        <v>20</v>
      </c>
      <c r="I95" s="222"/>
      <c r="J95" s="223">
        <f>ROUND(I95*H95,2)</f>
        <v>0</v>
      </c>
      <c r="K95" s="219" t="s">
        <v>21</v>
      </c>
      <c r="L95" s="47"/>
      <c r="M95" s="224" t="s">
        <v>21</v>
      </c>
      <c r="N95" s="225" t="s">
        <v>44</v>
      </c>
      <c r="O95" s="87"/>
      <c r="P95" s="226">
        <f>O95*H95</f>
        <v>0</v>
      </c>
      <c r="Q95" s="226">
        <v>0</v>
      </c>
      <c r="R95" s="226">
        <f>Q95*H95</f>
        <v>0</v>
      </c>
      <c r="S95" s="226">
        <v>0</v>
      </c>
      <c r="T95" s="227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28" t="s">
        <v>200</v>
      </c>
      <c r="AT95" s="228" t="s">
        <v>195</v>
      </c>
      <c r="AU95" s="228" t="s">
        <v>77</v>
      </c>
      <c r="AY95" s="20" t="s">
        <v>193</v>
      </c>
      <c r="BE95" s="229">
        <f>IF(N95="základní",J95,0)</f>
        <v>0</v>
      </c>
      <c r="BF95" s="229">
        <f>IF(N95="snížená",J95,0)</f>
        <v>0</v>
      </c>
      <c r="BG95" s="229">
        <f>IF(N95="zákl. přenesená",J95,0)</f>
        <v>0</v>
      </c>
      <c r="BH95" s="229">
        <f>IF(N95="sníž. přenesená",J95,0)</f>
        <v>0</v>
      </c>
      <c r="BI95" s="229">
        <f>IF(N95="nulová",J95,0)</f>
        <v>0</v>
      </c>
      <c r="BJ95" s="20" t="s">
        <v>77</v>
      </c>
      <c r="BK95" s="229">
        <f>ROUND(I95*H95,2)</f>
        <v>0</v>
      </c>
      <c r="BL95" s="20" t="s">
        <v>200</v>
      </c>
      <c r="BM95" s="228" t="s">
        <v>200</v>
      </c>
    </row>
    <row r="96" s="2" customFormat="1" ht="24.15" customHeight="1">
      <c r="A96" s="41"/>
      <c r="B96" s="42"/>
      <c r="C96" s="217" t="s">
        <v>109</v>
      </c>
      <c r="D96" s="217" t="s">
        <v>195</v>
      </c>
      <c r="E96" s="218" t="s">
        <v>3336</v>
      </c>
      <c r="F96" s="219" t="s">
        <v>3337</v>
      </c>
      <c r="G96" s="220" t="s">
        <v>211</v>
      </c>
      <c r="H96" s="221">
        <v>2000</v>
      </c>
      <c r="I96" s="222"/>
      <c r="J96" s="223">
        <f>ROUND(I96*H96,2)</f>
        <v>0</v>
      </c>
      <c r="K96" s="219" t="s">
        <v>21</v>
      </c>
      <c r="L96" s="47"/>
      <c r="M96" s="224" t="s">
        <v>21</v>
      </c>
      <c r="N96" s="225" t="s">
        <v>44</v>
      </c>
      <c r="O96" s="87"/>
      <c r="P96" s="226">
        <f>O96*H96</f>
        <v>0</v>
      </c>
      <c r="Q96" s="226">
        <v>0</v>
      </c>
      <c r="R96" s="226">
        <f>Q96*H96</f>
        <v>0</v>
      </c>
      <c r="S96" s="226">
        <v>0</v>
      </c>
      <c r="T96" s="227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28" t="s">
        <v>200</v>
      </c>
      <c r="AT96" s="228" t="s">
        <v>195</v>
      </c>
      <c r="AU96" s="228" t="s">
        <v>77</v>
      </c>
      <c r="AY96" s="20" t="s">
        <v>193</v>
      </c>
      <c r="BE96" s="229">
        <f>IF(N96="základní",J96,0)</f>
        <v>0</v>
      </c>
      <c r="BF96" s="229">
        <f>IF(N96="snížená",J96,0)</f>
        <v>0</v>
      </c>
      <c r="BG96" s="229">
        <f>IF(N96="zákl. přenesená",J96,0)</f>
        <v>0</v>
      </c>
      <c r="BH96" s="229">
        <f>IF(N96="sníž. přenesená",J96,0)</f>
        <v>0</v>
      </c>
      <c r="BI96" s="229">
        <f>IF(N96="nulová",J96,0)</f>
        <v>0</v>
      </c>
      <c r="BJ96" s="20" t="s">
        <v>77</v>
      </c>
      <c r="BK96" s="229">
        <f>ROUND(I96*H96,2)</f>
        <v>0</v>
      </c>
      <c r="BL96" s="20" t="s">
        <v>200</v>
      </c>
      <c r="BM96" s="228" t="s">
        <v>240</v>
      </c>
    </row>
    <row r="97" s="2" customFormat="1" ht="24.15" customHeight="1">
      <c r="A97" s="41"/>
      <c r="B97" s="42"/>
      <c r="C97" s="217" t="s">
        <v>200</v>
      </c>
      <c r="D97" s="217" t="s">
        <v>195</v>
      </c>
      <c r="E97" s="218" t="s">
        <v>3338</v>
      </c>
      <c r="F97" s="219" t="s">
        <v>3339</v>
      </c>
      <c r="G97" s="220" t="s">
        <v>1687</v>
      </c>
      <c r="H97" s="221">
        <v>1</v>
      </c>
      <c r="I97" s="222"/>
      <c r="J97" s="223">
        <f>ROUND(I97*H97,2)</f>
        <v>0</v>
      </c>
      <c r="K97" s="219" t="s">
        <v>21</v>
      </c>
      <c r="L97" s="47"/>
      <c r="M97" s="224" t="s">
        <v>21</v>
      </c>
      <c r="N97" s="225" t="s">
        <v>44</v>
      </c>
      <c r="O97" s="87"/>
      <c r="P97" s="226">
        <f>O97*H97</f>
        <v>0</v>
      </c>
      <c r="Q97" s="226">
        <v>0</v>
      </c>
      <c r="R97" s="226">
        <f>Q97*H97</f>
        <v>0</v>
      </c>
      <c r="S97" s="226">
        <v>0</v>
      </c>
      <c r="T97" s="227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28" t="s">
        <v>200</v>
      </c>
      <c r="AT97" s="228" t="s">
        <v>195</v>
      </c>
      <c r="AU97" s="228" t="s">
        <v>77</v>
      </c>
      <c r="AY97" s="20" t="s">
        <v>193</v>
      </c>
      <c r="BE97" s="229">
        <f>IF(N97="základní",J97,0)</f>
        <v>0</v>
      </c>
      <c r="BF97" s="229">
        <f>IF(N97="snížená",J97,0)</f>
        <v>0</v>
      </c>
      <c r="BG97" s="229">
        <f>IF(N97="zákl. přenesená",J97,0)</f>
        <v>0</v>
      </c>
      <c r="BH97" s="229">
        <f>IF(N97="sníž. přenesená",J97,0)</f>
        <v>0</v>
      </c>
      <c r="BI97" s="229">
        <f>IF(N97="nulová",J97,0)</f>
        <v>0</v>
      </c>
      <c r="BJ97" s="20" t="s">
        <v>77</v>
      </c>
      <c r="BK97" s="229">
        <f>ROUND(I97*H97,2)</f>
        <v>0</v>
      </c>
      <c r="BL97" s="20" t="s">
        <v>200</v>
      </c>
      <c r="BM97" s="228" t="s">
        <v>254</v>
      </c>
    </row>
    <row r="98" s="2" customFormat="1" ht="24.15" customHeight="1">
      <c r="A98" s="41"/>
      <c r="B98" s="42"/>
      <c r="C98" s="217" t="s">
        <v>234</v>
      </c>
      <c r="D98" s="217" t="s">
        <v>195</v>
      </c>
      <c r="E98" s="218" t="s">
        <v>3340</v>
      </c>
      <c r="F98" s="219" t="s">
        <v>3341</v>
      </c>
      <c r="G98" s="220" t="s">
        <v>1687</v>
      </c>
      <c r="H98" s="221">
        <v>11</v>
      </c>
      <c r="I98" s="222"/>
      <c r="J98" s="223">
        <f>ROUND(I98*H98,2)</f>
        <v>0</v>
      </c>
      <c r="K98" s="219" t="s">
        <v>21</v>
      </c>
      <c r="L98" s="47"/>
      <c r="M98" s="297" t="s">
        <v>21</v>
      </c>
      <c r="N98" s="298" t="s">
        <v>44</v>
      </c>
      <c r="O98" s="295"/>
      <c r="P98" s="299">
        <f>O98*H98</f>
        <v>0</v>
      </c>
      <c r="Q98" s="299">
        <v>0</v>
      </c>
      <c r="R98" s="299">
        <f>Q98*H98</f>
        <v>0</v>
      </c>
      <c r="S98" s="299">
        <v>0</v>
      </c>
      <c r="T98" s="300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28" t="s">
        <v>200</v>
      </c>
      <c r="AT98" s="228" t="s">
        <v>195</v>
      </c>
      <c r="AU98" s="228" t="s">
        <v>77</v>
      </c>
      <c r="AY98" s="20" t="s">
        <v>193</v>
      </c>
      <c r="BE98" s="229">
        <f>IF(N98="základní",J98,0)</f>
        <v>0</v>
      </c>
      <c r="BF98" s="229">
        <f>IF(N98="snížená",J98,0)</f>
        <v>0</v>
      </c>
      <c r="BG98" s="229">
        <f>IF(N98="zákl. přenesená",J98,0)</f>
        <v>0</v>
      </c>
      <c r="BH98" s="229">
        <f>IF(N98="sníž. přenesená",J98,0)</f>
        <v>0</v>
      </c>
      <c r="BI98" s="229">
        <f>IF(N98="nulová",J98,0)</f>
        <v>0</v>
      </c>
      <c r="BJ98" s="20" t="s">
        <v>77</v>
      </c>
      <c r="BK98" s="229">
        <f>ROUND(I98*H98,2)</f>
        <v>0</v>
      </c>
      <c r="BL98" s="20" t="s">
        <v>200</v>
      </c>
      <c r="BM98" s="228" t="s">
        <v>269</v>
      </c>
    </row>
    <row r="99" s="2" customFormat="1" ht="6.96" customHeight="1">
      <c r="A99" s="41"/>
      <c r="B99" s="62"/>
      <c r="C99" s="63"/>
      <c r="D99" s="63"/>
      <c r="E99" s="63"/>
      <c r="F99" s="63"/>
      <c r="G99" s="63"/>
      <c r="H99" s="63"/>
      <c r="I99" s="63"/>
      <c r="J99" s="63"/>
      <c r="K99" s="63"/>
      <c r="L99" s="47"/>
      <c r="M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</row>
  </sheetData>
  <sheetProtection sheet="1" autoFilter="0" formatColumns="0" formatRows="0" objects="1" scenarios="1" spinCount="100000" saltValue="O++XJnPLEckIcal0bWWaQX/TyOk4KPTE4acWdPvbtrA0oAMkHPbTAoMc08uPuWrjouw/Zu80h4/YxhUfIjqZcg==" hashValue="hzRd6KU4gceN92TaAlTRbSM+9SGqrdA4mCvvBhmYFbZHuyC/Ty0+iBRc7qCDyArArbe0nd/e+WpBbRA8YA2stQ==" algorithmName="SHA-512" password="CC35"/>
  <autoFilter ref="C91:K98"/>
  <mergeCells count="15">
    <mergeCell ref="E7:H7"/>
    <mergeCell ref="E11:H11"/>
    <mergeCell ref="E9:H9"/>
    <mergeCell ref="E13:H13"/>
    <mergeCell ref="E22:H22"/>
    <mergeCell ref="E31:H31"/>
    <mergeCell ref="E52:H52"/>
    <mergeCell ref="E56:H56"/>
    <mergeCell ref="E54:H54"/>
    <mergeCell ref="E58:H58"/>
    <mergeCell ref="E78:H78"/>
    <mergeCell ref="E82:H82"/>
    <mergeCell ref="E80:H80"/>
    <mergeCell ref="E84:H84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137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23"/>
      <c r="AT3" s="20" t="s">
        <v>81</v>
      </c>
    </row>
    <row r="4" s="1" customFormat="1" ht="24.96" customHeight="1">
      <c r="B4" s="23"/>
      <c r="D4" s="145" t="s">
        <v>148</v>
      </c>
      <c r="L4" s="23"/>
      <c r="M4" s="146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7" t="s">
        <v>16</v>
      </c>
      <c r="L6" s="23"/>
    </row>
    <row r="7" s="1" customFormat="1" ht="16.5" customHeight="1">
      <c r="B7" s="23"/>
      <c r="E7" s="148" t="str">
        <f>'Rekapitulace stavby'!K6</f>
        <v>MODERNIZACE DOMOVA sv. VÁCLAVA, rekonstrukce domova pro seniory a modernizace zázemí služby</v>
      </c>
      <c r="F7" s="147"/>
      <c r="G7" s="147"/>
      <c r="H7" s="147"/>
      <c r="L7" s="23"/>
    </row>
    <row r="8">
      <c r="B8" s="23"/>
      <c r="D8" s="147" t="s">
        <v>155</v>
      </c>
      <c r="L8" s="23"/>
    </row>
    <row r="9" s="1" customFormat="1" ht="16.5" customHeight="1">
      <c r="B9" s="23"/>
      <c r="E9" s="148" t="s">
        <v>2482</v>
      </c>
      <c r="F9" s="1"/>
      <c r="G9" s="1"/>
      <c r="H9" s="1"/>
      <c r="L9" s="23"/>
    </row>
    <row r="10" s="1" customFormat="1" ht="12" customHeight="1">
      <c r="B10" s="23"/>
      <c r="D10" s="147" t="s">
        <v>157</v>
      </c>
      <c r="L10" s="23"/>
    </row>
    <row r="11" s="2" customFormat="1" ht="16.5" customHeight="1">
      <c r="A11" s="41"/>
      <c r="B11" s="47"/>
      <c r="C11" s="41"/>
      <c r="D11" s="41"/>
      <c r="E11" s="160" t="s">
        <v>3342</v>
      </c>
      <c r="F11" s="41"/>
      <c r="G11" s="41"/>
      <c r="H11" s="41"/>
      <c r="I11" s="41"/>
      <c r="J11" s="41"/>
      <c r="K11" s="41"/>
      <c r="L11" s="149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7" t="s">
        <v>2851</v>
      </c>
      <c r="E12" s="41"/>
      <c r="F12" s="41"/>
      <c r="G12" s="41"/>
      <c r="H12" s="41"/>
      <c r="I12" s="41"/>
      <c r="J12" s="41"/>
      <c r="K12" s="41"/>
      <c r="L12" s="149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6.5" customHeight="1">
      <c r="A13" s="41"/>
      <c r="B13" s="47"/>
      <c r="C13" s="41"/>
      <c r="D13" s="41"/>
      <c r="E13" s="150" t="s">
        <v>3343</v>
      </c>
      <c r="F13" s="41"/>
      <c r="G13" s="41"/>
      <c r="H13" s="41"/>
      <c r="I13" s="41"/>
      <c r="J13" s="41"/>
      <c r="K13" s="41"/>
      <c r="L13" s="149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>
      <c r="A14" s="41"/>
      <c r="B14" s="47"/>
      <c r="C14" s="41"/>
      <c r="D14" s="41"/>
      <c r="E14" s="41"/>
      <c r="F14" s="41"/>
      <c r="G14" s="41"/>
      <c r="H14" s="41"/>
      <c r="I14" s="41"/>
      <c r="J14" s="41"/>
      <c r="K14" s="41"/>
      <c r="L14" s="149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2" customHeight="1">
      <c r="A15" s="41"/>
      <c r="B15" s="47"/>
      <c r="C15" s="41"/>
      <c r="D15" s="147" t="s">
        <v>18</v>
      </c>
      <c r="E15" s="41"/>
      <c r="F15" s="136" t="s">
        <v>21</v>
      </c>
      <c r="G15" s="41"/>
      <c r="H15" s="41"/>
      <c r="I15" s="147" t="s">
        <v>20</v>
      </c>
      <c r="J15" s="136" t="s">
        <v>21</v>
      </c>
      <c r="K15" s="41"/>
      <c r="L15" s="149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7" t="s">
        <v>22</v>
      </c>
      <c r="E16" s="41"/>
      <c r="F16" s="136" t="s">
        <v>23</v>
      </c>
      <c r="G16" s="41"/>
      <c r="H16" s="41"/>
      <c r="I16" s="147" t="s">
        <v>24</v>
      </c>
      <c r="J16" s="151" t="str">
        <f>'Rekapitulace stavby'!AN8</f>
        <v>11. 12. 2025</v>
      </c>
      <c r="K16" s="41"/>
      <c r="L16" s="149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0.8" customHeight="1">
      <c r="A17" s="41"/>
      <c r="B17" s="47"/>
      <c r="C17" s="41"/>
      <c r="D17" s="41"/>
      <c r="E17" s="41"/>
      <c r="F17" s="41"/>
      <c r="G17" s="41"/>
      <c r="H17" s="41"/>
      <c r="I17" s="41"/>
      <c r="J17" s="41"/>
      <c r="K17" s="41"/>
      <c r="L17" s="149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2" customHeight="1">
      <c r="A18" s="41"/>
      <c r="B18" s="47"/>
      <c r="C18" s="41"/>
      <c r="D18" s="147" t="s">
        <v>26</v>
      </c>
      <c r="E18" s="41"/>
      <c r="F18" s="41"/>
      <c r="G18" s="41"/>
      <c r="H18" s="41"/>
      <c r="I18" s="147" t="s">
        <v>27</v>
      </c>
      <c r="J18" s="136" t="s">
        <v>21</v>
      </c>
      <c r="K18" s="41"/>
      <c r="L18" s="149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8" customHeight="1">
      <c r="A19" s="41"/>
      <c r="B19" s="47"/>
      <c r="C19" s="41"/>
      <c r="D19" s="41"/>
      <c r="E19" s="136" t="s">
        <v>28</v>
      </c>
      <c r="F19" s="41"/>
      <c r="G19" s="41"/>
      <c r="H19" s="41"/>
      <c r="I19" s="147" t="s">
        <v>29</v>
      </c>
      <c r="J19" s="136" t="s">
        <v>21</v>
      </c>
      <c r="K19" s="41"/>
      <c r="L19" s="149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6.96" customHeight="1">
      <c r="A20" s="41"/>
      <c r="B20" s="47"/>
      <c r="C20" s="41"/>
      <c r="D20" s="41"/>
      <c r="E20" s="41"/>
      <c r="F20" s="41"/>
      <c r="G20" s="41"/>
      <c r="H20" s="41"/>
      <c r="I20" s="41"/>
      <c r="J20" s="41"/>
      <c r="K20" s="41"/>
      <c r="L20" s="149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2" customHeight="1">
      <c r="A21" s="41"/>
      <c r="B21" s="47"/>
      <c r="C21" s="41"/>
      <c r="D21" s="147" t="s">
        <v>30</v>
      </c>
      <c r="E21" s="41"/>
      <c r="F21" s="41"/>
      <c r="G21" s="41"/>
      <c r="H21" s="41"/>
      <c r="I21" s="147" t="s">
        <v>27</v>
      </c>
      <c r="J21" s="36" t="str">
        <f>'Rekapitulace stavby'!AN13</f>
        <v>Vyplň údaj</v>
      </c>
      <c r="K21" s="41"/>
      <c r="L21" s="149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8" customHeight="1">
      <c r="A22" s="41"/>
      <c r="B22" s="47"/>
      <c r="C22" s="41"/>
      <c r="D22" s="41"/>
      <c r="E22" s="36" t="str">
        <f>'Rekapitulace stavby'!E14</f>
        <v>Vyplň údaj</v>
      </c>
      <c r="F22" s="136"/>
      <c r="G22" s="136"/>
      <c r="H22" s="136"/>
      <c r="I22" s="147" t="s">
        <v>29</v>
      </c>
      <c r="J22" s="36" t="str">
        <f>'Rekapitulace stavby'!AN14</f>
        <v>Vyplň údaj</v>
      </c>
      <c r="K22" s="41"/>
      <c r="L22" s="149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6.96" customHeight="1">
      <c r="A23" s="41"/>
      <c r="B23" s="47"/>
      <c r="C23" s="41"/>
      <c r="D23" s="41"/>
      <c r="E23" s="41"/>
      <c r="F23" s="41"/>
      <c r="G23" s="41"/>
      <c r="H23" s="41"/>
      <c r="I23" s="41"/>
      <c r="J23" s="41"/>
      <c r="K23" s="41"/>
      <c r="L23" s="149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2" customHeight="1">
      <c r="A24" s="41"/>
      <c r="B24" s="47"/>
      <c r="C24" s="41"/>
      <c r="D24" s="147" t="s">
        <v>32</v>
      </c>
      <c r="E24" s="41"/>
      <c r="F24" s="41"/>
      <c r="G24" s="41"/>
      <c r="H24" s="41"/>
      <c r="I24" s="147" t="s">
        <v>27</v>
      </c>
      <c r="J24" s="136" t="s">
        <v>21</v>
      </c>
      <c r="K24" s="41"/>
      <c r="L24" s="149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8" customHeight="1">
      <c r="A25" s="41"/>
      <c r="B25" s="47"/>
      <c r="C25" s="41"/>
      <c r="D25" s="41"/>
      <c r="E25" s="136" t="s">
        <v>33</v>
      </c>
      <c r="F25" s="41"/>
      <c r="G25" s="41"/>
      <c r="H25" s="41"/>
      <c r="I25" s="147" t="s">
        <v>29</v>
      </c>
      <c r="J25" s="136" t="s">
        <v>21</v>
      </c>
      <c r="K25" s="41"/>
      <c r="L25" s="149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6.96" customHeight="1">
      <c r="A26" s="41"/>
      <c r="B26" s="47"/>
      <c r="C26" s="41"/>
      <c r="D26" s="41"/>
      <c r="E26" s="41"/>
      <c r="F26" s="41"/>
      <c r="G26" s="41"/>
      <c r="H26" s="41"/>
      <c r="I26" s="41"/>
      <c r="J26" s="41"/>
      <c r="K26" s="41"/>
      <c r="L26" s="149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12" customHeight="1">
      <c r="A27" s="41"/>
      <c r="B27" s="47"/>
      <c r="C27" s="41"/>
      <c r="D27" s="147" t="s">
        <v>35</v>
      </c>
      <c r="E27" s="41"/>
      <c r="F27" s="41"/>
      <c r="G27" s="41"/>
      <c r="H27" s="41"/>
      <c r="I27" s="147" t="s">
        <v>27</v>
      </c>
      <c r="J27" s="136" t="str">
        <f>IF('Rekapitulace stavby'!AN19="","",'Rekapitulace stavby'!AN19)</f>
        <v/>
      </c>
      <c r="K27" s="41"/>
      <c r="L27" s="149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8" customHeight="1">
      <c r="A28" s="41"/>
      <c r="B28" s="47"/>
      <c r="C28" s="41"/>
      <c r="D28" s="41"/>
      <c r="E28" s="136" t="str">
        <f>IF('Rekapitulace stavby'!E20="","",'Rekapitulace stavby'!E20)</f>
        <v xml:space="preserve"> </v>
      </c>
      <c r="F28" s="41"/>
      <c r="G28" s="41"/>
      <c r="H28" s="41"/>
      <c r="I28" s="147" t="s">
        <v>29</v>
      </c>
      <c r="J28" s="136" t="str">
        <f>IF('Rekapitulace stavby'!AN20="","",'Rekapitulace stavby'!AN20)</f>
        <v/>
      </c>
      <c r="K28" s="41"/>
      <c r="L28" s="149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41"/>
      <c r="E29" s="41"/>
      <c r="F29" s="41"/>
      <c r="G29" s="41"/>
      <c r="H29" s="41"/>
      <c r="I29" s="41"/>
      <c r="J29" s="41"/>
      <c r="K29" s="41"/>
      <c r="L29" s="149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2" customHeight="1">
      <c r="A30" s="41"/>
      <c r="B30" s="47"/>
      <c r="C30" s="41"/>
      <c r="D30" s="147" t="s">
        <v>37</v>
      </c>
      <c r="E30" s="41"/>
      <c r="F30" s="41"/>
      <c r="G30" s="41"/>
      <c r="H30" s="41"/>
      <c r="I30" s="41"/>
      <c r="J30" s="41"/>
      <c r="K30" s="41"/>
      <c r="L30" s="149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8" customFormat="1" ht="16.5" customHeight="1">
      <c r="A31" s="152"/>
      <c r="B31" s="153"/>
      <c r="C31" s="152"/>
      <c r="D31" s="152"/>
      <c r="E31" s="154" t="s">
        <v>21</v>
      </c>
      <c r="F31" s="154"/>
      <c r="G31" s="154"/>
      <c r="H31" s="154"/>
      <c r="I31" s="152"/>
      <c r="J31" s="152"/>
      <c r="K31" s="152"/>
      <c r="L31" s="155"/>
      <c r="S31" s="152"/>
      <c r="T31" s="152"/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</row>
    <row r="32" s="2" customFormat="1" ht="6.96" customHeight="1">
      <c r="A32" s="41"/>
      <c r="B32" s="47"/>
      <c r="C32" s="41"/>
      <c r="D32" s="41"/>
      <c r="E32" s="41"/>
      <c r="F32" s="41"/>
      <c r="G32" s="41"/>
      <c r="H32" s="41"/>
      <c r="I32" s="41"/>
      <c r="J32" s="41"/>
      <c r="K32" s="41"/>
      <c r="L32" s="149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6"/>
      <c r="E33" s="156"/>
      <c r="F33" s="156"/>
      <c r="G33" s="156"/>
      <c r="H33" s="156"/>
      <c r="I33" s="156"/>
      <c r="J33" s="156"/>
      <c r="K33" s="156"/>
      <c r="L33" s="149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25.44" customHeight="1">
      <c r="A34" s="41"/>
      <c r="B34" s="47"/>
      <c r="C34" s="41"/>
      <c r="D34" s="157" t="s">
        <v>39</v>
      </c>
      <c r="E34" s="41"/>
      <c r="F34" s="41"/>
      <c r="G34" s="41"/>
      <c r="H34" s="41"/>
      <c r="I34" s="41"/>
      <c r="J34" s="158">
        <f>ROUND(J93, 2)</f>
        <v>0</v>
      </c>
      <c r="K34" s="41"/>
      <c r="L34" s="149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6.96" customHeight="1">
      <c r="A35" s="41"/>
      <c r="B35" s="47"/>
      <c r="C35" s="41"/>
      <c r="D35" s="156"/>
      <c r="E35" s="156"/>
      <c r="F35" s="156"/>
      <c r="G35" s="156"/>
      <c r="H35" s="156"/>
      <c r="I35" s="156"/>
      <c r="J35" s="156"/>
      <c r="K35" s="156"/>
      <c r="L35" s="149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41"/>
      <c r="F36" s="159" t="s">
        <v>41</v>
      </c>
      <c r="G36" s="41"/>
      <c r="H36" s="41"/>
      <c r="I36" s="159" t="s">
        <v>40</v>
      </c>
      <c r="J36" s="159" t="s">
        <v>42</v>
      </c>
      <c r="K36" s="41"/>
      <c r="L36" s="149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s="2" customFormat="1" ht="14.4" customHeight="1">
      <c r="A37" s="41"/>
      <c r="B37" s="47"/>
      <c r="C37" s="41"/>
      <c r="D37" s="160" t="s">
        <v>43</v>
      </c>
      <c r="E37" s="147" t="s">
        <v>44</v>
      </c>
      <c r="F37" s="161">
        <f>ROUND((SUM(BE93:BE120)),  2)</f>
        <v>0</v>
      </c>
      <c r="G37" s="41"/>
      <c r="H37" s="41"/>
      <c r="I37" s="162">
        <v>0.20999999999999999</v>
      </c>
      <c r="J37" s="161">
        <f>ROUND(((SUM(BE93:BE120))*I37),  2)</f>
        <v>0</v>
      </c>
      <c r="K37" s="41"/>
      <c r="L37" s="149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14.4" customHeight="1">
      <c r="A38" s="41"/>
      <c r="B38" s="47"/>
      <c r="C38" s="41"/>
      <c r="D38" s="41"/>
      <c r="E38" s="147" t="s">
        <v>45</v>
      </c>
      <c r="F38" s="161">
        <f>ROUND((SUM(BF93:BF120)),  2)</f>
        <v>0</v>
      </c>
      <c r="G38" s="41"/>
      <c r="H38" s="41"/>
      <c r="I38" s="162">
        <v>0.12</v>
      </c>
      <c r="J38" s="161">
        <f>ROUND(((SUM(BF93:BF120))*I38),  2)</f>
        <v>0</v>
      </c>
      <c r="K38" s="41"/>
      <c r="L38" s="149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7" t="s">
        <v>46</v>
      </c>
      <c r="F39" s="161">
        <f>ROUND((SUM(BG93:BG120)),  2)</f>
        <v>0</v>
      </c>
      <c r="G39" s="41"/>
      <c r="H39" s="41"/>
      <c r="I39" s="162">
        <v>0.20999999999999999</v>
      </c>
      <c r="J39" s="161">
        <f>0</f>
        <v>0</v>
      </c>
      <c r="K39" s="41"/>
      <c r="L39" s="149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hidden="1" s="2" customFormat="1" ht="14.4" customHeight="1">
      <c r="A40" s="41"/>
      <c r="B40" s="47"/>
      <c r="C40" s="41"/>
      <c r="D40" s="41"/>
      <c r="E40" s="147" t="s">
        <v>47</v>
      </c>
      <c r="F40" s="161">
        <f>ROUND((SUM(BH93:BH120)),  2)</f>
        <v>0</v>
      </c>
      <c r="G40" s="41"/>
      <c r="H40" s="41"/>
      <c r="I40" s="162">
        <v>0.12</v>
      </c>
      <c r="J40" s="161">
        <f>0</f>
        <v>0</v>
      </c>
      <c r="K40" s="41"/>
      <c r="L40" s="149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hidden="1" s="2" customFormat="1" ht="14.4" customHeight="1">
      <c r="A41" s="41"/>
      <c r="B41" s="47"/>
      <c r="C41" s="41"/>
      <c r="D41" s="41"/>
      <c r="E41" s="147" t="s">
        <v>48</v>
      </c>
      <c r="F41" s="161">
        <f>ROUND((SUM(BI93:BI120)),  2)</f>
        <v>0</v>
      </c>
      <c r="G41" s="41"/>
      <c r="H41" s="41"/>
      <c r="I41" s="162">
        <v>0</v>
      </c>
      <c r="J41" s="161">
        <f>0</f>
        <v>0</v>
      </c>
      <c r="K41" s="41"/>
      <c r="L41" s="149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6.96" customHeight="1">
      <c r="A42" s="41"/>
      <c r="B42" s="47"/>
      <c r="C42" s="41"/>
      <c r="D42" s="41"/>
      <c r="E42" s="41"/>
      <c r="F42" s="41"/>
      <c r="G42" s="41"/>
      <c r="H42" s="41"/>
      <c r="I42" s="41"/>
      <c r="J42" s="41"/>
      <c r="K42" s="41"/>
      <c r="L42" s="149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2" customFormat="1" ht="25.44" customHeight="1">
      <c r="A43" s="41"/>
      <c r="B43" s="47"/>
      <c r="C43" s="163"/>
      <c r="D43" s="164" t="s">
        <v>49</v>
      </c>
      <c r="E43" s="165"/>
      <c r="F43" s="165"/>
      <c r="G43" s="166" t="s">
        <v>50</v>
      </c>
      <c r="H43" s="167" t="s">
        <v>51</v>
      </c>
      <c r="I43" s="165"/>
      <c r="J43" s="168">
        <f>SUM(J34:J41)</f>
        <v>0</v>
      </c>
      <c r="K43" s="169"/>
      <c r="L43" s="149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</row>
    <row r="44" s="2" customFormat="1" ht="14.4" customHeight="1">
      <c r="A44" s="41"/>
      <c r="B44" s="170"/>
      <c r="C44" s="171"/>
      <c r="D44" s="171"/>
      <c r="E44" s="171"/>
      <c r="F44" s="171"/>
      <c r="G44" s="171"/>
      <c r="H44" s="171"/>
      <c r="I44" s="171"/>
      <c r="J44" s="171"/>
      <c r="K44" s="171"/>
      <c r="L44" s="149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8" s="2" customFormat="1" ht="6.96" customHeight="1">
      <c r="A48" s="41"/>
      <c r="B48" s="172"/>
      <c r="C48" s="173"/>
      <c r="D48" s="173"/>
      <c r="E48" s="173"/>
      <c r="F48" s="173"/>
      <c r="G48" s="173"/>
      <c r="H48" s="173"/>
      <c r="I48" s="173"/>
      <c r="J48" s="173"/>
      <c r="K48" s="173"/>
      <c r="L48" s="149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24.96" customHeight="1">
      <c r="A49" s="41"/>
      <c r="B49" s="42"/>
      <c r="C49" s="26" t="s">
        <v>159</v>
      </c>
      <c r="D49" s="43"/>
      <c r="E49" s="43"/>
      <c r="F49" s="43"/>
      <c r="G49" s="43"/>
      <c r="H49" s="43"/>
      <c r="I49" s="43"/>
      <c r="J49" s="43"/>
      <c r="K49" s="43"/>
      <c r="L49" s="149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6.96" customHeight="1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149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12" customHeight="1">
      <c r="A51" s="41"/>
      <c r="B51" s="42"/>
      <c r="C51" s="35" t="s">
        <v>16</v>
      </c>
      <c r="D51" s="43"/>
      <c r="E51" s="43"/>
      <c r="F51" s="43"/>
      <c r="G51" s="43"/>
      <c r="H51" s="43"/>
      <c r="I51" s="43"/>
      <c r="J51" s="43"/>
      <c r="K51" s="43"/>
      <c r="L51" s="149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6.5" customHeight="1">
      <c r="A52" s="41"/>
      <c r="B52" s="42"/>
      <c r="C52" s="43"/>
      <c r="D52" s="43"/>
      <c r="E52" s="174" t="str">
        <f>E7</f>
        <v>MODERNIZACE DOMOVA sv. VÁCLAVA, rekonstrukce domova pro seniory a modernizace zázemí služby</v>
      </c>
      <c r="F52" s="35"/>
      <c r="G52" s="35"/>
      <c r="H52" s="35"/>
      <c r="I52" s="43"/>
      <c r="J52" s="43"/>
      <c r="K52" s="43"/>
      <c r="L52" s="149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1" customFormat="1" ht="12" customHeight="1">
      <c r="B53" s="24"/>
      <c r="C53" s="35" t="s">
        <v>155</v>
      </c>
      <c r="D53" s="25"/>
      <c r="E53" s="25"/>
      <c r="F53" s="25"/>
      <c r="G53" s="25"/>
      <c r="H53" s="25"/>
      <c r="I53" s="25"/>
      <c r="J53" s="25"/>
      <c r="K53" s="25"/>
      <c r="L53" s="23"/>
    </row>
    <row r="54" s="1" customFormat="1" ht="16.5" customHeight="1">
      <c r="B54" s="24"/>
      <c r="C54" s="25"/>
      <c r="D54" s="25"/>
      <c r="E54" s="174" t="s">
        <v>2482</v>
      </c>
      <c r="F54" s="25"/>
      <c r="G54" s="25"/>
      <c r="H54" s="25"/>
      <c r="I54" s="25"/>
      <c r="J54" s="25"/>
      <c r="K54" s="25"/>
      <c r="L54" s="23"/>
    </row>
    <row r="55" s="1" customFormat="1" ht="12" customHeight="1">
      <c r="B55" s="24"/>
      <c r="C55" s="35" t="s">
        <v>157</v>
      </c>
      <c r="D55" s="25"/>
      <c r="E55" s="25"/>
      <c r="F55" s="25"/>
      <c r="G55" s="25"/>
      <c r="H55" s="25"/>
      <c r="I55" s="25"/>
      <c r="J55" s="25"/>
      <c r="K55" s="25"/>
      <c r="L55" s="23"/>
    </row>
    <row r="56" s="2" customFormat="1" ht="16.5" customHeight="1">
      <c r="A56" s="41"/>
      <c r="B56" s="42"/>
      <c r="C56" s="43"/>
      <c r="D56" s="43"/>
      <c r="E56" s="301" t="s">
        <v>3342</v>
      </c>
      <c r="F56" s="43"/>
      <c r="G56" s="43"/>
      <c r="H56" s="43"/>
      <c r="I56" s="43"/>
      <c r="J56" s="43"/>
      <c r="K56" s="43"/>
      <c r="L56" s="149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12" customHeight="1">
      <c r="A57" s="41"/>
      <c r="B57" s="42"/>
      <c r="C57" s="35" t="s">
        <v>2851</v>
      </c>
      <c r="D57" s="43"/>
      <c r="E57" s="43"/>
      <c r="F57" s="43"/>
      <c r="G57" s="43"/>
      <c r="H57" s="43"/>
      <c r="I57" s="43"/>
      <c r="J57" s="43"/>
      <c r="K57" s="43"/>
      <c r="L57" s="149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6.5" customHeight="1">
      <c r="A58" s="41"/>
      <c r="B58" s="42"/>
      <c r="C58" s="43"/>
      <c r="D58" s="43"/>
      <c r="E58" s="72" t="str">
        <f>E13</f>
        <v>SO06_1 - Vzduchotechnika - Odtah soc. zázemí</v>
      </c>
      <c r="F58" s="43"/>
      <c r="G58" s="43"/>
      <c r="H58" s="43"/>
      <c r="I58" s="43"/>
      <c r="J58" s="43"/>
      <c r="K58" s="43"/>
      <c r="L58" s="149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6.96" customHeight="1">
      <c r="A59" s="41"/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149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2" customHeight="1">
      <c r="A60" s="41"/>
      <c r="B60" s="42"/>
      <c r="C60" s="35" t="s">
        <v>22</v>
      </c>
      <c r="D60" s="43"/>
      <c r="E60" s="43"/>
      <c r="F60" s="30" t="str">
        <f>F16</f>
        <v>Brandýs nad Labem-Stará Boleslav</v>
      </c>
      <c r="G60" s="43"/>
      <c r="H60" s="43"/>
      <c r="I60" s="35" t="s">
        <v>24</v>
      </c>
      <c r="J60" s="75" t="str">
        <f>IF(J16="","",J16)</f>
        <v>11. 12. 2025</v>
      </c>
      <c r="K60" s="43"/>
      <c r="L60" s="149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6.96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49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25.65" customHeight="1">
      <c r="A62" s="41"/>
      <c r="B62" s="42"/>
      <c r="C62" s="35" t="s">
        <v>26</v>
      </c>
      <c r="D62" s="43"/>
      <c r="E62" s="43"/>
      <c r="F62" s="30" t="str">
        <f>E19</f>
        <v>ARCIDIECÉZNÍ CHARITA PRAHA</v>
      </c>
      <c r="G62" s="43"/>
      <c r="H62" s="43"/>
      <c r="I62" s="35" t="s">
        <v>32</v>
      </c>
      <c r="J62" s="39" t="str">
        <f>E25</f>
        <v>JIRSA - ARCHITEKTI, s.r.o.</v>
      </c>
      <c r="K62" s="43"/>
      <c r="L62" s="149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15.15" customHeight="1">
      <c r="A63" s="41"/>
      <c r="B63" s="42"/>
      <c r="C63" s="35" t="s">
        <v>30</v>
      </c>
      <c r="D63" s="43"/>
      <c r="E63" s="43"/>
      <c r="F63" s="30" t="str">
        <f>IF(E22="","",E22)</f>
        <v>Vyplň údaj</v>
      </c>
      <c r="G63" s="43"/>
      <c r="H63" s="43"/>
      <c r="I63" s="35" t="s">
        <v>35</v>
      </c>
      <c r="J63" s="39" t="str">
        <f>E28</f>
        <v xml:space="preserve"> </v>
      </c>
      <c r="K63" s="43"/>
      <c r="L63" s="149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</row>
    <row r="64" s="2" customFormat="1" ht="10.32" customHeight="1">
      <c r="A64" s="41"/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149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</row>
    <row r="65" s="2" customFormat="1" ht="29.28" customHeight="1">
      <c r="A65" s="41"/>
      <c r="B65" s="42"/>
      <c r="C65" s="175" t="s">
        <v>160</v>
      </c>
      <c r="D65" s="176"/>
      <c r="E65" s="176"/>
      <c r="F65" s="176"/>
      <c r="G65" s="176"/>
      <c r="H65" s="176"/>
      <c r="I65" s="176"/>
      <c r="J65" s="177" t="s">
        <v>161</v>
      </c>
      <c r="K65" s="176"/>
      <c r="L65" s="149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 s="2" customFormat="1" ht="10.32" customHeight="1">
      <c r="A66" s="41"/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149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2.8" customHeight="1">
      <c r="A67" s="41"/>
      <c r="B67" s="42"/>
      <c r="C67" s="178" t="s">
        <v>71</v>
      </c>
      <c r="D67" s="43"/>
      <c r="E67" s="43"/>
      <c r="F67" s="43"/>
      <c r="G67" s="43"/>
      <c r="H67" s="43"/>
      <c r="I67" s="43"/>
      <c r="J67" s="105">
        <f>J93</f>
        <v>0</v>
      </c>
      <c r="K67" s="43"/>
      <c r="L67" s="149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U67" s="20" t="s">
        <v>162</v>
      </c>
    </row>
    <row r="68" s="9" customFormat="1" ht="24.96" customHeight="1">
      <c r="A68" s="9"/>
      <c r="B68" s="179"/>
      <c r="C68" s="180"/>
      <c r="D68" s="181" t="s">
        <v>3344</v>
      </c>
      <c r="E68" s="182"/>
      <c r="F68" s="182"/>
      <c r="G68" s="182"/>
      <c r="H68" s="182"/>
      <c r="I68" s="182"/>
      <c r="J68" s="183">
        <f>J94</f>
        <v>0</v>
      </c>
      <c r="K68" s="180"/>
      <c r="L68" s="184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9" customFormat="1" ht="24.96" customHeight="1">
      <c r="A69" s="9"/>
      <c r="B69" s="179"/>
      <c r="C69" s="180"/>
      <c r="D69" s="181" t="s">
        <v>3345</v>
      </c>
      <c r="E69" s="182"/>
      <c r="F69" s="182"/>
      <c r="G69" s="182"/>
      <c r="H69" s="182"/>
      <c r="I69" s="182"/>
      <c r="J69" s="183">
        <f>J101</f>
        <v>0</v>
      </c>
      <c r="K69" s="180"/>
      <c r="L69" s="184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2" customFormat="1" ht="21.84" customHeight="1">
      <c r="A70" s="41"/>
      <c r="B70" s="42"/>
      <c r="C70" s="43"/>
      <c r="D70" s="43"/>
      <c r="E70" s="43"/>
      <c r="F70" s="43"/>
      <c r="G70" s="43"/>
      <c r="H70" s="43"/>
      <c r="I70" s="43"/>
      <c r="J70" s="43"/>
      <c r="K70" s="43"/>
      <c r="L70" s="149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6.96" customHeight="1">
      <c r="A71" s="41"/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149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5" s="2" customFormat="1" ht="6.96" customHeight="1">
      <c r="A75" s="41"/>
      <c r="B75" s="64"/>
      <c r="C75" s="65"/>
      <c r="D75" s="65"/>
      <c r="E75" s="65"/>
      <c r="F75" s="65"/>
      <c r="G75" s="65"/>
      <c r="H75" s="65"/>
      <c r="I75" s="65"/>
      <c r="J75" s="65"/>
      <c r="K75" s="65"/>
      <c r="L75" s="149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24.96" customHeight="1">
      <c r="A76" s="41"/>
      <c r="B76" s="42"/>
      <c r="C76" s="26" t="s">
        <v>178</v>
      </c>
      <c r="D76" s="43"/>
      <c r="E76" s="43"/>
      <c r="F76" s="43"/>
      <c r="G76" s="43"/>
      <c r="H76" s="43"/>
      <c r="I76" s="43"/>
      <c r="J76" s="43"/>
      <c r="K76" s="43"/>
      <c r="L76" s="149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6.96" customHeight="1">
      <c r="A77" s="41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149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2" customHeight="1">
      <c r="A78" s="41"/>
      <c r="B78" s="42"/>
      <c r="C78" s="35" t="s">
        <v>16</v>
      </c>
      <c r="D78" s="43"/>
      <c r="E78" s="43"/>
      <c r="F78" s="43"/>
      <c r="G78" s="43"/>
      <c r="H78" s="43"/>
      <c r="I78" s="43"/>
      <c r="J78" s="43"/>
      <c r="K78" s="43"/>
      <c r="L78" s="149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6.5" customHeight="1">
      <c r="A79" s="41"/>
      <c r="B79" s="42"/>
      <c r="C79" s="43"/>
      <c r="D79" s="43"/>
      <c r="E79" s="174" t="str">
        <f>E7</f>
        <v>MODERNIZACE DOMOVA sv. VÁCLAVA, rekonstrukce domova pro seniory a modernizace zázemí služby</v>
      </c>
      <c r="F79" s="35"/>
      <c r="G79" s="35"/>
      <c r="H79" s="35"/>
      <c r="I79" s="43"/>
      <c r="J79" s="43"/>
      <c r="K79" s="43"/>
      <c r="L79" s="149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1" customFormat="1" ht="12" customHeight="1">
      <c r="B80" s="24"/>
      <c r="C80" s="35" t="s">
        <v>155</v>
      </c>
      <c r="D80" s="25"/>
      <c r="E80" s="25"/>
      <c r="F80" s="25"/>
      <c r="G80" s="25"/>
      <c r="H80" s="25"/>
      <c r="I80" s="25"/>
      <c r="J80" s="25"/>
      <c r="K80" s="25"/>
      <c r="L80" s="23"/>
    </row>
    <row r="81" s="1" customFormat="1" ht="16.5" customHeight="1">
      <c r="B81" s="24"/>
      <c r="C81" s="25"/>
      <c r="D81" s="25"/>
      <c r="E81" s="174" t="s">
        <v>2482</v>
      </c>
      <c r="F81" s="25"/>
      <c r="G81" s="25"/>
      <c r="H81" s="25"/>
      <c r="I81" s="25"/>
      <c r="J81" s="25"/>
      <c r="K81" s="25"/>
      <c r="L81" s="23"/>
    </row>
    <row r="82" s="1" customFormat="1" ht="12" customHeight="1">
      <c r="B82" s="24"/>
      <c r="C82" s="35" t="s">
        <v>157</v>
      </c>
      <c r="D82" s="25"/>
      <c r="E82" s="25"/>
      <c r="F82" s="25"/>
      <c r="G82" s="25"/>
      <c r="H82" s="25"/>
      <c r="I82" s="25"/>
      <c r="J82" s="25"/>
      <c r="K82" s="25"/>
      <c r="L82" s="23"/>
    </row>
    <row r="83" s="2" customFormat="1" ht="16.5" customHeight="1">
      <c r="A83" s="41"/>
      <c r="B83" s="42"/>
      <c r="C83" s="43"/>
      <c r="D83" s="43"/>
      <c r="E83" s="301" t="s">
        <v>3342</v>
      </c>
      <c r="F83" s="43"/>
      <c r="G83" s="43"/>
      <c r="H83" s="43"/>
      <c r="I83" s="43"/>
      <c r="J83" s="43"/>
      <c r="K83" s="43"/>
      <c r="L83" s="149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5" t="s">
        <v>2851</v>
      </c>
      <c r="D84" s="43"/>
      <c r="E84" s="43"/>
      <c r="F84" s="43"/>
      <c r="G84" s="43"/>
      <c r="H84" s="43"/>
      <c r="I84" s="43"/>
      <c r="J84" s="43"/>
      <c r="K84" s="43"/>
      <c r="L84" s="149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6.5" customHeight="1">
      <c r="A85" s="41"/>
      <c r="B85" s="42"/>
      <c r="C85" s="43"/>
      <c r="D85" s="43"/>
      <c r="E85" s="72" t="str">
        <f>E13</f>
        <v>SO06_1 - Vzduchotechnika - Odtah soc. zázemí</v>
      </c>
      <c r="F85" s="43"/>
      <c r="G85" s="43"/>
      <c r="H85" s="43"/>
      <c r="I85" s="43"/>
      <c r="J85" s="43"/>
      <c r="K85" s="43"/>
      <c r="L85" s="149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6.96" customHeight="1">
      <c r="A86" s="41"/>
      <c r="B86" s="42"/>
      <c r="C86" s="43"/>
      <c r="D86" s="43"/>
      <c r="E86" s="43"/>
      <c r="F86" s="43"/>
      <c r="G86" s="43"/>
      <c r="H86" s="43"/>
      <c r="I86" s="43"/>
      <c r="J86" s="43"/>
      <c r="K86" s="43"/>
      <c r="L86" s="149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2" customHeight="1">
      <c r="A87" s="41"/>
      <c r="B87" s="42"/>
      <c r="C87" s="35" t="s">
        <v>22</v>
      </c>
      <c r="D87" s="43"/>
      <c r="E87" s="43"/>
      <c r="F87" s="30" t="str">
        <f>F16</f>
        <v>Brandýs nad Labem-Stará Boleslav</v>
      </c>
      <c r="G87" s="43"/>
      <c r="H87" s="43"/>
      <c r="I87" s="35" t="s">
        <v>24</v>
      </c>
      <c r="J87" s="75" t="str">
        <f>IF(J16="","",J16)</f>
        <v>11. 12. 2025</v>
      </c>
      <c r="K87" s="43"/>
      <c r="L87" s="149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6.96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149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25.65" customHeight="1">
      <c r="A89" s="41"/>
      <c r="B89" s="42"/>
      <c r="C89" s="35" t="s">
        <v>26</v>
      </c>
      <c r="D89" s="43"/>
      <c r="E89" s="43"/>
      <c r="F89" s="30" t="str">
        <f>E19</f>
        <v>ARCIDIECÉZNÍ CHARITA PRAHA</v>
      </c>
      <c r="G89" s="43"/>
      <c r="H89" s="43"/>
      <c r="I89" s="35" t="s">
        <v>32</v>
      </c>
      <c r="J89" s="39" t="str">
        <f>E25</f>
        <v>JIRSA - ARCHITEKTI, s.r.o.</v>
      </c>
      <c r="K89" s="43"/>
      <c r="L89" s="149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5.15" customHeight="1">
      <c r="A90" s="41"/>
      <c r="B90" s="42"/>
      <c r="C90" s="35" t="s">
        <v>30</v>
      </c>
      <c r="D90" s="43"/>
      <c r="E90" s="43"/>
      <c r="F90" s="30" t="str">
        <f>IF(E22="","",E22)</f>
        <v>Vyplň údaj</v>
      </c>
      <c r="G90" s="43"/>
      <c r="H90" s="43"/>
      <c r="I90" s="35" t="s">
        <v>35</v>
      </c>
      <c r="J90" s="39" t="str">
        <f>E28</f>
        <v xml:space="preserve"> </v>
      </c>
      <c r="K90" s="43"/>
      <c r="L90" s="149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0.32" customHeight="1">
      <c r="A91" s="41"/>
      <c r="B91" s="42"/>
      <c r="C91" s="43"/>
      <c r="D91" s="43"/>
      <c r="E91" s="43"/>
      <c r="F91" s="43"/>
      <c r="G91" s="43"/>
      <c r="H91" s="43"/>
      <c r="I91" s="43"/>
      <c r="J91" s="43"/>
      <c r="K91" s="43"/>
      <c r="L91" s="149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11" customFormat="1" ht="29.28" customHeight="1">
      <c r="A92" s="190"/>
      <c r="B92" s="191"/>
      <c r="C92" s="192" t="s">
        <v>179</v>
      </c>
      <c r="D92" s="193" t="s">
        <v>58</v>
      </c>
      <c r="E92" s="193" t="s">
        <v>54</v>
      </c>
      <c r="F92" s="193" t="s">
        <v>55</v>
      </c>
      <c r="G92" s="193" t="s">
        <v>180</v>
      </c>
      <c r="H92" s="193" t="s">
        <v>181</v>
      </c>
      <c r="I92" s="193" t="s">
        <v>182</v>
      </c>
      <c r="J92" s="193" t="s">
        <v>161</v>
      </c>
      <c r="K92" s="194" t="s">
        <v>183</v>
      </c>
      <c r="L92" s="195"/>
      <c r="M92" s="95" t="s">
        <v>21</v>
      </c>
      <c r="N92" s="96" t="s">
        <v>43</v>
      </c>
      <c r="O92" s="96" t="s">
        <v>184</v>
      </c>
      <c r="P92" s="96" t="s">
        <v>185</v>
      </c>
      <c r="Q92" s="96" t="s">
        <v>186</v>
      </c>
      <c r="R92" s="96" t="s">
        <v>187</v>
      </c>
      <c r="S92" s="96" t="s">
        <v>188</v>
      </c>
      <c r="T92" s="97" t="s">
        <v>189</v>
      </c>
      <c r="U92" s="190"/>
      <c r="V92" s="190"/>
      <c r="W92" s="190"/>
      <c r="X92" s="190"/>
      <c r="Y92" s="190"/>
      <c r="Z92" s="190"/>
      <c r="AA92" s="190"/>
      <c r="AB92" s="190"/>
      <c r="AC92" s="190"/>
      <c r="AD92" s="190"/>
      <c r="AE92" s="190"/>
    </row>
    <row r="93" s="2" customFormat="1" ht="22.8" customHeight="1">
      <c r="A93" s="41"/>
      <c r="B93" s="42"/>
      <c r="C93" s="102" t="s">
        <v>190</v>
      </c>
      <c r="D93" s="43"/>
      <c r="E93" s="43"/>
      <c r="F93" s="43"/>
      <c r="G93" s="43"/>
      <c r="H93" s="43"/>
      <c r="I93" s="43"/>
      <c r="J93" s="196">
        <f>BK93</f>
        <v>0</v>
      </c>
      <c r="K93" s="43"/>
      <c r="L93" s="47"/>
      <c r="M93" s="98"/>
      <c r="N93" s="197"/>
      <c r="O93" s="99"/>
      <c r="P93" s="198">
        <f>P94+P101</f>
        <v>0</v>
      </c>
      <c r="Q93" s="99"/>
      <c r="R93" s="198">
        <f>R94+R101</f>
        <v>0.041460000000000004</v>
      </c>
      <c r="S93" s="99"/>
      <c r="T93" s="199">
        <f>T94+T101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T93" s="20" t="s">
        <v>72</v>
      </c>
      <c r="AU93" s="20" t="s">
        <v>162</v>
      </c>
      <c r="BK93" s="200">
        <f>BK94+BK101</f>
        <v>0</v>
      </c>
    </row>
    <row r="94" s="12" customFormat="1" ht="25.92" customHeight="1">
      <c r="A94" s="12"/>
      <c r="B94" s="201"/>
      <c r="C94" s="202"/>
      <c r="D94" s="203" t="s">
        <v>72</v>
      </c>
      <c r="E94" s="204" t="s">
        <v>3346</v>
      </c>
      <c r="F94" s="204" t="s">
        <v>3347</v>
      </c>
      <c r="G94" s="202"/>
      <c r="H94" s="202"/>
      <c r="I94" s="205"/>
      <c r="J94" s="206">
        <f>BK94</f>
        <v>0</v>
      </c>
      <c r="K94" s="202"/>
      <c r="L94" s="207"/>
      <c r="M94" s="208"/>
      <c r="N94" s="209"/>
      <c r="O94" s="209"/>
      <c r="P94" s="210">
        <f>SUM(P95:P100)</f>
        <v>0</v>
      </c>
      <c r="Q94" s="209"/>
      <c r="R94" s="210">
        <f>SUM(R95:R100)</f>
        <v>0.036240000000000001</v>
      </c>
      <c r="S94" s="209"/>
      <c r="T94" s="211">
        <f>SUM(T95:T100)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2" t="s">
        <v>77</v>
      </c>
      <c r="AT94" s="213" t="s">
        <v>72</v>
      </c>
      <c r="AU94" s="213" t="s">
        <v>73</v>
      </c>
      <c r="AY94" s="212" t="s">
        <v>193</v>
      </c>
      <c r="BK94" s="214">
        <f>SUM(BK95:BK100)</f>
        <v>0</v>
      </c>
    </row>
    <row r="95" s="2" customFormat="1" ht="24.15" customHeight="1">
      <c r="A95" s="41"/>
      <c r="B95" s="42"/>
      <c r="C95" s="217" t="s">
        <v>77</v>
      </c>
      <c r="D95" s="217" t="s">
        <v>195</v>
      </c>
      <c r="E95" s="218" t="s">
        <v>3348</v>
      </c>
      <c r="F95" s="219" t="s">
        <v>3349</v>
      </c>
      <c r="G95" s="220" t="s">
        <v>211</v>
      </c>
      <c r="H95" s="221">
        <v>4</v>
      </c>
      <c r="I95" s="222"/>
      <c r="J95" s="223">
        <f>ROUND(I95*H95,2)</f>
        <v>0</v>
      </c>
      <c r="K95" s="219" t="s">
        <v>199</v>
      </c>
      <c r="L95" s="47"/>
      <c r="M95" s="224" t="s">
        <v>21</v>
      </c>
      <c r="N95" s="225" t="s">
        <v>44</v>
      </c>
      <c r="O95" s="87"/>
      <c r="P95" s="226">
        <f>O95*H95</f>
        <v>0</v>
      </c>
      <c r="Q95" s="226">
        <v>0.0016800000000000001</v>
      </c>
      <c r="R95" s="226">
        <f>Q95*H95</f>
        <v>0.0067200000000000003</v>
      </c>
      <c r="S95" s="226">
        <v>0</v>
      </c>
      <c r="T95" s="227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28" t="s">
        <v>200</v>
      </c>
      <c r="AT95" s="228" t="s">
        <v>195</v>
      </c>
      <c r="AU95" s="228" t="s">
        <v>77</v>
      </c>
      <c r="AY95" s="20" t="s">
        <v>193</v>
      </c>
      <c r="BE95" s="229">
        <f>IF(N95="základní",J95,0)</f>
        <v>0</v>
      </c>
      <c r="BF95" s="229">
        <f>IF(N95="snížená",J95,0)</f>
        <v>0</v>
      </c>
      <c r="BG95" s="229">
        <f>IF(N95="zákl. přenesená",J95,0)</f>
        <v>0</v>
      </c>
      <c r="BH95" s="229">
        <f>IF(N95="sníž. přenesená",J95,0)</f>
        <v>0</v>
      </c>
      <c r="BI95" s="229">
        <f>IF(N95="nulová",J95,0)</f>
        <v>0</v>
      </c>
      <c r="BJ95" s="20" t="s">
        <v>77</v>
      </c>
      <c r="BK95" s="229">
        <f>ROUND(I95*H95,2)</f>
        <v>0</v>
      </c>
      <c r="BL95" s="20" t="s">
        <v>200</v>
      </c>
      <c r="BM95" s="228" t="s">
        <v>81</v>
      </c>
    </row>
    <row r="96" s="2" customFormat="1">
      <c r="A96" s="41"/>
      <c r="B96" s="42"/>
      <c r="C96" s="43"/>
      <c r="D96" s="230" t="s">
        <v>202</v>
      </c>
      <c r="E96" s="43"/>
      <c r="F96" s="231" t="s">
        <v>3350</v>
      </c>
      <c r="G96" s="43"/>
      <c r="H96" s="43"/>
      <c r="I96" s="232"/>
      <c r="J96" s="43"/>
      <c r="K96" s="43"/>
      <c r="L96" s="47"/>
      <c r="M96" s="233"/>
      <c r="N96" s="234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20" t="s">
        <v>202</v>
      </c>
      <c r="AU96" s="20" t="s">
        <v>77</v>
      </c>
    </row>
    <row r="97" s="2" customFormat="1" ht="24.15" customHeight="1">
      <c r="A97" s="41"/>
      <c r="B97" s="42"/>
      <c r="C97" s="217" t="s">
        <v>81</v>
      </c>
      <c r="D97" s="217" t="s">
        <v>195</v>
      </c>
      <c r="E97" s="218" t="s">
        <v>3351</v>
      </c>
      <c r="F97" s="219" t="s">
        <v>3352</v>
      </c>
      <c r="G97" s="220" t="s">
        <v>211</v>
      </c>
      <c r="H97" s="221">
        <v>8</v>
      </c>
      <c r="I97" s="222"/>
      <c r="J97" s="223">
        <f>ROUND(I97*H97,2)</f>
        <v>0</v>
      </c>
      <c r="K97" s="219" t="s">
        <v>199</v>
      </c>
      <c r="L97" s="47"/>
      <c r="M97" s="224" t="s">
        <v>21</v>
      </c>
      <c r="N97" s="225" t="s">
        <v>44</v>
      </c>
      <c r="O97" s="87"/>
      <c r="P97" s="226">
        <f>O97*H97</f>
        <v>0</v>
      </c>
      <c r="Q97" s="226">
        <v>0.0034499999999999999</v>
      </c>
      <c r="R97" s="226">
        <f>Q97*H97</f>
        <v>0.0276</v>
      </c>
      <c r="S97" s="226">
        <v>0</v>
      </c>
      <c r="T97" s="227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28" t="s">
        <v>200</v>
      </c>
      <c r="AT97" s="228" t="s">
        <v>195</v>
      </c>
      <c r="AU97" s="228" t="s">
        <v>77</v>
      </c>
      <c r="AY97" s="20" t="s">
        <v>193</v>
      </c>
      <c r="BE97" s="229">
        <f>IF(N97="základní",J97,0)</f>
        <v>0</v>
      </c>
      <c r="BF97" s="229">
        <f>IF(N97="snížená",J97,0)</f>
        <v>0</v>
      </c>
      <c r="BG97" s="229">
        <f>IF(N97="zákl. přenesená",J97,0)</f>
        <v>0</v>
      </c>
      <c r="BH97" s="229">
        <f>IF(N97="sníž. přenesená",J97,0)</f>
        <v>0</v>
      </c>
      <c r="BI97" s="229">
        <f>IF(N97="nulová",J97,0)</f>
        <v>0</v>
      </c>
      <c r="BJ97" s="20" t="s">
        <v>77</v>
      </c>
      <c r="BK97" s="229">
        <f>ROUND(I97*H97,2)</f>
        <v>0</v>
      </c>
      <c r="BL97" s="20" t="s">
        <v>200</v>
      </c>
      <c r="BM97" s="228" t="s">
        <v>200</v>
      </c>
    </row>
    <row r="98" s="2" customFormat="1">
      <c r="A98" s="41"/>
      <c r="B98" s="42"/>
      <c r="C98" s="43"/>
      <c r="D98" s="230" t="s">
        <v>202</v>
      </c>
      <c r="E98" s="43"/>
      <c r="F98" s="231" t="s">
        <v>3353</v>
      </c>
      <c r="G98" s="43"/>
      <c r="H98" s="43"/>
      <c r="I98" s="232"/>
      <c r="J98" s="43"/>
      <c r="K98" s="43"/>
      <c r="L98" s="47"/>
      <c r="M98" s="233"/>
      <c r="N98" s="234"/>
      <c r="O98" s="87"/>
      <c r="P98" s="87"/>
      <c r="Q98" s="87"/>
      <c r="R98" s="87"/>
      <c r="S98" s="87"/>
      <c r="T98" s="88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T98" s="20" t="s">
        <v>202</v>
      </c>
      <c r="AU98" s="20" t="s">
        <v>77</v>
      </c>
    </row>
    <row r="99" s="2" customFormat="1" ht="16.5" customHeight="1">
      <c r="A99" s="41"/>
      <c r="B99" s="42"/>
      <c r="C99" s="217" t="s">
        <v>109</v>
      </c>
      <c r="D99" s="217" t="s">
        <v>195</v>
      </c>
      <c r="E99" s="218" t="s">
        <v>3354</v>
      </c>
      <c r="F99" s="219" t="s">
        <v>3355</v>
      </c>
      <c r="G99" s="220" t="s">
        <v>211</v>
      </c>
      <c r="H99" s="221">
        <v>12</v>
      </c>
      <c r="I99" s="222"/>
      <c r="J99" s="223">
        <f>ROUND(I99*H99,2)</f>
        <v>0</v>
      </c>
      <c r="K99" s="219" t="s">
        <v>199</v>
      </c>
      <c r="L99" s="47"/>
      <c r="M99" s="224" t="s">
        <v>21</v>
      </c>
      <c r="N99" s="225" t="s">
        <v>44</v>
      </c>
      <c r="O99" s="87"/>
      <c r="P99" s="226">
        <f>O99*H99</f>
        <v>0</v>
      </c>
      <c r="Q99" s="226">
        <v>0.00016000000000000001</v>
      </c>
      <c r="R99" s="226">
        <f>Q99*H99</f>
        <v>0.0019200000000000003</v>
      </c>
      <c r="S99" s="226">
        <v>0</v>
      </c>
      <c r="T99" s="227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8" t="s">
        <v>200</v>
      </c>
      <c r="AT99" s="228" t="s">
        <v>195</v>
      </c>
      <c r="AU99" s="228" t="s">
        <v>77</v>
      </c>
      <c r="AY99" s="20" t="s">
        <v>193</v>
      </c>
      <c r="BE99" s="229">
        <f>IF(N99="základní",J99,0)</f>
        <v>0</v>
      </c>
      <c r="BF99" s="229">
        <f>IF(N99="snížená",J99,0)</f>
        <v>0</v>
      </c>
      <c r="BG99" s="229">
        <f>IF(N99="zákl. přenesená",J99,0)</f>
        <v>0</v>
      </c>
      <c r="BH99" s="229">
        <f>IF(N99="sníž. přenesená",J99,0)</f>
        <v>0</v>
      </c>
      <c r="BI99" s="229">
        <f>IF(N99="nulová",J99,0)</f>
        <v>0</v>
      </c>
      <c r="BJ99" s="20" t="s">
        <v>77</v>
      </c>
      <c r="BK99" s="229">
        <f>ROUND(I99*H99,2)</f>
        <v>0</v>
      </c>
      <c r="BL99" s="20" t="s">
        <v>200</v>
      </c>
      <c r="BM99" s="228" t="s">
        <v>240</v>
      </c>
    </row>
    <row r="100" s="2" customFormat="1">
      <c r="A100" s="41"/>
      <c r="B100" s="42"/>
      <c r="C100" s="43"/>
      <c r="D100" s="230" t="s">
        <v>202</v>
      </c>
      <c r="E100" s="43"/>
      <c r="F100" s="231" t="s">
        <v>3356</v>
      </c>
      <c r="G100" s="43"/>
      <c r="H100" s="43"/>
      <c r="I100" s="232"/>
      <c r="J100" s="43"/>
      <c r="K100" s="43"/>
      <c r="L100" s="47"/>
      <c r="M100" s="233"/>
      <c r="N100" s="234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202</v>
      </c>
      <c r="AU100" s="20" t="s">
        <v>77</v>
      </c>
    </row>
    <row r="101" s="12" customFormat="1" ht="25.92" customHeight="1">
      <c r="A101" s="12"/>
      <c r="B101" s="201"/>
      <c r="C101" s="202"/>
      <c r="D101" s="203" t="s">
        <v>72</v>
      </c>
      <c r="E101" s="204" t="s">
        <v>3357</v>
      </c>
      <c r="F101" s="204" t="s">
        <v>3358</v>
      </c>
      <c r="G101" s="202"/>
      <c r="H101" s="202"/>
      <c r="I101" s="205"/>
      <c r="J101" s="206">
        <f>BK101</f>
        <v>0</v>
      </c>
      <c r="K101" s="202"/>
      <c r="L101" s="207"/>
      <c r="M101" s="208"/>
      <c r="N101" s="209"/>
      <c r="O101" s="209"/>
      <c r="P101" s="210">
        <f>SUM(P102:P120)</f>
        <v>0</v>
      </c>
      <c r="Q101" s="209"/>
      <c r="R101" s="210">
        <f>SUM(R102:R120)</f>
        <v>0.0052199999999999998</v>
      </c>
      <c r="S101" s="209"/>
      <c r="T101" s="211">
        <f>SUM(T102:T120)</f>
        <v>0</v>
      </c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R101" s="212" t="s">
        <v>77</v>
      </c>
      <c r="AT101" s="213" t="s">
        <v>72</v>
      </c>
      <c r="AU101" s="213" t="s">
        <v>73</v>
      </c>
      <c r="AY101" s="212" t="s">
        <v>193</v>
      </c>
      <c r="BK101" s="214">
        <f>SUM(BK102:BK120)</f>
        <v>0</v>
      </c>
    </row>
    <row r="102" s="2" customFormat="1" ht="16.5" customHeight="1">
      <c r="A102" s="41"/>
      <c r="B102" s="42"/>
      <c r="C102" s="217" t="s">
        <v>200</v>
      </c>
      <c r="D102" s="217" t="s">
        <v>195</v>
      </c>
      <c r="E102" s="218" t="s">
        <v>3359</v>
      </c>
      <c r="F102" s="219" t="s">
        <v>3360</v>
      </c>
      <c r="G102" s="220" t="s">
        <v>588</v>
      </c>
      <c r="H102" s="221">
        <v>1</v>
      </c>
      <c r="I102" s="222"/>
      <c r="J102" s="223">
        <f>ROUND(I102*H102,2)</f>
        <v>0</v>
      </c>
      <c r="K102" s="219" t="s">
        <v>199</v>
      </c>
      <c r="L102" s="47"/>
      <c r="M102" s="224" t="s">
        <v>21</v>
      </c>
      <c r="N102" s="225" t="s">
        <v>44</v>
      </c>
      <c r="O102" s="87"/>
      <c r="P102" s="226">
        <f>O102*H102</f>
        <v>0</v>
      </c>
      <c r="Q102" s="226">
        <v>0</v>
      </c>
      <c r="R102" s="226">
        <f>Q102*H102</f>
        <v>0</v>
      </c>
      <c r="S102" s="226">
        <v>0</v>
      </c>
      <c r="T102" s="227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28" t="s">
        <v>200</v>
      </c>
      <c r="AT102" s="228" t="s">
        <v>195</v>
      </c>
      <c r="AU102" s="228" t="s">
        <v>77</v>
      </c>
      <c r="AY102" s="20" t="s">
        <v>193</v>
      </c>
      <c r="BE102" s="229">
        <f>IF(N102="základní",J102,0)</f>
        <v>0</v>
      </c>
      <c r="BF102" s="229">
        <f>IF(N102="snížená",J102,0)</f>
        <v>0</v>
      </c>
      <c r="BG102" s="229">
        <f>IF(N102="zákl. přenesená",J102,0)</f>
        <v>0</v>
      </c>
      <c r="BH102" s="229">
        <f>IF(N102="sníž. přenesená",J102,0)</f>
        <v>0</v>
      </c>
      <c r="BI102" s="229">
        <f>IF(N102="nulová",J102,0)</f>
        <v>0</v>
      </c>
      <c r="BJ102" s="20" t="s">
        <v>77</v>
      </c>
      <c r="BK102" s="229">
        <f>ROUND(I102*H102,2)</f>
        <v>0</v>
      </c>
      <c r="BL102" s="20" t="s">
        <v>200</v>
      </c>
      <c r="BM102" s="228" t="s">
        <v>254</v>
      </c>
    </row>
    <row r="103" s="2" customFormat="1">
      <c r="A103" s="41"/>
      <c r="B103" s="42"/>
      <c r="C103" s="43"/>
      <c r="D103" s="230" t="s">
        <v>202</v>
      </c>
      <c r="E103" s="43"/>
      <c r="F103" s="231" t="s">
        <v>3361</v>
      </c>
      <c r="G103" s="43"/>
      <c r="H103" s="43"/>
      <c r="I103" s="232"/>
      <c r="J103" s="43"/>
      <c r="K103" s="43"/>
      <c r="L103" s="47"/>
      <c r="M103" s="233"/>
      <c r="N103" s="234"/>
      <c r="O103" s="87"/>
      <c r="P103" s="87"/>
      <c r="Q103" s="87"/>
      <c r="R103" s="87"/>
      <c r="S103" s="87"/>
      <c r="T103" s="88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T103" s="20" t="s">
        <v>202</v>
      </c>
      <c r="AU103" s="20" t="s">
        <v>77</v>
      </c>
    </row>
    <row r="104" s="2" customFormat="1" ht="16.5" customHeight="1">
      <c r="A104" s="41"/>
      <c r="B104" s="42"/>
      <c r="C104" s="282" t="s">
        <v>234</v>
      </c>
      <c r="D104" s="282" t="s">
        <v>811</v>
      </c>
      <c r="E104" s="283" t="s">
        <v>3362</v>
      </c>
      <c r="F104" s="284" t="s">
        <v>3363</v>
      </c>
      <c r="G104" s="285" t="s">
        <v>588</v>
      </c>
      <c r="H104" s="286">
        <v>1</v>
      </c>
      <c r="I104" s="287"/>
      <c r="J104" s="288">
        <f>ROUND(I104*H104,2)</f>
        <v>0</v>
      </c>
      <c r="K104" s="284" t="s">
        <v>199</v>
      </c>
      <c r="L104" s="289"/>
      <c r="M104" s="290" t="s">
        <v>21</v>
      </c>
      <c r="N104" s="291" t="s">
        <v>44</v>
      </c>
      <c r="O104" s="87"/>
      <c r="P104" s="226">
        <f>O104*H104</f>
        <v>0</v>
      </c>
      <c r="Q104" s="226">
        <v>0.0027000000000000001</v>
      </c>
      <c r="R104" s="226">
        <f>Q104*H104</f>
        <v>0.0027000000000000001</v>
      </c>
      <c r="S104" s="226">
        <v>0</v>
      </c>
      <c r="T104" s="227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8" t="s">
        <v>254</v>
      </c>
      <c r="AT104" s="228" t="s">
        <v>811</v>
      </c>
      <c r="AU104" s="228" t="s">
        <v>77</v>
      </c>
      <c r="AY104" s="20" t="s">
        <v>193</v>
      </c>
      <c r="BE104" s="229">
        <f>IF(N104="základní",J104,0)</f>
        <v>0</v>
      </c>
      <c r="BF104" s="229">
        <f>IF(N104="snížená",J104,0)</f>
        <v>0</v>
      </c>
      <c r="BG104" s="229">
        <f>IF(N104="zákl. přenesená",J104,0)</f>
        <v>0</v>
      </c>
      <c r="BH104" s="229">
        <f>IF(N104="sníž. přenesená",J104,0)</f>
        <v>0</v>
      </c>
      <c r="BI104" s="229">
        <f>IF(N104="nulová",J104,0)</f>
        <v>0</v>
      </c>
      <c r="BJ104" s="20" t="s">
        <v>77</v>
      </c>
      <c r="BK104" s="229">
        <f>ROUND(I104*H104,2)</f>
        <v>0</v>
      </c>
      <c r="BL104" s="20" t="s">
        <v>200</v>
      </c>
      <c r="BM104" s="228" t="s">
        <v>269</v>
      </c>
    </row>
    <row r="105" s="2" customFormat="1">
      <c r="A105" s="41"/>
      <c r="B105" s="42"/>
      <c r="C105" s="43"/>
      <c r="D105" s="237" t="s">
        <v>836</v>
      </c>
      <c r="E105" s="43"/>
      <c r="F105" s="292" t="s">
        <v>3364</v>
      </c>
      <c r="G105" s="43"/>
      <c r="H105" s="43"/>
      <c r="I105" s="232"/>
      <c r="J105" s="43"/>
      <c r="K105" s="43"/>
      <c r="L105" s="47"/>
      <c r="M105" s="233"/>
      <c r="N105" s="234"/>
      <c r="O105" s="87"/>
      <c r="P105" s="87"/>
      <c r="Q105" s="87"/>
      <c r="R105" s="87"/>
      <c r="S105" s="87"/>
      <c r="T105" s="88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T105" s="20" t="s">
        <v>836</v>
      </c>
      <c r="AU105" s="20" t="s">
        <v>77</v>
      </c>
    </row>
    <row r="106" s="2" customFormat="1" ht="24.15" customHeight="1">
      <c r="A106" s="41"/>
      <c r="B106" s="42"/>
      <c r="C106" s="217" t="s">
        <v>240</v>
      </c>
      <c r="D106" s="217" t="s">
        <v>195</v>
      </c>
      <c r="E106" s="218" t="s">
        <v>2044</v>
      </c>
      <c r="F106" s="219" t="s">
        <v>2045</v>
      </c>
      <c r="G106" s="220" t="s">
        <v>198</v>
      </c>
      <c r="H106" s="221">
        <v>1</v>
      </c>
      <c r="I106" s="222"/>
      <c r="J106" s="223">
        <f>ROUND(I106*H106,2)</f>
        <v>0</v>
      </c>
      <c r="K106" s="219" t="s">
        <v>199</v>
      </c>
      <c r="L106" s="47"/>
      <c r="M106" s="224" t="s">
        <v>21</v>
      </c>
      <c r="N106" s="225" t="s">
        <v>44</v>
      </c>
      <c r="O106" s="87"/>
      <c r="P106" s="226">
        <f>O106*H106</f>
        <v>0</v>
      </c>
      <c r="Q106" s="226">
        <v>0.00012</v>
      </c>
      <c r="R106" s="226">
        <f>Q106*H106</f>
        <v>0.00012</v>
      </c>
      <c r="S106" s="226">
        <v>0</v>
      </c>
      <c r="T106" s="227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28" t="s">
        <v>200</v>
      </c>
      <c r="AT106" s="228" t="s">
        <v>195</v>
      </c>
      <c r="AU106" s="228" t="s">
        <v>77</v>
      </c>
      <c r="AY106" s="20" t="s">
        <v>193</v>
      </c>
      <c r="BE106" s="229">
        <f>IF(N106="základní",J106,0)</f>
        <v>0</v>
      </c>
      <c r="BF106" s="229">
        <f>IF(N106="snížená",J106,0)</f>
        <v>0</v>
      </c>
      <c r="BG106" s="229">
        <f>IF(N106="zákl. přenesená",J106,0)</f>
        <v>0</v>
      </c>
      <c r="BH106" s="229">
        <f>IF(N106="sníž. přenesená",J106,0)</f>
        <v>0</v>
      </c>
      <c r="BI106" s="229">
        <f>IF(N106="nulová",J106,0)</f>
        <v>0</v>
      </c>
      <c r="BJ106" s="20" t="s">
        <v>77</v>
      </c>
      <c r="BK106" s="229">
        <f>ROUND(I106*H106,2)</f>
        <v>0</v>
      </c>
      <c r="BL106" s="20" t="s">
        <v>200</v>
      </c>
      <c r="BM106" s="228" t="s">
        <v>8</v>
      </c>
    </row>
    <row r="107" s="2" customFormat="1">
      <c r="A107" s="41"/>
      <c r="B107" s="42"/>
      <c r="C107" s="43"/>
      <c r="D107" s="230" t="s">
        <v>202</v>
      </c>
      <c r="E107" s="43"/>
      <c r="F107" s="231" t="s">
        <v>2047</v>
      </c>
      <c r="G107" s="43"/>
      <c r="H107" s="43"/>
      <c r="I107" s="232"/>
      <c r="J107" s="43"/>
      <c r="K107" s="43"/>
      <c r="L107" s="47"/>
      <c r="M107" s="233"/>
      <c r="N107" s="234"/>
      <c r="O107" s="87"/>
      <c r="P107" s="87"/>
      <c r="Q107" s="87"/>
      <c r="R107" s="87"/>
      <c r="S107" s="87"/>
      <c r="T107" s="88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T107" s="20" t="s">
        <v>202</v>
      </c>
      <c r="AU107" s="20" t="s">
        <v>77</v>
      </c>
    </row>
    <row r="108" s="2" customFormat="1" ht="16.5" customHeight="1">
      <c r="A108" s="41"/>
      <c r="B108" s="42"/>
      <c r="C108" s="282" t="s">
        <v>247</v>
      </c>
      <c r="D108" s="282" t="s">
        <v>811</v>
      </c>
      <c r="E108" s="283" t="s">
        <v>3365</v>
      </c>
      <c r="F108" s="284" t="s">
        <v>3366</v>
      </c>
      <c r="G108" s="285" t="s">
        <v>588</v>
      </c>
      <c r="H108" s="286">
        <v>1</v>
      </c>
      <c r="I108" s="287"/>
      <c r="J108" s="288">
        <f>ROUND(I108*H108,2)</f>
        <v>0</v>
      </c>
      <c r="K108" s="284" t="s">
        <v>21</v>
      </c>
      <c r="L108" s="289"/>
      <c r="M108" s="290" t="s">
        <v>21</v>
      </c>
      <c r="N108" s="291" t="s">
        <v>44</v>
      </c>
      <c r="O108" s="87"/>
      <c r="P108" s="226">
        <f>O108*H108</f>
        <v>0</v>
      </c>
      <c r="Q108" s="226">
        <v>0</v>
      </c>
      <c r="R108" s="226">
        <f>Q108*H108</f>
        <v>0</v>
      </c>
      <c r="S108" s="226">
        <v>0</v>
      </c>
      <c r="T108" s="227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28" t="s">
        <v>254</v>
      </c>
      <c r="AT108" s="228" t="s">
        <v>811</v>
      </c>
      <c r="AU108" s="228" t="s">
        <v>77</v>
      </c>
      <c r="AY108" s="20" t="s">
        <v>193</v>
      </c>
      <c r="BE108" s="229">
        <f>IF(N108="základní",J108,0)</f>
        <v>0</v>
      </c>
      <c r="BF108" s="229">
        <f>IF(N108="snížená",J108,0)</f>
        <v>0</v>
      </c>
      <c r="BG108" s="229">
        <f>IF(N108="zákl. přenesená",J108,0)</f>
        <v>0</v>
      </c>
      <c r="BH108" s="229">
        <f>IF(N108="sníž. přenesená",J108,0)</f>
        <v>0</v>
      </c>
      <c r="BI108" s="229">
        <f>IF(N108="nulová",J108,0)</f>
        <v>0</v>
      </c>
      <c r="BJ108" s="20" t="s">
        <v>77</v>
      </c>
      <c r="BK108" s="229">
        <f>ROUND(I108*H108,2)</f>
        <v>0</v>
      </c>
      <c r="BL108" s="20" t="s">
        <v>200</v>
      </c>
      <c r="BM108" s="228" t="s">
        <v>312</v>
      </c>
    </row>
    <row r="109" s="2" customFormat="1" ht="24.15" customHeight="1">
      <c r="A109" s="41"/>
      <c r="B109" s="42"/>
      <c r="C109" s="217" t="s">
        <v>254</v>
      </c>
      <c r="D109" s="217" t="s">
        <v>195</v>
      </c>
      <c r="E109" s="218" t="s">
        <v>3367</v>
      </c>
      <c r="F109" s="219" t="s">
        <v>3368</v>
      </c>
      <c r="G109" s="220" t="s">
        <v>588</v>
      </c>
      <c r="H109" s="221">
        <v>1</v>
      </c>
      <c r="I109" s="222"/>
      <c r="J109" s="223">
        <f>ROUND(I109*H109,2)</f>
        <v>0</v>
      </c>
      <c r="K109" s="219" t="s">
        <v>199</v>
      </c>
      <c r="L109" s="47"/>
      <c r="M109" s="224" t="s">
        <v>21</v>
      </c>
      <c r="N109" s="225" t="s">
        <v>44</v>
      </c>
      <c r="O109" s="87"/>
      <c r="P109" s="226">
        <f>O109*H109</f>
        <v>0</v>
      </c>
      <c r="Q109" s="226">
        <v>0</v>
      </c>
      <c r="R109" s="226">
        <f>Q109*H109</f>
        <v>0</v>
      </c>
      <c r="S109" s="226">
        <v>0</v>
      </c>
      <c r="T109" s="227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8" t="s">
        <v>200</v>
      </c>
      <c r="AT109" s="228" t="s">
        <v>195</v>
      </c>
      <c r="AU109" s="228" t="s">
        <v>77</v>
      </c>
      <c r="AY109" s="20" t="s">
        <v>193</v>
      </c>
      <c r="BE109" s="229">
        <f>IF(N109="základní",J109,0)</f>
        <v>0</v>
      </c>
      <c r="BF109" s="229">
        <f>IF(N109="snížená",J109,0)</f>
        <v>0</v>
      </c>
      <c r="BG109" s="229">
        <f>IF(N109="zákl. přenesená",J109,0)</f>
        <v>0</v>
      </c>
      <c r="BH109" s="229">
        <f>IF(N109="sníž. přenesená",J109,0)</f>
        <v>0</v>
      </c>
      <c r="BI109" s="229">
        <f>IF(N109="nulová",J109,0)</f>
        <v>0</v>
      </c>
      <c r="BJ109" s="20" t="s">
        <v>77</v>
      </c>
      <c r="BK109" s="229">
        <f>ROUND(I109*H109,2)</f>
        <v>0</v>
      </c>
      <c r="BL109" s="20" t="s">
        <v>200</v>
      </c>
      <c r="BM109" s="228" t="s">
        <v>352</v>
      </c>
    </row>
    <row r="110" s="2" customFormat="1">
      <c r="A110" s="41"/>
      <c r="B110" s="42"/>
      <c r="C110" s="43"/>
      <c r="D110" s="230" t="s">
        <v>202</v>
      </c>
      <c r="E110" s="43"/>
      <c r="F110" s="231" t="s">
        <v>3369</v>
      </c>
      <c r="G110" s="43"/>
      <c r="H110" s="43"/>
      <c r="I110" s="232"/>
      <c r="J110" s="43"/>
      <c r="K110" s="43"/>
      <c r="L110" s="47"/>
      <c r="M110" s="233"/>
      <c r="N110" s="234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20" t="s">
        <v>202</v>
      </c>
      <c r="AU110" s="20" t="s">
        <v>77</v>
      </c>
    </row>
    <row r="111" s="2" customFormat="1" ht="16.5" customHeight="1">
      <c r="A111" s="41"/>
      <c r="B111" s="42"/>
      <c r="C111" s="282" t="s">
        <v>259</v>
      </c>
      <c r="D111" s="282" t="s">
        <v>811</v>
      </c>
      <c r="E111" s="283" t="s">
        <v>3370</v>
      </c>
      <c r="F111" s="284" t="s">
        <v>3371</v>
      </c>
      <c r="G111" s="285" t="s">
        <v>588</v>
      </c>
      <c r="H111" s="286">
        <v>1</v>
      </c>
      <c r="I111" s="287"/>
      <c r="J111" s="288">
        <f>ROUND(I111*H111,2)</f>
        <v>0</v>
      </c>
      <c r="K111" s="284" t="s">
        <v>199</v>
      </c>
      <c r="L111" s="289"/>
      <c r="M111" s="290" t="s">
        <v>21</v>
      </c>
      <c r="N111" s="291" t="s">
        <v>44</v>
      </c>
      <c r="O111" s="87"/>
      <c r="P111" s="226">
        <f>O111*H111</f>
        <v>0</v>
      </c>
      <c r="Q111" s="226">
        <v>0.00069999999999999999</v>
      </c>
      <c r="R111" s="226">
        <f>Q111*H111</f>
        <v>0.00069999999999999999</v>
      </c>
      <c r="S111" s="226">
        <v>0</v>
      </c>
      <c r="T111" s="227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28" t="s">
        <v>254</v>
      </c>
      <c r="AT111" s="228" t="s">
        <v>811</v>
      </c>
      <c r="AU111" s="228" t="s">
        <v>77</v>
      </c>
      <c r="AY111" s="20" t="s">
        <v>193</v>
      </c>
      <c r="BE111" s="229">
        <f>IF(N111="základní",J111,0)</f>
        <v>0</v>
      </c>
      <c r="BF111" s="229">
        <f>IF(N111="snížená",J111,0)</f>
        <v>0</v>
      </c>
      <c r="BG111" s="229">
        <f>IF(N111="zákl. přenesená",J111,0)</f>
        <v>0</v>
      </c>
      <c r="BH111" s="229">
        <f>IF(N111="sníž. přenesená",J111,0)</f>
        <v>0</v>
      </c>
      <c r="BI111" s="229">
        <f>IF(N111="nulová",J111,0)</f>
        <v>0</v>
      </c>
      <c r="BJ111" s="20" t="s">
        <v>77</v>
      </c>
      <c r="BK111" s="229">
        <f>ROUND(I111*H111,2)</f>
        <v>0</v>
      </c>
      <c r="BL111" s="20" t="s">
        <v>200</v>
      </c>
      <c r="BM111" s="228" t="s">
        <v>368</v>
      </c>
    </row>
    <row r="112" s="2" customFormat="1" ht="16.5" customHeight="1">
      <c r="A112" s="41"/>
      <c r="B112" s="42"/>
      <c r="C112" s="217" t="s">
        <v>269</v>
      </c>
      <c r="D112" s="217" t="s">
        <v>195</v>
      </c>
      <c r="E112" s="218" t="s">
        <v>3372</v>
      </c>
      <c r="F112" s="219" t="s">
        <v>3373</v>
      </c>
      <c r="G112" s="220" t="s">
        <v>588</v>
      </c>
      <c r="H112" s="221">
        <v>2</v>
      </c>
      <c r="I112" s="222"/>
      <c r="J112" s="223">
        <f>ROUND(I112*H112,2)</f>
        <v>0</v>
      </c>
      <c r="K112" s="219" t="s">
        <v>199</v>
      </c>
      <c r="L112" s="47"/>
      <c r="M112" s="224" t="s">
        <v>21</v>
      </c>
      <c r="N112" s="225" t="s">
        <v>44</v>
      </c>
      <c r="O112" s="87"/>
      <c r="P112" s="226">
        <f>O112*H112</f>
        <v>0</v>
      </c>
      <c r="Q112" s="226">
        <v>0</v>
      </c>
      <c r="R112" s="226">
        <f>Q112*H112</f>
        <v>0</v>
      </c>
      <c r="S112" s="226">
        <v>0</v>
      </c>
      <c r="T112" s="227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8" t="s">
        <v>200</v>
      </c>
      <c r="AT112" s="228" t="s">
        <v>195</v>
      </c>
      <c r="AU112" s="228" t="s">
        <v>77</v>
      </c>
      <c r="AY112" s="20" t="s">
        <v>193</v>
      </c>
      <c r="BE112" s="229">
        <f>IF(N112="základní",J112,0)</f>
        <v>0</v>
      </c>
      <c r="BF112" s="229">
        <f>IF(N112="snížená",J112,0)</f>
        <v>0</v>
      </c>
      <c r="BG112" s="229">
        <f>IF(N112="zákl. přenesená",J112,0)</f>
        <v>0</v>
      </c>
      <c r="BH112" s="229">
        <f>IF(N112="sníž. přenesená",J112,0)</f>
        <v>0</v>
      </c>
      <c r="BI112" s="229">
        <f>IF(N112="nulová",J112,0)</f>
        <v>0</v>
      </c>
      <c r="BJ112" s="20" t="s">
        <v>77</v>
      </c>
      <c r="BK112" s="229">
        <f>ROUND(I112*H112,2)</f>
        <v>0</v>
      </c>
      <c r="BL112" s="20" t="s">
        <v>200</v>
      </c>
      <c r="BM112" s="228" t="s">
        <v>386</v>
      </c>
    </row>
    <row r="113" s="2" customFormat="1">
      <c r="A113" s="41"/>
      <c r="B113" s="42"/>
      <c r="C113" s="43"/>
      <c r="D113" s="230" t="s">
        <v>202</v>
      </c>
      <c r="E113" s="43"/>
      <c r="F113" s="231" t="s">
        <v>3374</v>
      </c>
      <c r="G113" s="43"/>
      <c r="H113" s="43"/>
      <c r="I113" s="232"/>
      <c r="J113" s="43"/>
      <c r="K113" s="43"/>
      <c r="L113" s="47"/>
      <c r="M113" s="233"/>
      <c r="N113" s="234"/>
      <c r="O113" s="87"/>
      <c r="P113" s="87"/>
      <c r="Q113" s="87"/>
      <c r="R113" s="87"/>
      <c r="S113" s="87"/>
      <c r="T113" s="88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T113" s="20" t="s">
        <v>202</v>
      </c>
      <c r="AU113" s="20" t="s">
        <v>77</v>
      </c>
    </row>
    <row r="114" s="2" customFormat="1" ht="16.5" customHeight="1">
      <c r="A114" s="41"/>
      <c r="B114" s="42"/>
      <c r="C114" s="282" t="s">
        <v>276</v>
      </c>
      <c r="D114" s="282" t="s">
        <v>811</v>
      </c>
      <c r="E114" s="283" t="s">
        <v>3375</v>
      </c>
      <c r="F114" s="284" t="s">
        <v>3376</v>
      </c>
      <c r="G114" s="285" t="s">
        <v>588</v>
      </c>
      <c r="H114" s="286">
        <v>2</v>
      </c>
      <c r="I114" s="287"/>
      <c r="J114" s="288">
        <f>ROUND(I114*H114,2)</f>
        <v>0</v>
      </c>
      <c r="K114" s="284" t="s">
        <v>21</v>
      </c>
      <c r="L114" s="289"/>
      <c r="M114" s="290" t="s">
        <v>21</v>
      </c>
      <c r="N114" s="291" t="s">
        <v>44</v>
      </c>
      <c r="O114" s="87"/>
      <c r="P114" s="226">
        <f>O114*H114</f>
        <v>0</v>
      </c>
      <c r="Q114" s="226">
        <v>0</v>
      </c>
      <c r="R114" s="226">
        <f>Q114*H114</f>
        <v>0</v>
      </c>
      <c r="S114" s="226">
        <v>0</v>
      </c>
      <c r="T114" s="227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28" t="s">
        <v>254</v>
      </c>
      <c r="AT114" s="228" t="s">
        <v>811</v>
      </c>
      <c r="AU114" s="228" t="s">
        <v>77</v>
      </c>
      <c r="AY114" s="20" t="s">
        <v>193</v>
      </c>
      <c r="BE114" s="229">
        <f>IF(N114="základní",J114,0)</f>
        <v>0</v>
      </c>
      <c r="BF114" s="229">
        <f>IF(N114="snížená",J114,0)</f>
        <v>0</v>
      </c>
      <c r="BG114" s="229">
        <f>IF(N114="zákl. přenesená",J114,0)</f>
        <v>0</v>
      </c>
      <c r="BH114" s="229">
        <f>IF(N114="sníž. přenesená",J114,0)</f>
        <v>0</v>
      </c>
      <c r="BI114" s="229">
        <f>IF(N114="nulová",J114,0)</f>
        <v>0</v>
      </c>
      <c r="BJ114" s="20" t="s">
        <v>77</v>
      </c>
      <c r="BK114" s="229">
        <f>ROUND(I114*H114,2)</f>
        <v>0</v>
      </c>
      <c r="BL114" s="20" t="s">
        <v>200</v>
      </c>
      <c r="BM114" s="228" t="s">
        <v>400</v>
      </c>
    </row>
    <row r="115" s="2" customFormat="1" ht="16.5" customHeight="1">
      <c r="A115" s="41"/>
      <c r="B115" s="42"/>
      <c r="C115" s="217" t="s">
        <v>8</v>
      </c>
      <c r="D115" s="217" t="s">
        <v>195</v>
      </c>
      <c r="E115" s="218" t="s">
        <v>3377</v>
      </c>
      <c r="F115" s="219" t="s">
        <v>3378</v>
      </c>
      <c r="G115" s="220" t="s">
        <v>588</v>
      </c>
      <c r="H115" s="221">
        <v>3</v>
      </c>
      <c r="I115" s="222"/>
      <c r="J115" s="223">
        <f>ROUND(I115*H115,2)</f>
        <v>0</v>
      </c>
      <c r="K115" s="219" t="s">
        <v>199</v>
      </c>
      <c r="L115" s="47"/>
      <c r="M115" s="224" t="s">
        <v>21</v>
      </c>
      <c r="N115" s="225" t="s">
        <v>44</v>
      </c>
      <c r="O115" s="87"/>
      <c r="P115" s="226">
        <f>O115*H115</f>
        <v>0</v>
      </c>
      <c r="Q115" s="226">
        <v>0</v>
      </c>
      <c r="R115" s="226">
        <f>Q115*H115</f>
        <v>0</v>
      </c>
      <c r="S115" s="226">
        <v>0</v>
      </c>
      <c r="T115" s="227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8" t="s">
        <v>200</v>
      </c>
      <c r="AT115" s="228" t="s">
        <v>195</v>
      </c>
      <c r="AU115" s="228" t="s">
        <v>77</v>
      </c>
      <c r="AY115" s="20" t="s">
        <v>193</v>
      </c>
      <c r="BE115" s="229">
        <f>IF(N115="základní",J115,0)</f>
        <v>0</v>
      </c>
      <c r="BF115" s="229">
        <f>IF(N115="snížená",J115,0)</f>
        <v>0</v>
      </c>
      <c r="BG115" s="229">
        <f>IF(N115="zákl. přenesená",J115,0)</f>
        <v>0</v>
      </c>
      <c r="BH115" s="229">
        <f>IF(N115="sníž. přenesená",J115,0)</f>
        <v>0</v>
      </c>
      <c r="BI115" s="229">
        <f>IF(N115="nulová",J115,0)</f>
        <v>0</v>
      </c>
      <c r="BJ115" s="20" t="s">
        <v>77</v>
      </c>
      <c r="BK115" s="229">
        <f>ROUND(I115*H115,2)</f>
        <v>0</v>
      </c>
      <c r="BL115" s="20" t="s">
        <v>200</v>
      </c>
      <c r="BM115" s="228" t="s">
        <v>417</v>
      </c>
    </row>
    <row r="116" s="2" customFormat="1">
      <c r="A116" s="41"/>
      <c r="B116" s="42"/>
      <c r="C116" s="43"/>
      <c r="D116" s="230" t="s">
        <v>202</v>
      </c>
      <c r="E116" s="43"/>
      <c r="F116" s="231" t="s">
        <v>3379</v>
      </c>
      <c r="G116" s="43"/>
      <c r="H116" s="43"/>
      <c r="I116" s="232"/>
      <c r="J116" s="43"/>
      <c r="K116" s="43"/>
      <c r="L116" s="47"/>
      <c r="M116" s="233"/>
      <c r="N116" s="234"/>
      <c r="O116" s="87"/>
      <c r="P116" s="87"/>
      <c r="Q116" s="87"/>
      <c r="R116" s="87"/>
      <c r="S116" s="87"/>
      <c r="T116" s="88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T116" s="20" t="s">
        <v>202</v>
      </c>
      <c r="AU116" s="20" t="s">
        <v>77</v>
      </c>
    </row>
    <row r="117" s="2" customFormat="1" ht="16.5" customHeight="1">
      <c r="A117" s="41"/>
      <c r="B117" s="42"/>
      <c r="C117" s="282" t="s">
        <v>299</v>
      </c>
      <c r="D117" s="282" t="s">
        <v>811</v>
      </c>
      <c r="E117" s="283" t="s">
        <v>3380</v>
      </c>
      <c r="F117" s="284" t="s">
        <v>3381</v>
      </c>
      <c r="G117" s="285" t="s">
        <v>588</v>
      </c>
      <c r="H117" s="286">
        <v>1</v>
      </c>
      <c r="I117" s="287"/>
      <c r="J117" s="288">
        <f>ROUND(I117*H117,2)</f>
        <v>0</v>
      </c>
      <c r="K117" s="284" t="s">
        <v>199</v>
      </c>
      <c r="L117" s="289"/>
      <c r="M117" s="290" t="s">
        <v>21</v>
      </c>
      <c r="N117" s="291" t="s">
        <v>44</v>
      </c>
      <c r="O117" s="87"/>
      <c r="P117" s="226">
        <f>O117*H117</f>
        <v>0</v>
      </c>
      <c r="Q117" s="226">
        <v>0.00050000000000000001</v>
      </c>
      <c r="R117" s="226">
        <f>Q117*H117</f>
        <v>0.00050000000000000001</v>
      </c>
      <c r="S117" s="226">
        <v>0</v>
      </c>
      <c r="T117" s="227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8" t="s">
        <v>254</v>
      </c>
      <c r="AT117" s="228" t="s">
        <v>811</v>
      </c>
      <c r="AU117" s="228" t="s">
        <v>77</v>
      </c>
      <c r="AY117" s="20" t="s">
        <v>193</v>
      </c>
      <c r="BE117" s="229">
        <f>IF(N117="základní",J117,0)</f>
        <v>0</v>
      </c>
      <c r="BF117" s="229">
        <f>IF(N117="snížená",J117,0)</f>
        <v>0</v>
      </c>
      <c r="BG117" s="229">
        <f>IF(N117="zákl. přenesená",J117,0)</f>
        <v>0</v>
      </c>
      <c r="BH117" s="229">
        <f>IF(N117="sníž. přenesená",J117,0)</f>
        <v>0</v>
      </c>
      <c r="BI117" s="229">
        <f>IF(N117="nulová",J117,0)</f>
        <v>0</v>
      </c>
      <c r="BJ117" s="20" t="s">
        <v>77</v>
      </c>
      <c r="BK117" s="229">
        <f>ROUND(I117*H117,2)</f>
        <v>0</v>
      </c>
      <c r="BL117" s="20" t="s">
        <v>200</v>
      </c>
      <c r="BM117" s="228" t="s">
        <v>434</v>
      </c>
    </row>
    <row r="118" s="2" customFormat="1" ht="16.5" customHeight="1">
      <c r="A118" s="41"/>
      <c r="B118" s="42"/>
      <c r="C118" s="282" t="s">
        <v>312</v>
      </c>
      <c r="D118" s="282" t="s">
        <v>811</v>
      </c>
      <c r="E118" s="283" t="s">
        <v>3382</v>
      </c>
      <c r="F118" s="284" t="s">
        <v>3383</v>
      </c>
      <c r="G118" s="285" t="s">
        <v>588</v>
      </c>
      <c r="H118" s="286">
        <v>2</v>
      </c>
      <c r="I118" s="287"/>
      <c r="J118" s="288">
        <f>ROUND(I118*H118,2)</f>
        <v>0</v>
      </c>
      <c r="K118" s="284" t="s">
        <v>199</v>
      </c>
      <c r="L118" s="289"/>
      <c r="M118" s="290" t="s">
        <v>21</v>
      </c>
      <c r="N118" s="291" t="s">
        <v>44</v>
      </c>
      <c r="O118" s="87"/>
      <c r="P118" s="226">
        <f>O118*H118</f>
        <v>0</v>
      </c>
      <c r="Q118" s="226">
        <v>0.00059999999999999995</v>
      </c>
      <c r="R118" s="226">
        <f>Q118*H118</f>
        <v>0.0011999999999999999</v>
      </c>
      <c r="S118" s="226">
        <v>0</v>
      </c>
      <c r="T118" s="227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28" t="s">
        <v>254</v>
      </c>
      <c r="AT118" s="228" t="s">
        <v>811</v>
      </c>
      <c r="AU118" s="228" t="s">
        <v>77</v>
      </c>
      <c r="AY118" s="20" t="s">
        <v>193</v>
      </c>
      <c r="BE118" s="229">
        <f>IF(N118="základní",J118,0)</f>
        <v>0</v>
      </c>
      <c r="BF118" s="229">
        <f>IF(N118="snížená",J118,0)</f>
        <v>0</v>
      </c>
      <c r="BG118" s="229">
        <f>IF(N118="zákl. přenesená",J118,0)</f>
        <v>0</v>
      </c>
      <c r="BH118" s="229">
        <f>IF(N118="sníž. přenesená",J118,0)</f>
        <v>0</v>
      </c>
      <c r="BI118" s="229">
        <f>IF(N118="nulová",J118,0)</f>
        <v>0</v>
      </c>
      <c r="BJ118" s="20" t="s">
        <v>77</v>
      </c>
      <c r="BK118" s="229">
        <f>ROUND(I118*H118,2)</f>
        <v>0</v>
      </c>
      <c r="BL118" s="20" t="s">
        <v>200</v>
      </c>
      <c r="BM118" s="228" t="s">
        <v>449</v>
      </c>
    </row>
    <row r="119" s="2" customFormat="1" ht="24.15" customHeight="1">
      <c r="A119" s="41"/>
      <c r="B119" s="42"/>
      <c r="C119" s="217" t="s">
        <v>333</v>
      </c>
      <c r="D119" s="217" t="s">
        <v>195</v>
      </c>
      <c r="E119" s="218" t="s">
        <v>3384</v>
      </c>
      <c r="F119" s="219" t="s">
        <v>3385</v>
      </c>
      <c r="G119" s="220" t="s">
        <v>250</v>
      </c>
      <c r="H119" s="221">
        <v>0.043999999999999997</v>
      </c>
      <c r="I119" s="222"/>
      <c r="J119" s="223">
        <f>ROUND(I119*H119,2)</f>
        <v>0</v>
      </c>
      <c r="K119" s="219" t="s">
        <v>199</v>
      </c>
      <c r="L119" s="47"/>
      <c r="M119" s="224" t="s">
        <v>21</v>
      </c>
      <c r="N119" s="225" t="s">
        <v>44</v>
      </c>
      <c r="O119" s="87"/>
      <c r="P119" s="226">
        <f>O119*H119</f>
        <v>0</v>
      </c>
      <c r="Q119" s="226">
        <v>0</v>
      </c>
      <c r="R119" s="226">
        <f>Q119*H119</f>
        <v>0</v>
      </c>
      <c r="S119" s="226">
        <v>0</v>
      </c>
      <c r="T119" s="227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28" t="s">
        <v>200</v>
      </c>
      <c r="AT119" s="228" t="s">
        <v>195</v>
      </c>
      <c r="AU119" s="228" t="s">
        <v>77</v>
      </c>
      <c r="AY119" s="20" t="s">
        <v>193</v>
      </c>
      <c r="BE119" s="229">
        <f>IF(N119="základní",J119,0)</f>
        <v>0</v>
      </c>
      <c r="BF119" s="229">
        <f>IF(N119="snížená",J119,0)</f>
        <v>0</v>
      </c>
      <c r="BG119" s="229">
        <f>IF(N119="zákl. přenesená",J119,0)</f>
        <v>0</v>
      </c>
      <c r="BH119" s="229">
        <f>IF(N119="sníž. přenesená",J119,0)</f>
        <v>0</v>
      </c>
      <c r="BI119" s="229">
        <f>IF(N119="nulová",J119,0)</f>
        <v>0</v>
      </c>
      <c r="BJ119" s="20" t="s">
        <v>77</v>
      </c>
      <c r="BK119" s="229">
        <f>ROUND(I119*H119,2)</f>
        <v>0</v>
      </c>
      <c r="BL119" s="20" t="s">
        <v>200</v>
      </c>
      <c r="BM119" s="228" t="s">
        <v>460</v>
      </c>
    </row>
    <row r="120" s="2" customFormat="1">
      <c r="A120" s="41"/>
      <c r="B120" s="42"/>
      <c r="C120" s="43"/>
      <c r="D120" s="230" t="s">
        <v>202</v>
      </c>
      <c r="E120" s="43"/>
      <c r="F120" s="231" t="s">
        <v>3386</v>
      </c>
      <c r="G120" s="43"/>
      <c r="H120" s="43"/>
      <c r="I120" s="232"/>
      <c r="J120" s="43"/>
      <c r="K120" s="43"/>
      <c r="L120" s="47"/>
      <c r="M120" s="293"/>
      <c r="N120" s="294"/>
      <c r="O120" s="295"/>
      <c r="P120" s="295"/>
      <c r="Q120" s="295"/>
      <c r="R120" s="295"/>
      <c r="S120" s="295"/>
      <c r="T120" s="296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T120" s="20" t="s">
        <v>202</v>
      </c>
      <c r="AU120" s="20" t="s">
        <v>77</v>
      </c>
    </row>
    <row r="121" s="2" customFormat="1" ht="6.96" customHeight="1">
      <c r="A121" s="41"/>
      <c r="B121" s="62"/>
      <c r="C121" s="63"/>
      <c r="D121" s="63"/>
      <c r="E121" s="63"/>
      <c r="F121" s="63"/>
      <c r="G121" s="63"/>
      <c r="H121" s="63"/>
      <c r="I121" s="63"/>
      <c r="J121" s="63"/>
      <c r="K121" s="63"/>
      <c r="L121" s="47"/>
      <c r="M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</row>
  </sheetData>
  <sheetProtection sheet="1" autoFilter="0" formatColumns="0" formatRows="0" objects="1" scenarios="1" spinCount="100000" saltValue="rxkq9bUneKeaC1Xb1sf97xPEkRUEfRWdeMhIHpfW9JwwuUx6+hgUfTv2ey11SGm13mQw48zROyrP+HlGGnFReg==" hashValue="BXV0E0B27sF0BZMAlDsiM4niyyn7VQvZh/HIY6Z5RuRbftYDf3FGmkTb56D/GAK6SQsm0C6qgupaEYoMEk/g0w==" algorithmName="SHA-512" password="CC35"/>
  <autoFilter ref="C92:K120"/>
  <mergeCells count="15">
    <mergeCell ref="E7:H7"/>
    <mergeCell ref="E11:H11"/>
    <mergeCell ref="E9:H9"/>
    <mergeCell ref="E13:H13"/>
    <mergeCell ref="E22:H22"/>
    <mergeCell ref="E31:H31"/>
    <mergeCell ref="E52:H52"/>
    <mergeCell ref="E56:H56"/>
    <mergeCell ref="E54:H54"/>
    <mergeCell ref="E58:H58"/>
    <mergeCell ref="E79:H79"/>
    <mergeCell ref="E83:H83"/>
    <mergeCell ref="E81:H81"/>
    <mergeCell ref="E85:H85"/>
    <mergeCell ref="L2:V2"/>
  </mergeCells>
  <hyperlinks>
    <hyperlink ref="F96" r:id="rId1" display="https://podminky.urs.cz/item/CS_URS_2025_02/751510041"/>
    <hyperlink ref="F98" r:id="rId2" display="https://podminky.urs.cz/item/CS_URS_2025_02/751510042"/>
    <hyperlink ref="F100" r:id="rId3" display="https://podminky.urs.cz/item/CS_URS_2025_02/751572141"/>
    <hyperlink ref="F103" r:id="rId4" display="https://podminky.urs.cz/item/CS_URS_2025_02/751111131"/>
    <hyperlink ref="F107" r:id="rId5" display="https://podminky.urs.cz/item/CS_URS_2025_02/767646411"/>
    <hyperlink ref="F110" r:id="rId6" display="https://podminky.urs.cz/item/CS_URS_2025_02/751514776"/>
    <hyperlink ref="F113" r:id="rId7" display="https://podminky.urs.cz/item/CS_URS_2025_02/751344161"/>
    <hyperlink ref="F116" r:id="rId8" display="https://podminky.urs.cz/item/CS_URS_2025_02/751322012"/>
    <hyperlink ref="F120" r:id="rId9" display="https://podminky.urs.cz/item/CS_URS_2025_02/998751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0"/>
</worksheet>
</file>

<file path=xl/worksheets/sheet1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140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23"/>
      <c r="AT3" s="20" t="s">
        <v>81</v>
      </c>
    </row>
    <row r="4" s="1" customFormat="1" ht="24.96" customHeight="1">
      <c r="B4" s="23"/>
      <c r="D4" s="145" t="s">
        <v>148</v>
      </c>
      <c r="L4" s="23"/>
      <c r="M4" s="146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7" t="s">
        <v>16</v>
      </c>
      <c r="L6" s="23"/>
    </row>
    <row r="7" s="1" customFormat="1" ht="16.5" customHeight="1">
      <c r="B7" s="23"/>
      <c r="E7" s="148" t="str">
        <f>'Rekapitulace stavby'!K6</f>
        <v>MODERNIZACE DOMOVA sv. VÁCLAVA, rekonstrukce domova pro seniory a modernizace zázemí služby</v>
      </c>
      <c r="F7" s="147"/>
      <c r="G7" s="147"/>
      <c r="H7" s="147"/>
      <c r="L7" s="23"/>
    </row>
    <row r="8">
      <c r="B8" s="23"/>
      <c r="D8" s="147" t="s">
        <v>155</v>
      </c>
      <c r="L8" s="23"/>
    </row>
    <row r="9" s="1" customFormat="1" ht="16.5" customHeight="1">
      <c r="B9" s="23"/>
      <c r="E9" s="148" t="s">
        <v>2482</v>
      </c>
      <c r="F9" s="1"/>
      <c r="G9" s="1"/>
      <c r="H9" s="1"/>
      <c r="L9" s="23"/>
    </row>
    <row r="10" s="1" customFormat="1" ht="12" customHeight="1">
      <c r="B10" s="23"/>
      <c r="D10" s="147" t="s">
        <v>157</v>
      </c>
      <c r="L10" s="23"/>
    </row>
    <row r="11" s="2" customFormat="1" ht="16.5" customHeight="1">
      <c r="A11" s="41"/>
      <c r="B11" s="47"/>
      <c r="C11" s="41"/>
      <c r="D11" s="41"/>
      <c r="E11" s="160" t="s">
        <v>3342</v>
      </c>
      <c r="F11" s="41"/>
      <c r="G11" s="41"/>
      <c r="H11" s="41"/>
      <c r="I11" s="41"/>
      <c r="J11" s="41"/>
      <c r="K11" s="41"/>
      <c r="L11" s="149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7" t="s">
        <v>2851</v>
      </c>
      <c r="E12" s="41"/>
      <c r="F12" s="41"/>
      <c r="G12" s="41"/>
      <c r="H12" s="41"/>
      <c r="I12" s="41"/>
      <c r="J12" s="41"/>
      <c r="K12" s="41"/>
      <c r="L12" s="149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6.5" customHeight="1">
      <c r="A13" s="41"/>
      <c r="B13" s="47"/>
      <c r="C13" s="41"/>
      <c r="D13" s="41"/>
      <c r="E13" s="150" t="s">
        <v>3387</v>
      </c>
      <c r="F13" s="41"/>
      <c r="G13" s="41"/>
      <c r="H13" s="41"/>
      <c r="I13" s="41"/>
      <c r="J13" s="41"/>
      <c r="K13" s="41"/>
      <c r="L13" s="149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>
      <c r="A14" s="41"/>
      <c r="B14" s="47"/>
      <c r="C14" s="41"/>
      <c r="D14" s="41"/>
      <c r="E14" s="41"/>
      <c r="F14" s="41"/>
      <c r="G14" s="41"/>
      <c r="H14" s="41"/>
      <c r="I14" s="41"/>
      <c r="J14" s="41"/>
      <c r="K14" s="41"/>
      <c r="L14" s="149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2" customHeight="1">
      <c r="A15" s="41"/>
      <c r="B15" s="47"/>
      <c r="C15" s="41"/>
      <c r="D15" s="147" t="s">
        <v>18</v>
      </c>
      <c r="E15" s="41"/>
      <c r="F15" s="136" t="s">
        <v>21</v>
      </c>
      <c r="G15" s="41"/>
      <c r="H15" s="41"/>
      <c r="I15" s="147" t="s">
        <v>20</v>
      </c>
      <c r="J15" s="136" t="s">
        <v>21</v>
      </c>
      <c r="K15" s="41"/>
      <c r="L15" s="149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7" t="s">
        <v>22</v>
      </c>
      <c r="E16" s="41"/>
      <c r="F16" s="136" t="s">
        <v>23</v>
      </c>
      <c r="G16" s="41"/>
      <c r="H16" s="41"/>
      <c r="I16" s="147" t="s">
        <v>24</v>
      </c>
      <c r="J16" s="151" t="str">
        <f>'Rekapitulace stavby'!AN8</f>
        <v>11. 12. 2025</v>
      </c>
      <c r="K16" s="41"/>
      <c r="L16" s="149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0.8" customHeight="1">
      <c r="A17" s="41"/>
      <c r="B17" s="47"/>
      <c r="C17" s="41"/>
      <c r="D17" s="41"/>
      <c r="E17" s="41"/>
      <c r="F17" s="41"/>
      <c r="G17" s="41"/>
      <c r="H17" s="41"/>
      <c r="I17" s="41"/>
      <c r="J17" s="41"/>
      <c r="K17" s="41"/>
      <c r="L17" s="149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2" customHeight="1">
      <c r="A18" s="41"/>
      <c r="B18" s="47"/>
      <c r="C18" s="41"/>
      <c r="D18" s="147" t="s">
        <v>26</v>
      </c>
      <c r="E18" s="41"/>
      <c r="F18" s="41"/>
      <c r="G18" s="41"/>
      <c r="H18" s="41"/>
      <c r="I18" s="147" t="s">
        <v>27</v>
      </c>
      <c r="J18" s="136" t="s">
        <v>21</v>
      </c>
      <c r="K18" s="41"/>
      <c r="L18" s="149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8" customHeight="1">
      <c r="A19" s="41"/>
      <c r="B19" s="47"/>
      <c r="C19" s="41"/>
      <c r="D19" s="41"/>
      <c r="E19" s="136" t="s">
        <v>28</v>
      </c>
      <c r="F19" s="41"/>
      <c r="G19" s="41"/>
      <c r="H19" s="41"/>
      <c r="I19" s="147" t="s">
        <v>29</v>
      </c>
      <c r="J19" s="136" t="s">
        <v>21</v>
      </c>
      <c r="K19" s="41"/>
      <c r="L19" s="149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6.96" customHeight="1">
      <c r="A20" s="41"/>
      <c r="B20" s="47"/>
      <c r="C20" s="41"/>
      <c r="D20" s="41"/>
      <c r="E20" s="41"/>
      <c r="F20" s="41"/>
      <c r="G20" s="41"/>
      <c r="H20" s="41"/>
      <c r="I20" s="41"/>
      <c r="J20" s="41"/>
      <c r="K20" s="41"/>
      <c r="L20" s="149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2" customHeight="1">
      <c r="A21" s="41"/>
      <c r="B21" s="47"/>
      <c r="C21" s="41"/>
      <c r="D21" s="147" t="s">
        <v>30</v>
      </c>
      <c r="E21" s="41"/>
      <c r="F21" s="41"/>
      <c r="G21" s="41"/>
      <c r="H21" s="41"/>
      <c r="I21" s="147" t="s">
        <v>27</v>
      </c>
      <c r="J21" s="36" t="str">
        <f>'Rekapitulace stavby'!AN13</f>
        <v>Vyplň údaj</v>
      </c>
      <c r="K21" s="41"/>
      <c r="L21" s="149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8" customHeight="1">
      <c r="A22" s="41"/>
      <c r="B22" s="47"/>
      <c r="C22" s="41"/>
      <c r="D22" s="41"/>
      <c r="E22" s="36" t="str">
        <f>'Rekapitulace stavby'!E14</f>
        <v>Vyplň údaj</v>
      </c>
      <c r="F22" s="136"/>
      <c r="G22" s="136"/>
      <c r="H22" s="136"/>
      <c r="I22" s="147" t="s">
        <v>29</v>
      </c>
      <c r="J22" s="36" t="str">
        <f>'Rekapitulace stavby'!AN14</f>
        <v>Vyplň údaj</v>
      </c>
      <c r="K22" s="41"/>
      <c r="L22" s="149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6.96" customHeight="1">
      <c r="A23" s="41"/>
      <c r="B23" s="47"/>
      <c r="C23" s="41"/>
      <c r="D23" s="41"/>
      <c r="E23" s="41"/>
      <c r="F23" s="41"/>
      <c r="G23" s="41"/>
      <c r="H23" s="41"/>
      <c r="I23" s="41"/>
      <c r="J23" s="41"/>
      <c r="K23" s="41"/>
      <c r="L23" s="149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2" customHeight="1">
      <c r="A24" s="41"/>
      <c r="B24" s="47"/>
      <c r="C24" s="41"/>
      <c r="D24" s="147" t="s">
        <v>32</v>
      </c>
      <c r="E24" s="41"/>
      <c r="F24" s="41"/>
      <c r="G24" s="41"/>
      <c r="H24" s="41"/>
      <c r="I24" s="147" t="s">
        <v>27</v>
      </c>
      <c r="J24" s="136" t="s">
        <v>21</v>
      </c>
      <c r="K24" s="41"/>
      <c r="L24" s="149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8" customHeight="1">
      <c r="A25" s="41"/>
      <c r="B25" s="47"/>
      <c r="C25" s="41"/>
      <c r="D25" s="41"/>
      <c r="E25" s="136" t="s">
        <v>33</v>
      </c>
      <c r="F25" s="41"/>
      <c r="G25" s="41"/>
      <c r="H25" s="41"/>
      <c r="I25" s="147" t="s">
        <v>29</v>
      </c>
      <c r="J25" s="136" t="s">
        <v>21</v>
      </c>
      <c r="K25" s="41"/>
      <c r="L25" s="149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6.96" customHeight="1">
      <c r="A26" s="41"/>
      <c r="B26" s="47"/>
      <c r="C26" s="41"/>
      <c r="D26" s="41"/>
      <c r="E26" s="41"/>
      <c r="F26" s="41"/>
      <c r="G26" s="41"/>
      <c r="H26" s="41"/>
      <c r="I26" s="41"/>
      <c r="J26" s="41"/>
      <c r="K26" s="41"/>
      <c r="L26" s="149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12" customHeight="1">
      <c r="A27" s="41"/>
      <c r="B27" s="47"/>
      <c r="C27" s="41"/>
      <c r="D27" s="147" t="s">
        <v>35</v>
      </c>
      <c r="E27" s="41"/>
      <c r="F27" s="41"/>
      <c r="G27" s="41"/>
      <c r="H27" s="41"/>
      <c r="I27" s="147" t="s">
        <v>27</v>
      </c>
      <c r="J27" s="136" t="str">
        <f>IF('Rekapitulace stavby'!AN19="","",'Rekapitulace stavby'!AN19)</f>
        <v/>
      </c>
      <c r="K27" s="41"/>
      <c r="L27" s="149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8" customHeight="1">
      <c r="A28" s="41"/>
      <c r="B28" s="47"/>
      <c r="C28" s="41"/>
      <c r="D28" s="41"/>
      <c r="E28" s="136" t="str">
        <f>IF('Rekapitulace stavby'!E20="","",'Rekapitulace stavby'!E20)</f>
        <v xml:space="preserve"> </v>
      </c>
      <c r="F28" s="41"/>
      <c r="G28" s="41"/>
      <c r="H28" s="41"/>
      <c r="I28" s="147" t="s">
        <v>29</v>
      </c>
      <c r="J28" s="136" t="str">
        <f>IF('Rekapitulace stavby'!AN20="","",'Rekapitulace stavby'!AN20)</f>
        <v/>
      </c>
      <c r="K28" s="41"/>
      <c r="L28" s="149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41"/>
      <c r="E29" s="41"/>
      <c r="F29" s="41"/>
      <c r="G29" s="41"/>
      <c r="H29" s="41"/>
      <c r="I29" s="41"/>
      <c r="J29" s="41"/>
      <c r="K29" s="41"/>
      <c r="L29" s="149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2" customHeight="1">
      <c r="A30" s="41"/>
      <c r="B30" s="47"/>
      <c r="C30" s="41"/>
      <c r="D30" s="147" t="s">
        <v>37</v>
      </c>
      <c r="E30" s="41"/>
      <c r="F30" s="41"/>
      <c r="G30" s="41"/>
      <c r="H30" s="41"/>
      <c r="I30" s="41"/>
      <c r="J30" s="41"/>
      <c r="K30" s="41"/>
      <c r="L30" s="149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8" customFormat="1" ht="16.5" customHeight="1">
      <c r="A31" s="152"/>
      <c r="B31" s="153"/>
      <c r="C31" s="152"/>
      <c r="D31" s="152"/>
      <c r="E31" s="154" t="s">
        <v>21</v>
      </c>
      <c r="F31" s="154"/>
      <c r="G31" s="154"/>
      <c r="H31" s="154"/>
      <c r="I31" s="152"/>
      <c r="J31" s="152"/>
      <c r="K31" s="152"/>
      <c r="L31" s="155"/>
      <c r="S31" s="152"/>
      <c r="T31" s="152"/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</row>
    <row r="32" s="2" customFormat="1" ht="6.96" customHeight="1">
      <c r="A32" s="41"/>
      <c r="B32" s="47"/>
      <c r="C32" s="41"/>
      <c r="D32" s="41"/>
      <c r="E32" s="41"/>
      <c r="F32" s="41"/>
      <c r="G32" s="41"/>
      <c r="H32" s="41"/>
      <c r="I32" s="41"/>
      <c r="J32" s="41"/>
      <c r="K32" s="41"/>
      <c r="L32" s="149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6"/>
      <c r="E33" s="156"/>
      <c r="F33" s="156"/>
      <c r="G33" s="156"/>
      <c r="H33" s="156"/>
      <c r="I33" s="156"/>
      <c r="J33" s="156"/>
      <c r="K33" s="156"/>
      <c r="L33" s="149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25.44" customHeight="1">
      <c r="A34" s="41"/>
      <c r="B34" s="47"/>
      <c r="C34" s="41"/>
      <c r="D34" s="157" t="s">
        <v>39</v>
      </c>
      <c r="E34" s="41"/>
      <c r="F34" s="41"/>
      <c r="G34" s="41"/>
      <c r="H34" s="41"/>
      <c r="I34" s="41"/>
      <c r="J34" s="158">
        <f>ROUND(J95, 2)</f>
        <v>0</v>
      </c>
      <c r="K34" s="41"/>
      <c r="L34" s="149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6.96" customHeight="1">
      <c r="A35" s="41"/>
      <c r="B35" s="47"/>
      <c r="C35" s="41"/>
      <c r="D35" s="156"/>
      <c r="E35" s="156"/>
      <c r="F35" s="156"/>
      <c r="G35" s="156"/>
      <c r="H35" s="156"/>
      <c r="I35" s="156"/>
      <c r="J35" s="156"/>
      <c r="K35" s="156"/>
      <c r="L35" s="149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41"/>
      <c r="F36" s="159" t="s">
        <v>41</v>
      </c>
      <c r="G36" s="41"/>
      <c r="H36" s="41"/>
      <c r="I36" s="159" t="s">
        <v>40</v>
      </c>
      <c r="J36" s="159" t="s">
        <v>42</v>
      </c>
      <c r="K36" s="41"/>
      <c r="L36" s="149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s="2" customFormat="1" ht="14.4" customHeight="1">
      <c r="A37" s="41"/>
      <c r="B37" s="47"/>
      <c r="C37" s="41"/>
      <c r="D37" s="160" t="s">
        <v>43</v>
      </c>
      <c r="E37" s="147" t="s">
        <v>44</v>
      </c>
      <c r="F37" s="161">
        <f>ROUND((SUM(BE95:BE153)),  2)</f>
        <v>0</v>
      </c>
      <c r="G37" s="41"/>
      <c r="H37" s="41"/>
      <c r="I37" s="162">
        <v>0.20999999999999999</v>
      </c>
      <c r="J37" s="161">
        <f>ROUND(((SUM(BE95:BE153))*I37),  2)</f>
        <v>0</v>
      </c>
      <c r="K37" s="41"/>
      <c r="L37" s="149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14.4" customHeight="1">
      <c r="A38" s="41"/>
      <c r="B38" s="47"/>
      <c r="C38" s="41"/>
      <c r="D38" s="41"/>
      <c r="E38" s="147" t="s">
        <v>45</v>
      </c>
      <c r="F38" s="161">
        <f>ROUND((SUM(BF95:BF153)),  2)</f>
        <v>0</v>
      </c>
      <c r="G38" s="41"/>
      <c r="H38" s="41"/>
      <c r="I38" s="162">
        <v>0.12</v>
      </c>
      <c r="J38" s="161">
        <f>ROUND(((SUM(BF95:BF153))*I38),  2)</f>
        <v>0</v>
      </c>
      <c r="K38" s="41"/>
      <c r="L38" s="149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7" t="s">
        <v>46</v>
      </c>
      <c r="F39" s="161">
        <f>ROUND((SUM(BG95:BG153)),  2)</f>
        <v>0</v>
      </c>
      <c r="G39" s="41"/>
      <c r="H39" s="41"/>
      <c r="I39" s="162">
        <v>0.20999999999999999</v>
      </c>
      <c r="J39" s="161">
        <f>0</f>
        <v>0</v>
      </c>
      <c r="K39" s="41"/>
      <c r="L39" s="149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hidden="1" s="2" customFormat="1" ht="14.4" customHeight="1">
      <c r="A40" s="41"/>
      <c r="B40" s="47"/>
      <c r="C40" s="41"/>
      <c r="D40" s="41"/>
      <c r="E40" s="147" t="s">
        <v>47</v>
      </c>
      <c r="F40" s="161">
        <f>ROUND((SUM(BH95:BH153)),  2)</f>
        <v>0</v>
      </c>
      <c r="G40" s="41"/>
      <c r="H40" s="41"/>
      <c r="I40" s="162">
        <v>0.12</v>
      </c>
      <c r="J40" s="161">
        <f>0</f>
        <v>0</v>
      </c>
      <c r="K40" s="41"/>
      <c r="L40" s="149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hidden="1" s="2" customFormat="1" ht="14.4" customHeight="1">
      <c r="A41" s="41"/>
      <c r="B41" s="47"/>
      <c r="C41" s="41"/>
      <c r="D41" s="41"/>
      <c r="E41" s="147" t="s">
        <v>48</v>
      </c>
      <c r="F41" s="161">
        <f>ROUND((SUM(BI95:BI153)),  2)</f>
        <v>0</v>
      </c>
      <c r="G41" s="41"/>
      <c r="H41" s="41"/>
      <c r="I41" s="162">
        <v>0</v>
      </c>
      <c r="J41" s="161">
        <f>0</f>
        <v>0</v>
      </c>
      <c r="K41" s="41"/>
      <c r="L41" s="149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6.96" customHeight="1">
      <c r="A42" s="41"/>
      <c r="B42" s="47"/>
      <c r="C42" s="41"/>
      <c r="D42" s="41"/>
      <c r="E42" s="41"/>
      <c r="F42" s="41"/>
      <c r="G42" s="41"/>
      <c r="H42" s="41"/>
      <c r="I42" s="41"/>
      <c r="J42" s="41"/>
      <c r="K42" s="41"/>
      <c r="L42" s="149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2" customFormat="1" ht="25.44" customHeight="1">
      <c r="A43" s="41"/>
      <c r="B43" s="47"/>
      <c r="C43" s="163"/>
      <c r="D43" s="164" t="s">
        <v>49</v>
      </c>
      <c r="E43" s="165"/>
      <c r="F43" s="165"/>
      <c r="G43" s="166" t="s">
        <v>50</v>
      </c>
      <c r="H43" s="167" t="s">
        <v>51</v>
      </c>
      <c r="I43" s="165"/>
      <c r="J43" s="168">
        <f>SUM(J34:J41)</f>
        <v>0</v>
      </c>
      <c r="K43" s="169"/>
      <c r="L43" s="149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</row>
    <row r="44" s="2" customFormat="1" ht="14.4" customHeight="1">
      <c r="A44" s="41"/>
      <c r="B44" s="170"/>
      <c r="C44" s="171"/>
      <c r="D44" s="171"/>
      <c r="E44" s="171"/>
      <c r="F44" s="171"/>
      <c r="G44" s="171"/>
      <c r="H44" s="171"/>
      <c r="I44" s="171"/>
      <c r="J44" s="171"/>
      <c r="K44" s="171"/>
      <c r="L44" s="149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8" s="2" customFormat="1" ht="6.96" customHeight="1">
      <c r="A48" s="41"/>
      <c r="B48" s="172"/>
      <c r="C48" s="173"/>
      <c r="D48" s="173"/>
      <c r="E48" s="173"/>
      <c r="F48" s="173"/>
      <c r="G48" s="173"/>
      <c r="H48" s="173"/>
      <c r="I48" s="173"/>
      <c r="J48" s="173"/>
      <c r="K48" s="173"/>
      <c r="L48" s="149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24.96" customHeight="1">
      <c r="A49" s="41"/>
      <c r="B49" s="42"/>
      <c r="C49" s="26" t="s">
        <v>159</v>
      </c>
      <c r="D49" s="43"/>
      <c r="E49" s="43"/>
      <c r="F49" s="43"/>
      <c r="G49" s="43"/>
      <c r="H49" s="43"/>
      <c r="I49" s="43"/>
      <c r="J49" s="43"/>
      <c r="K49" s="43"/>
      <c r="L49" s="149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6.96" customHeight="1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149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12" customHeight="1">
      <c r="A51" s="41"/>
      <c r="B51" s="42"/>
      <c r="C51" s="35" t="s">
        <v>16</v>
      </c>
      <c r="D51" s="43"/>
      <c r="E51" s="43"/>
      <c r="F51" s="43"/>
      <c r="G51" s="43"/>
      <c r="H51" s="43"/>
      <c r="I51" s="43"/>
      <c r="J51" s="43"/>
      <c r="K51" s="43"/>
      <c r="L51" s="149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6.5" customHeight="1">
      <c r="A52" s="41"/>
      <c r="B52" s="42"/>
      <c r="C52" s="43"/>
      <c r="D52" s="43"/>
      <c r="E52" s="174" t="str">
        <f>E7</f>
        <v>MODERNIZACE DOMOVA sv. VÁCLAVA, rekonstrukce domova pro seniory a modernizace zázemí služby</v>
      </c>
      <c r="F52" s="35"/>
      <c r="G52" s="35"/>
      <c r="H52" s="35"/>
      <c r="I52" s="43"/>
      <c r="J52" s="43"/>
      <c r="K52" s="43"/>
      <c r="L52" s="149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1" customFormat="1" ht="12" customHeight="1">
      <c r="B53" s="24"/>
      <c r="C53" s="35" t="s">
        <v>155</v>
      </c>
      <c r="D53" s="25"/>
      <c r="E53" s="25"/>
      <c r="F53" s="25"/>
      <c r="G53" s="25"/>
      <c r="H53" s="25"/>
      <c r="I53" s="25"/>
      <c r="J53" s="25"/>
      <c r="K53" s="25"/>
      <c r="L53" s="23"/>
    </row>
    <row r="54" s="1" customFormat="1" ht="16.5" customHeight="1">
      <c r="B54" s="24"/>
      <c r="C54" s="25"/>
      <c r="D54" s="25"/>
      <c r="E54" s="174" t="s">
        <v>2482</v>
      </c>
      <c r="F54" s="25"/>
      <c r="G54" s="25"/>
      <c r="H54" s="25"/>
      <c r="I54" s="25"/>
      <c r="J54" s="25"/>
      <c r="K54" s="25"/>
      <c r="L54" s="23"/>
    </row>
    <row r="55" s="1" customFormat="1" ht="12" customHeight="1">
      <c r="B55" s="24"/>
      <c r="C55" s="35" t="s">
        <v>157</v>
      </c>
      <c r="D55" s="25"/>
      <c r="E55" s="25"/>
      <c r="F55" s="25"/>
      <c r="G55" s="25"/>
      <c r="H55" s="25"/>
      <c r="I55" s="25"/>
      <c r="J55" s="25"/>
      <c r="K55" s="25"/>
      <c r="L55" s="23"/>
    </row>
    <row r="56" s="2" customFormat="1" ht="16.5" customHeight="1">
      <c r="A56" s="41"/>
      <c r="B56" s="42"/>
      <c r="C56" s="43"/>
      <c r="D56" s="43"/>
      <c r="E56" s="301" t="s">
        <v>3342</v>
      </c>
      <c r="F56" s="43"/>
      <c r="G56" s="43"/>
      <c r="H56" s="43"/>
      <c r="I56" s="43"/>
      <c r="J56" s="43"/>
      <c r="K56" s="43"/>
      <c r="L56" s="149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12" customHeight="1">
      <c r="A57" s="41"/>
      <c r="B57" s="42"/>
      <c r="C57" s="35" t="s">
        <v>2851</v>
      </c>
      <c r="D57" s="43"/>
      <c r="E57" s="43"/>
      <c r="F57" s="43"/>
      <c r="G57" s="43"/>
      <c r="H57" s="43"/>
      <c r="I57" s="43"/>
      <c r="J57" s="43"/>
      <c r="K57" s="43"/>
      <c r="L57" s="149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6.5" customHeight="1">
      <c r="A58" s="41"/>
      <c r="B58" s="42"/>
      <c r="C58" s="43"/>
      <c r="D58" s="43"/>
      <c r="E58" s="72" t="str">
        <f>E13</f>
        <v>SO06_2 - Vzduchotechnika - Gastro</v>
      </c>
      <c r="F58" s="43"/>
      <c r="G58" s="43"/>
      <c r="H58" s="43"/>
      <c r="I58" s="43"/>
      <c r="J58" s="43"/>
      <c r="K58" s="43"/>
      <c r="L58" s="149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6.96" customHeight="1">
      <c r="A59" s="41"/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149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2" customHeight="1">
      <c r="A60" s="41"/>
      <c r="B60" s="42"/>
      <c r="C60" s="35" t="s">
        <v>22</v>
      </c>
      <c r="D60" s="43"/>
      <c r="E60" s="43"/>
      <c r="F60" s="30" t="str">
        <f>F16</f>
        <v>Brandýs nad Labem-Stará Boleslav</v>
      </c>
      <c r="G60" s="43"/>
      <c r="H60" s="43"/>
      <c r="I60" s="35" t="s">
        <v>24</v>
      </c>
      <c r="J60" s="75" t="str">
        <f>IF(J16="","",J16)</f>
        <v>11. 12. 2025</v>
      </c>
      <c r="K60" s="43"/>
      <c r="L60" s="149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6.96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49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25.65" customHeight="1">
      <c r="A62" s="41"/>
      <c r="B62" s="42"/>
      <c r="C62" s="35" t="s">
        <v>26</v>
      </c>
      <c r="D62" s="43"/>
      <c r="E62" s="43"/>
      <c r="F62" s="30" t="str">
        <f>E19</f>
        <v>ARCIDIECÉZNÍ CHARITA PRAHA</v>
      </c>
      <c r="G62" s="43"/>
      <c r="H62" s="43"/>
      <c r="I62" s="35" t="s">
        <v>32</v>
      </c>
      <c r="J62" s="39" t="str">
        <f>E25</f>
        <v>JIRSA - ARCHITEKTI, s.r.o.</v>
      </c>
      <c r="K62" s="43"/>
      <c r="L62" s="149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15.15" customHeight="1">
      <c r="A63" s="41"/>
      <c r="B63" s="42"/>
      <c r="C63" s="35" t="s">
        <v>30</v>
      </c>
      <c r="D63" s="43"/>
      <c r="E63" s="43"/>
      <c r="F63" s="30" t="str">
        <f>IF(E22="","",E22)</f>
        <v>Vyplň údaj</v>
      </c>
      <c r="G63" s="43"/>
      <c r="H63" s="43"/>
      <c r="I63" s="35" t="s">
        <v>35</v>
      </c>
      <c r="J63" s="39" t="str">
        <f>E28</f>
        <v xml:space="preserve"> </v>
      </c>
      <c r="K63" s="43"/>
      <c r="L63" s="149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</row>
    <row r="64" s="2" customFormat="1" ht="10.32" customHeight="1">
      <c r="A64" s="41"/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149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</row>
    <row r="65" s="2" customFormat="1" ht="29.28" customHeight="1">
      <c r="A65" s="41"/>
      <c r="B65" s="42"/>
      <c r="C65" s="175" t="s">
        <v>160</v>
      </c>
      <c r="D65" s="176"/>
      <c r="E65" s="176"/>
      <c r="F65" s="176"/>
      <c r="G65" s="176"/>
      <c r="H65" s="176"/>
      <c r="I65" s="176"/>
      <c r="J65" s="177" t="s">
        <v>161</v>
      </c>
      <c r="K65" s="176"/>
      <c r="L65" s="149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 s="2" customFormat="1" ht="10.32" customHeight="1">
      <c r="A66" s="41"/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149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2.8" customHeight="1">
      <c r="A67" s="41"/>
      <c r="B67" s="42"/>
      <c r="C67" s="178" t="s">
        <v>71</v>
      </c>
      <c r="D67" s="43"/>
      <c r="E67" s="43"/>
      <c r="F67" s="43"/>
      <c r="G67" s="43"/>
      <c r="H67" s="43"/>
      <c r="I67" s="43"/>
      <c r="J67" s="105">
        <f>J95</f>
        <v>0</v>
      </c>
      <c r="K67" s="43"/>
      <c r="L67" s="149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U67" s="20" t="s">
        <v>162</v>
      </c>
    </row>
    <row r="68" s="9" customFormat="1" ht="24.96" customHeight="1">
      <c r="A68" s="9"/>
      <c r="B68" s="179"/>
      <c r="C68" s="180"/>
      <c r="D68" s="181" t="s">
        <v>3388</v>
      </c>
      <c r="E68" s="182"/>
      <c r="F68" s="182"/>
      <c r="G68" s="182"/>
      <c r="H68" s="182"/>
      <c r="I68" s="182"/>
      <c r="J68" s="183">
        <f>J96</f>
        <v>0</v>
      </c>
      <c r="K68" s="180"/>
      <c r="L68" s="184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9" customFormat="1" ht="24.96" customHeight="1">
      <c r="A69" s="9"/>
      <c r="B69" s="179"/>
      <c r="C69" s="180"/>
      <c r="D69" s="181" t="s">
        <v>3389</v>
      </c>
      <c r="E69" s="182"/>
      <c r="F69" s="182"/>
      <c r="G69" s="182"/>
      <c r="H69" s="182"/>
      <c r="I69" s="182"/>
      <c r="J69" s="183">
        <f>J105</f>
        <v>0</v>
      </c>
      <c r="K69" s="180"/>
      <c r="L69" s="184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9" customFormat="1" ht="24.96" customHeight="1">
      <c r="A70" s="9"/>
      <c r="B70" s="179"/>
      <c r="C70" s="180"/>
      <c r="D70" s="181" t="s">
        <v>3390</v>
      </c>
      <c r="E70" s="182"/>
      <c r="F70" s="182"/>
      <c r="G70" s="182"/>
      <c r="H70" s="182"/>
      <c r="I70" s="182"/>
      <c r="J70" s="183">
        <f>J115</f>
        <v>0</v>
      </c>
      <c r="K70" s="180"/>
      <c r="L70" s="184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="9" customFormat="1" ht="24.96" customHeight="1">
      <c r="A71" s="9"/>
      <c r="B71" s="179"/>
      <c r="C71" s="180"/>
      <c r="D71" s="181" t="s">
        <v>3391</v>
      </c>
      <c r="E71" s="182"/>
      <c r="F71" s="182"/>
      <c r="G71" s="182"/>
      <c r="H71" s="182"/>
      <c r="I71" s="182"/>
      <c r="J71" s="183">
        <f>J148</f>
        <v>0</v>
      </c>
      <c r="K71" s="180"/>
      <c r="L71" s="184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2" customFormat="1" ht="21.84" customHeight="1">
      <c r="A72" s="41"/>
      <c r="B72" s="42"/>
      <c r="C72" s="43"/>
      <c r="D72" s="43"/>
      <c r="E72" s="43"/>
      <c r="F72" s="43"/>
      <c r="G72" s="43"/>
      <c r="H72" s="43"/>
      <c r="I72" s="43"/>
      <c r="J72" s="43"/>
      <c r="K72" s="43"/>
      <c r="L72" s="149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6.96" customHeight="1">
      <c r="A73" s="41"/>
      <c r="B73" s="62"/>
      <c r="C73" s="63"/>
      <c r="D73" s="63"/>
      <c r="E73" s="63"/>
      <c r="F73" s="63"/>
      <c r="G73" s="63"/>
      <c r="H73" s="63"/>
      <c r="I73" s="63"/>
      <c r="J73" s="63"/>
      <c r="K73" s="63"/>
      <c r="L73" s="149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7" s="2" customFormat="1" ht="6.96" customHeight="1">
      <c r="A77" s="41"/>
      <c r="B77" s="64"/>
      <c r="C77" s="65"/>
      <c r="D77" s="65"/>
      <c r="E77" s="65"/>
      <c r="F77" s="65"/>
      <c r="G77" s="65"/>
      <c r="H77" s="65"/>
      <c r="I77" s="65"/>
      <c r="J77" s="65"/>
      <c r="K77" s="65"/>
      <c r="L77" s="149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24.96" customHeight="1">
      <c r="A78" s="41"/>
      <c r="B78" s="42"/>
      <c r="C78" s="26" t="s">
        <v>178</v>
      </c>
      <c r="D78" s="43"/>
      <c r="E78" s="43"/>
      <c r="F78" s="43"/>
      <c r="G78" s="43"/>
      <c r="H78" s="43"/>
      <c r="I78" s="43"/>
      <c r="J78" s="43"/>
      <c r="K78" s="43"/>
      <c r="L78" s="149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6.96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149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2" customHeight="1">
      <c r="A80" s="41"/>
      <c r="B80" s="42"/>
      <c r="C80" s="35" t="s">
        <v>16</v>
      </c>
      <c r="D80" s="43"/>
      <c r="E80" s="43"/>
      <c r="F80" s="43"/>
      <c r="G80" s="43"/>
      <c r="H80" s="43"/>
      <c r="I80" s="43"/>
      <c r="J80" s="43"/>
      <c r="K80" s="43"/>
      <c r="L80" s="149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6.5" customHeight="1">
      <c r="A81" s="41"/>
      <c r="B81" s="42"/>
      <c r="C81" s="43"/>
      <c r="D81" s="43"/>
      <c r="E81" s="174" t="str">
        <f>E7</f>
        <v>MODERNIZACE DOMOVA sv. VÁCLAVA, rekonstrukce domova pro seniory a modernizace zázemí služby</v>
      </c>
      <c r="F81" s="35"/>
      <c r="G81" s="35"/>
      <c r="H81" s="35"/>
      <c r="I81" s="43"/>
      <c r="J81" s="43"/>
      <c r="K81" s="43"/>
      <c r="L81" s="149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1" customFormat="1" ht="12" customHeight="1">
      <c r="B82" s="24"/>
      <c r="C82" s="35" t="s">
        <v>155</v>
      </c>
      <c r="D82" s="25"/>
      <c r="E82" s="25"/>
      <c r="F82" s="25"/>
      <c r="G82" s="25"/>
      <c r="H82" s="25"/>
      <c r="I82" s="25"/>
      <c r="J82" s="25"/>
      <c r="K82" s="25"/>
      <c r="L82" s="23"/>
    </row>
    <row r="83" s="1" customFormat="1" ht="16.5" customHeight="1">
      <c r="B83" s="24"/>
      <c r="C83" s="25"/>
      <c r="D83" s="25"/>
      <c r="E83" s="174" t="s">
        <v>2482</v>
      </c>
      <c r="F83" s="25"/>
      <c r="G83" s="25"/>
      <c r="H83" s="25"/>
      <c r="I83" s="25"/>
      <c r="J83" s="25"/>
      <c r="K83" s="25"/>
      <c r="L83" s="23"/>
    </row>
    <row r="84" s="1" customFormat="1" ht="12" customHeight="1">
      <c r="B84" s="24"/>
      <c r="C84" s="35" t="s">
        <v>157</v>
      </c>
      <c r="D84" s="25"/>
      <c r="E84" s="25"/>
      <c r="F84" s="25"/>
      <c r="G84" s="25"/>
      <c r="H84" s="25"/>
      <c r="I84" s="25"/>
      <c r="J84" s="25"/>
      <c r="K84" s="25"/>
      <c r="L84" s="23"/>
    </row>
    <row r="85" s="2" customFormat="1" ht="16.5" customHeight="1">
      <c r="A85" s="41"/>
      <c r="B85" s="42"/>
      <c r="C85" s="43"/>
      <c r="D85" s="43"/>
      <c r="E85" s="301" t="s">
        <v>3342</v>
      </c>
      <c r="F85" s="43"/>
      <c r="G85" s="43"/>
      <c r="H85" s="43"/>
      <c r="I85" s="43"/>
      <c r="J85" s="43"/>
      <c r="K85" s="43"/>
      <c r="L85" s="149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5" t="s">
        <v>2851</v>
      </c>
      <c r="D86" s="43"/>
      <c r="E86" s="43"/>
      <c r="F86" s="43"/>
      <c r="G86" s="43"/>
      <c r="H86" s="43"/>
      <c r="I86" s="43"/>
      <c r="J86" s="43"/>
      <c r="K86" s="43"/>
      <c r="L86" s="149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6.5" customHeight="1">
      <c r="A87" s="41"/>
      <c r="B87" s="42"/>
      <c r="C87" s="43"/>
      <c r="D87" s="43"/>
      <c r="E87" s="72" t="str">
        <f>E13</f>
        <v>SO06_2 - Vzduchotechnika - Gastro</v>
      </c>
      <c r="F87" s="43"/>
      <c r="G87" s="43"/>
      <c r="H87" s="43"/>
      <c r="I87" s="43"/>
      <c r="J87" s="43"/>
      <c r="K87" s="43"/>
      <c r="L87" s="149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6.96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149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2" customHeight="1">
      <c r="A89" s="41"/>
      <c r="B89" s="42"/>
      <c r="C89" s="35" t="s">
        <v>22</v>
      </c>
      <c r="D89" s="43"/>
      <c r="E89" s="43"/>
      <c r="F89" s="30" t="str">
        <f>F16</f>
        <v>Brandýs nad Labem-Stará Boleslav</v>
      </c>
      <c r="G89" s="43"/>
      <c r="H89" s="43"/>
      <c r="I89" s="35" t="s">
        <v>24</v>
      </c>
      <c r="J89" s="75" t="str">
        <f>IF(J16="","",J16)</f>
        <v>11. 12. 2025</v>
      </c>
      <c r="K89" s="43"/>
      <c r="L89" s="149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6.96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149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25.65" customHeight="1">
      <c r="A91" s="41"/>
      <c r="B91" s="42"/>
      <c r="C91" s="35" t="s">
        <v>26</v>
      </c>
      <c r="D91" s="43"/>
      <c r="E91" s="43"/>
      <c r="F91" s="30" t="str">
        <f>E19</f>
        <v>ARCIDIECÉZNÍ CHARITA PRAHA</v>
      </c>
      <c r="G91" s="43"/>
      <c r="H91" s="43"/>
      <c r="I91" s="35" t="s">
        <v>32</v>
      </c>
      <c r="J91" s="39" t="str">
        <f>E25</f>
        <v>JIRSA - ARCHITEKTI, s.r.o.</v>
      </c>
      <c r="K91" s="43"/>
      <c r="L91" s="149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15.15" customHeight="1">
      <c r="A92" s="41"/>
      <c r="B92" s="42"/>
      <c r="C92" s="35" t="s">
        <v>30</v>
      </c>
      <c r="D92" s="43"/>
      <c r="E92" s="43"/>
      <c r="F92" s="30" t="str">
        <f>IF(E22="","",E22)</f>
        <v>Vyplň údaj</v>
      </c>
      <c r="G92" s="43"/>
      <c r="H92" s="43"/>
      <c r="I92" s="35" t="s">
        <v>35</v>
      </c>
      <c r="J92" s="39" t="str">
        <f>E28</f>
        <v xml:space="preserve"> </v>
      </c>
      <c r="K92" s="43"/>
      <c r="L92" s="149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10.32" customHeight="1">
      <c r="A93" s="41"/>
      <c r="B93" s="42"/>
      <c r="C93" s="43"/>
      <c r="D93" s="43"/>
      <c r="E93" s="43"/>
      <c r="F93" s="43"/>
      <c r="G93" s="43"/>
      <c r="H93" s="43"/>
      <c r="I93" s="43"/>
      <c r="J93" s="43"/>
      <c r="K93" s="43"/>
      <c r="L93" s="149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11" customFormat="1" ht="29.28" customHeight="1">
      <c r="A94" s="190"/>
      <c r="B94" s="191"/>
      <c r="C94" s="192" t="s">
        <v>179</v>
      </c>
      <c r="D94" s="193" t="s">
        <v>58</v>
      </c>
      <c r="E94" s="193" t="s">
        <v>54</v>
      </c>
      <c r="F94" s="193" t="s">
        <v>55</v>
      </c>
      <c r="G94" s="193" t="s">
        <v>180</v>
      </c>
      <c r="H94" s="193" t="s">
        <v>181</v>
      </c>
      <c r="I94" s="193" t="s">
        <v>182</v>
      </c>
      <c r="J94" s="193" t="s">
        <v>161</v>
      </c>
      <c r="K94" s="194" t="s">
        <v>183</v>
      </c>
      <c r="L94" s="195"/>
      <c r="M94" s="95" t="s">
        <v>21</v>
      </c>
      <c r="N94" s="96" t="s">
        <v>43</v>
      </c>
      <c r="O94" s="96" t="s">
        <v>184</v>
      </c>
      <c r="P94" s="96" t="s">
        <v>185</v>
      </c>
      <c r="Q94" s="96" t="s">
        <v>186</v>
      </c>
      <c r="R94" s="96" t="s">
        <v>187</v>
      </c>
      <c r="S94" s="96" t="s">
        <v>188</v>
      </c>
      <c r="T94" s="97" t="s">
        <v>189</v>
      </c>
      <c r="U94" s="190"/>
      <c r="V94" s="190"/>
      <c r="W94" s="190"/>
      <c r="X94" s="190"/>
      <c r="Y94" s="190"/>
      <c r="Z94" s="190"/>
      <c r="AA94" s="190"/>
      <c r="AB94" s="190"/>
      <c r="AC94" s="190"/>
      <c r="AD94" s="190"/>
      <c r="AE94" s="190"/>
    </row>
    <row r="95" s="2" customFormat="1" ht="22.8" customHeight="1">
      <c r="A95" s="41"/>
      <c r="B95" s="42"/>
      <c r="C95" s="102" t="s">
        <v>190</v>
      </c>
      <c r="D95" s="43"/>
      <c r="E95" s="43"/>
      <c r="F95" s="43"/>
      <c r="G95" s="43"/>
      <c r="H95" s="43"/>
      <c r="I95" s="43"/>
      <c r="J95" s="196">
        <f>BK95</f>
        <v>0</v>
      </c>
      <c r="K95" s="43"/>
      <c r="L95" s="47"/>
      <c r="M95" s="98"/>
      <c r="N95" s="197"/>
      <c r="O95" s="99"/>
      <c r="P95" s="198">
        <f>P96+P105+P115+P148</f>
        <v>0</v>
      </c>
      <c r="Q95" s="99"/>
      <c r="R95" s="198">
        <f>R96+R105+R115+R148</f>
        <v>1.9634139999999998</v>
      </c>
      <c r="S95" s="99"/>
      <c r="T95" s="199">
        <f>T96+T105+T115+T148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T95" s="20" t="s">
        <v>72</v>
      </c>
      <c r="AU95" s="20" t="s">
        <v>162</v>
      </c>
      <c r="BK95" s="200">
        <f>BK96+BK105+BK115+BK148</f>
        <v>0</v>
      </c>
    </row>
    <row r="96" s="12" customFormat="1" ht="25.92" customHeight="1">
      <c r="A96" s="12"/>
      <c r="B96" s="201"/>
      <c r="C96" s="202"/>
      <c r="D96" s="203" t="s">
        <v>72</v>
      </c>
      <c r="E96" s="204" t="s">
        <v>3392</v>
      </c>
      <c r="F96" s="204" t="s">
        <v>3347</v>
      </c>
      <c r="G96" s="202"/>
      <c r="H96" s="202"/>
      <c r="I96" s="205"/>
      <c r="J96" s="206">
        <f>BK96</f>
        <v>0</v>
      </c>
      <c r="K96" s="202"/>
      <c r="L96" s="207"/>
      <c r="M96" s="208"/>
      <c r="N96" s="209"/>
      <c r="O96" s="209"/>
      <c r="P96" s="210">
        <f>SUM(P97:P104)</f>
        <v>0</v>
      </c>
      <c r="Q96" s="209"/>
      <c r="R96" s="210">
        <f>SUM(R97:R104)</f>
        <v>0.29652000000000001</v>
      </c>
      <c r="S96" s="209"/>
      <c r="T96" s="211">
        <f>SUM(T97:T104)</f>
        <v>0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R96" s="212" t="s">
        <v>77</v>
      </c>
      <c r="AT96" s="213" t="s">
        <v>72</v>
      </c>
      <c r="AU96" s="213" t="s">
        <v>73</v>
      </c>
      <c r="AY96" s="212" t="s">
        <v>193</v>
      </c>
      <c r="BK96" s="214">
        <f>SUM(BK97:BK104)</f>
        <v>0</v>
      </c>
    </row>
    <row r="97" s="2" customFormat="1" ht="24.15" customHeight="1">
      <c r="A97" s="41"/>
      <c r="B97" s="42"/>
      <c r="C97" s="217" t="s">
        <v>77</v>
      </c>
      <c r="D97" s="217" t="s">
        <v>195</v>
      </c>
      <c r="E97" s="218" t="s">
        <v>3393</v>
      </c>
      <c r="F97" s="219" t="s">
        <v>3394</v>
      </c>
      <c r="G97" s="220" t="s">
        <v>211</v>
      </c>
      <c r="H97" s="221">
        <v>14</v>
      </c>
      <c r="I97" s="222"/>
      <c r="J97" s="223">
        <f>ROUND(I97*H97,2)</f>
        <v>0</v>
      </c>
      <c r="K97" s="219" t="s">
        <v>199</v>
      </c>
      <c r="L97" s="47"/>
      <c r="M97" s="224" t="s">
        <v>21</v>
      </c>
      <c r="N97" s="225" t="s">
        <v>44</v>
      </c>
      <c r="O97" s="87"/>
      <c r="P97" s="226">
        <f>O97*H97</f>
        <v>0</v>
      </c>
      <c r="Q97" s="226">
        <v>0.0053099999999999996</v>
      </c>
      <c r="R97" s="226">
        <f>Q97*H97</f>
        <v>0.074339999999999989</v>
      </c>
      <c r="S97" s="226">
        <v>0</v>
      </c>
      <c r="T97" s="227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28" t="s">
        <v>200</v>
      </c>
      <c r="AT97" s="228" t="s">
        <v>195</v>
      </c>
      <c r="AU97" s="228" t="s">
        <v>77</v>
      </c>
      <c r="AY97" s="20" t="s">
        <v>193</v>
      </c>
      <c r="BE97" s="229">
        <f>IF(N97="základní",J97,0)</f>
        <v>0</v>
      </c>
      <c r="BF97" s="229">
        <f>IF(N97="snížená",J97,0)</f>
        <v>0</v>
      </c>
      <c r="BG97" s="229">
        <f>IF(N97="zákl. přenesená",J97,0)</f>
        <v>0</v>
      </c>
      <c r="BH97" s="229">
        <f>IF(N97="sníž. přenesená",J97,0)</f>
        <v>0</v>
      </c>
      <c r="BI97" s="229">
        <f>IF(N97="nulová",J97,0)</f>
        <v>0</v>
      </c>
      <c r="BJ97" s="20" t="s">
        <v>77</v>
      </c>
      <c r="BK97" s="229">
        <f>ROUND(I97*H97,2)</f>
        <v>0</v>
      </c>
      <c r="BL97" s="20" t="s">
        <v>200</v>
      </c>
      <c r="BM97" s="228" t="s">
        <v>81</v>
      </c>
    </row>
    <row r="98" s="2" customFormat="1">
      <c r="A98" s="41"/>
      <c r="B98" s="42"/>
      <c r="C98" s="43"/>
      <c r="D98" s="230" t="s">
        <v>202</v>
      </c>
      <c r="E98" s="43"/>
      <c r="F98" s="231" t="s">
        <v>3395</v>
      </c>
      <c r="G98" s="43"/>
      <c r="H98" s="43"/>
      <c r="I98" s="232"/>
      <c r="J98" s="43"/>
      <c r="K98" s="43"/>
      <c r="L98" s="47"/>
      <c r="M98" s="233"/>
      <c r="N98" s="234"/>
      <c r="O98" s="87"/>
      <c r="P98" s="87"/>
      <c r="Q98" s="87"/>
      <c r="R98" s="87"/>
      <c r="S98" s="87"/>
      <c r="T98" s="88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T98" s="20" t="s">
        <v>202</v>
      </c>
      <c r="AU98" s="20" t="s">
        <v>77</v>
      </c>
    </row>
    <row r="99" s="2" customFormat="1" ht="24.15" customHeight="1">
      <c r="A99" s="41"/>
      <c r="B99" s="42"/>
      <c r="C99" s="217" t="s">
        <v>81</v>
      </c>
      <c r="D99" s="217" t="s">
        <v>195</v>
      </c>
      <c r="E99" s="218" t="s">
        <v>3396</v>
      </c>
      <c r="F99" s="219" t="s">
        <v>3397</v>
      </c>
      <c r="G99" s="220" t="s">
        <v>211</v>
      </c>
      <c r="H99" s="221">
        <v>6</v>
      </c>
      <c r="I99" s="222"/>
      <c r="J99" s="223">
        <f>ROUND(I99*H99,2)</f>
        <v>0</v>
      </c>
      <c r="K99" s="219" t="s">
        <v>199</v>
      </c>
      <c r="L99" s="47"/>
      <c r="M99" s="224" t="s">
        <v>21</v>
      </c>
      <c r="N99" s="225" t="s">
        <v>44</v>
      </c>
      <c r="O99" s="87"/>
      <c r="P99" s="226">
        <f>O99*H99</f>
        <v>0</v>
      </c>
      <c r="Q99" s="226">
        <v>0.0081700000000000002</v>
      </c>
      <c r="R99" s="226">
        <f>Q99*H99</f>
        <v>0.049020000000000001</v>
      </c>
      <c r="S99" s="226">
        <v>0</v>
      </c>
      <c r="T99" s="227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8" t="s">
        <v>200</v>
      </c>
      <c r="AT99" s="228" t="s">
        <v>195</v>
      </c>
      <c r="AU99" s="228" t="s">
        <v>77</v>
      </c>
      <c r="AY99" s="20" t="s">
        <v>193</v>
      </c>
      <c r="BE99" s="229">
        <f>IF(N99="základní",J99,0)</f>
        <v>0</v>
      </c>
      <c r="BF99" s="229">
        <f>IF(N99="snížená",J99,0)</f>
        <v>0</v>
      </c>
      <c r="BG99" s="229">
        <f>IF(N99="zákl. přenesená",J99,0)</f>
        <v>0</v>
      </c>
      <c r="BH99" s="229">
        <f>IF(N99="sníž. přenesená",J99,0)</f>
        <v>0</v>
      </c>
      <c r="BI99" s="229">
        <f>IF(N99="nulová",J99,0)</f>
        <v>0</v>
      </c>
      <c r="BJ99" s="20" t="s">
        <v>77</v>
      </c>
      <c r="BK99" s="229">
        <f>ROUND(I99*H99,2)</f>
        <v>0</v>
      </c>
      <c r="BL99" s="20" t="s">
        <v>200</v>
      </c>
      <c r="BM99" s="228" t="s">
        <v>200</v>
      </c>
    </row>
    <row r="100" s="2" customFormat="1">
      <c r="A100" s="41"/>
      <c r="B100" s="42"/>
      <c r="C100" s="43"/>
      <c r="D100" s="230" t="s">
        <v>202</v>
      </c>
      <c r="E100" s="43"/>
      <c r="F100" s="231" t="s">
        <v>3398</v>
      </c>
      <c r="G100" s="43"/>
      <c r="H100" s="43"/>
      <c r="I100" s="232"/>
      <c r="J100" s="43"/>
      <c r="K100" s="43"/>
      <c r="L100" s="47"/>
      <c r="M100" s="233"/>
      <c r="N100" s="234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202</v>
      </c>
      <c r="AU100" s="20" t="s">
        <v>77</v>
      </c>
    </row>
    <row r="101" s="2" customFormat="1" ht="24.15" customHeight="1">
      <c r="A101" s="41"/>
      <c r="B101" s="42"/>
      <c r="C101" s="217" t="s">
        <v>109</v>
      </c>
      <c r="D101" s="217" t="s">
        <v>195</v>
      </c>
      <c r="E101" s="218" t="s">
        <v>3399</v>
      </c>
      <c r="F101" s="219" t="s">
        <v>3400</v>
      </c>
      <c r="G101" s="220" t="s">
        <v>211</v>
      </c>
      <c r="H101" s="221">
        <v>14</v>
      </c>
      <c r="I101" s="222"/>
      <c r="J101" s="223">
        <f>ROUND(I101*H101,2)</f>
        <v>0</v>
      </c>
      <c r="K101" s="219" t="s">
        <v>199</v>
      </c>
      <c r="L101" s="47"/>
      <c r="M101" s="224" t="s">
        <v>21</v>
      </c>
      <c r="N101" s="225" t="s">
        <v>44</v>
      </c>
      <c r="O101" s="87"/>
      <c r="P101" s="226">
        <f>O101*H101</f>
        <v>0</v>
      </c>
      <c r="Q101" s="226">
        <v>0.011979999999999999</v>
      </c>
      <c r="R101" s="226">
        <f>Q101*H101</f>
        <v>0.16771999999999998</v>
      </c>
      <c r="S101" s="226">
        <v>0</v>
      </c>
      <c r="T101" s="227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8" t="s">
        <v>200</v>
      </c>
      <c r="AT101" s="228" t="s">
        <v>195</v>
      </c>
      <c r="AU101" s="228" t="s">
        <v>77</v>
      </c>
      <c r="AY101" s="20" t="s">
        <v>193</v>
      </c>
      <c r="BE101" s="229">
        <f>IF(N101="základní",J101,0)</f>
        <v>0</v>
      </c>
      <c r="BF101" s="229">
        <f>IF(N101="snížená",J101,0)</f>
        <v>0</v>
      </c>
      <c r="BG101" s="229">
        <f>IF(N101="zákl. přenesená",J101,0)</f>
        <v>0</v>
      </c>
      <c r="BH101" s="229">
        <f>IF(N101="sníž. přenesená",J101,0)</f>
        <v>0</v>
      </c>
      <c r="BI101" s="229">
        <f>IF(N101="nulová",J101,0)</f>
        <v>0</v>
      </c>
      <c r="BJ101" s="20" t="s">
        <v>77</v>
      </c>
      <c r="BK101" s="229">
        <f>ROUND(I101*H101,2)</f>
        <v>0</v>
      </c>
      <c r="BL101" s="20" t="s">
        <v>200</v>
      </c>
      <c r="BM101" s="228" t="s">
        <v>240</v>
      </c>
    </row>
    <row r="102" s="2" customFormat="1">
      <c r="A102" s="41"/>
      <c r="B102" s="42"/>
      <c r="C102" s="43"/>
      <c r="D102" s="230" t="s">
        <v>202</v>
      </c>
      <c r="E102" s="43"/>
      <c r="F102" s="231" t="s">
        <v>3401</v>
      </c>
      <c r="G102" s="43"/>
      <c r="H102" s="43"/>
      <c r="I102" s="232"/>
      <c r="J102" s="43"/>
      <c r="K102" s="43"/>
      <c r="L102" s="47"/>
      <c r="M102" s="233"/>
      <c r="N102" s="234"/>
      <c r="O102" s="87"/>
      <c r="P102" s="87"/>
      <c r="Q102" s="87"/>
      <c r="R102" s="87"/>
      <c r="S102" s="87"/>
      <c r="T102" s="88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T102" s="20" t="s">
        <v>202</v>
      </c>
      <c r="AU102" s="20" t="s">
        <v>77</v>
      </c>
    </row>
    <row r="103" s="2" customFormat="1" ht="16.5" customHeight="1">
      <c r="A103" s="41"/>
      <c r="B103" s="42"/>
      <c r="C103" s="217" t="s">
        <v>200</v>
      </c>
      <c r="D103" s="217" t="s">
        <v>195</v>
      </c>
      <c r="E103" s="218" t="s">
        <v>3354</v>
      </c>
      <c r="F103" s="219" t="s">
        <v>3355</v>
      </c>
      <c r="G103" s="220" t="s">
        <v>211</v>
      </c>
      <c r="H103" s="221">
        <v>34</v>
      </c>
      <c r="I103" s="222"/>
      <c r="J103" s="223">
        <f>ROUND(I103*H103,2)</f>
        <v>0</v>
      </c>
      <c r="K103" s="219" t="s">
        <v>199</v>
      </c>
      <c r="L103" s="47"/>
      <c r="M103" s="224" t="s">
        <v>21</v>
      </c>
      <c r="N103" s="225" t="s">
        <v>44</v>
      </c>
      <c r="O103" s="87"/>
      <c r="P103" s="226">
        <f>O103*H103</f>
        <v>0</v>
      </c>
      <c r="Q103" s="226">
        <v>0.00016000000000000001</v>
      </c>
      <c r="R103" s="226">
        <f>Q103*H103</f>
        <v>0.0054400000000000004</v>
      </c>
      <c r="S103" s="226">
        <v>0</v>
      </c>
      <c r="T103" s="227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8" t="s">
        <v>200</v>
      </c>
      <c r="AT103" s="228" t="s">
        <v>195</v>
      </c>
      <c r="AU103" s="228" t="s">
        <v>77</v>
      </c>
      <c r="AY103" s="20" t="s">
        <v>193</v>
      </c>
      <c r="BE103" s="229">
        <f>IF(N103="základní",J103,0)</f>
        <v>0</v>
      </c>
      <c r="BF103" s="229">
        <f>IF(N103="snížená",J103,0)</f>
        <v>0</v>
      </c>
      <c r="BG103" s="229">
        <f>IF(N103="zákl. přenesená",J103,0)</f>
        <v>0</v>
      </c>
      <c r="BH103" s="229">
        <f>IF(N103="sníž. přenesená",J103,0)</f>
        <v>0</v>
      </c>
      <c r="BI103" s="229">
        <f>IF(N103="nulová",J103,0)</f>
        <v>0</v>
      </c>
      <c r="BJ103" s="20" t="s">
        <v>77</v>
      </c>
      <c r="BK103" s="229">
        <f>ROUND(I103*H103,2)</f>
        <v>0</v>
      </c>
      <c r="BL103" s="20" t="s">
        <v>200</v>
      </c>
      <c r="BM103" s="228" t="s">
        <v>254</v>
      </c>
    </row>
    <row r="104" s="2" customFormat="1">
      <c r="A104" s="41"/>
      <c r="B104" s="42"/>
      <c r="C104" s="43"/>
      <c r="D104" s="230" t="s">
        <v>202</v>
      </c>
      <c r="E104" s="43"/>
      <c r="F104" s="231" t="s">
        <v>3356</v>
      </c>
      <c r="G104" s="43"/>
      <c r="H104" s="43"/>
      <c r="I104" s="232"/>
      <c r="J104" s="43"/>
      <c r="K104" s="43"/>
      <c r="L104" s="47"/>
      <c r="M104" s="233"/>
      <c r="N104" s="234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20" t="s">
        <v>202</v>
      </c>
      <c r="AU104" s="20" t="s">
        <v>77</v>
      </c>
    </row>
    <row r="105" s="12" customFormat="1" ht="25.92" customHeight="1">
      <c r="A105" s="12"/>
      <c r="B105" s="201"/>
      <c r="C105" s="202"/>
      <c r="D105" s="203" t="s">
        <v>72</v>
      </c>
      <c r="E105" s="204" t="s">
        <v>72</v>
      </c>
      <c r="F105" s="204" t="s">
        <v>3402</v>
      </c>
      <c r="G105" s="202"/>
      <c r="H105" s="202"/>
      <c r="I105" s="205"/>
      <c r="J105" s="206">
        <f>BK105</f>
        <v>0</v>
      </c>
      <c r="K105" s="202"/>
      <c r="L105" s="207"/>
      <c r="M105" s="208"/>
      <c r="N105" s="209"/>
      <c r="O105" s="209"/>
      <c r="P105" s="210">
        <f>SUM(P106:P114)</f>
        <v>0</v>
      </c>
      <c r="Q105" s="209"/>
      <c r="R105" s="210">
        <f>SUM(R106:R114)</f>
        <v>0.83939399999999986</v>
      </c>
      <c r="S105" s="209"/>
      <c r="T105" s="211">
        <f>SUM(T106:T114)</f>
        <v>0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R105" s="212" t="s">
        <v>77</v>
      </c>
      <c r="AT105" s="213" t="s">
        <v>72</v>
      </c>
      <c r="AU105" s="213" t="s">
        <v>73</v>
      </c>
      <c r="AY105" s="212" t="s">
        <v>193</v>
      </c>
      <c r="BK105" s="214">
        <f>SUM(BK106:BK114)</f>
        <v>0</v>
      </c>
    </row>
    <row r="106" s="2" customFormat="1" ht="21.75" customHeight="1">
      <c r="A106" s="41"/>
      <c r="B106" s="42"/>
      <c r="C106" s="217" t="s">
        <v>234</v>
      </c>
      <c r="D106" s="217" t="s">
        <v>195</v>
      </c>
      <c r="E106" s="218" t="s">
        <v>3403</v>
      </c>
      <c r="F106" s="219" t="s">
        <v>3404</v>
      </c>
      <c r="G106" s="220" t="s">
        <v>211</v>
      </c>
      <c r="H106" s="221">
        <v>14.699999999999999</v>
      </c>
      <c r="I106" s="222"/>
      <c r="J106" s="223">
        <f>ROUND(I106*H106,2)</f>
        <v>0</v>
      </c>
      <c r="K106" s="219" t="s">
        <v>199</v>
      </c>
      <c r="L106" s="47"/>
      <c r="M106" s="224" t="s">
        <v>21</v>
      </c>
      <c r="N106" s="225" t="s">
        <v>44</v>
      </c>
      <c r="O106" s="87"/>
      <c r="P106" s="226">
        <f>O106*H106</f>
        <v>0</v>
      </c>
      <c r="Q106" s="226">
        <v>0.049099999999999998</v>
      </c>
      <c r="R106" s="226">
        <f>Q106*H106</f>
        <v>0.72176999999999991</v>
      </c>
      <c r="S106" s="226">
        <v>0</v>
      </c>
      <c r="T106" s="227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28" t="s">
        <v>200</v>
      </c>
      <c r="AT106" s="228" t="s">
        <v>195</v>
      </c>
      <c r="AU106" s="228" t="s">
        <v>77</v>
      </c>
      <c r="AY106" s="20" t="s">
        <v>193</v>
      </c>
      <c r="BE106" s="229">
        <f>IF(N106="základní",J106,0)</f>
        <v>0</v>
      </c>
      <c r="BF106" s="229">
        <f>IF(N106="snížená",J106,0)</f>
        <v>0</v>
      </c>
      <c r="BG106" s="229">
        <f>IF(N106="zákl. přenesená",J106,0)</f>
        <v>0</v>
      </c>
      <c r="BH106" s="229">
        <f>IF(N106="sníž. přenesená",J106,0)</f>
        <v>0</v>
      </c>
      <c r="BI106" s="229">
        <f>IF(N106="nulová",J106,0)</f>
        <v>0</v>
      </c>
      <c r="BJ106" s="20" t="s">
        <v>77</v>
      </c>
      <c r="BK106" s="229">
        <f>ROUND(I106*H106,2)</f>
        <v>0</v>
      </c>
      <c r="BL106" s="20" t="s">
        <v>200</v>
      </c>
      <c r="BM106" s="228" t="s">
        <v>269</v>
      </c>
    </row>
    <row r="107" s="2" customFormat="1">
      <c r="A107" s="41"/>
      <c r="B107" s="42"/>
      <c r="C107" s="43"/>
      <c r="D107" s="230" t="s">
        <v>202</v>
      </c>
      <c r="E107" s="43"/>
      <c r="F107" s="231" t="s">
        <v>3405</v>
      </c>
      <c r="G107" s="43"/>
      <c r="H107" s="43"/>
      <c r="I107" s="232"/>
      <c r="J107" s="43"/>
      <c r="K107" s="43"/>
      <c r="L107" s="47"/>
      <c r="M107" s="233"/>
      <c r="N107" s="234"/>
      <c r="O107" s="87"/>
      <c r="P107" s="87"/>
      <c r="Q107" s="87"/>
      <c r="R107" s="87"/>
      <c r="S107" s="87"/>
      <c r="T107" s="88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T107" s="20" t="s">
        <v>202</v>
      </c>
      <c r="AU107" s="20" t="s">
        <v>77</v>
      </c>
    </row>
    <row r="108" s="2" customFormat="1">
      <c r="A108" s="41"/>
      <c r="B108" s="42"/>
      <c r="C108" s="43"/>
      <c r="D108" s="237" t="s">
        <v>836</v>
      </c>
      <c r="E108" s="43"/>
      <c r="F108" s="292" t="s">
        <v>3406</v>
      </c>
      <c r="G108" s="43"/>
      <c r="H108" s="43"/>
      <c r="I108" s="232"/>
      <c r="J108" s="43"/>
      <c r="K108" s="43"/>
      <c r="L108" s="47"/>
      <c r="M108" s="233"/>
      <c r="N108" s="234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20" t="s">
        <v>836</v>
      </c>
      <c r="AU108" s="20" t="s">
        <v>77</v>
      </c>
    </row>
    <row r="109" s="2" customFormat="1" ht="24.15" customHeight="1">
      <c r="A109" s="41"/>
      <c r="B109" s="42"/>
      <c r="C109" s="217" t="s">
        <v>240</v>
      </c>
      <c r="D109" s="217" t="s">
        <v>195</v>
      </c>
      <c r="E109" s="218" t="s">
        <v>3407</v>
      </c>
      <c r="F109" s="219" t="s">
        <v>3408</v>
      </c>
      <c r="G109" s="220" t="s">
        <v>198</v>
      </c>
      <c r="H109" s="221">
        <v>78</v>
      </c>
      <c r="I109" s="222"/>
      <c r="J109" s="223">
        <f>ROUND(I109*H109,2)</f>
        <v>0</v>
      </c>
      <c r="K109" s="219" t="s">
        <v>199</v>
      </c>
      <c r="L109" s="47"/>
      <c r="M109" s="224" t="s">
        <v>21</v>
      </c>
      <c r="N109" s="225" t="s">
        <v>44</v>
      </c>
      <c r="O109" s="87"/>
      <c r="P109" s="226">
        <f>O109*H109</f>
        <v>0</v>
      </c>
      <c r="Q109" s="226">
        <v>0.00036000000000000002</v>
      </c>
      <c r="R109" s="226">
        <f>Q109*H109</f>
        <v>0.028080000000000001</v>
      </c>
      <c r="S109" s="226">
        <v>0</v>
      </c>
      <c r="T109" s="227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8" t="s">
        <v>200</v>
      </c>
      <c r="AT109" s="228" t="s">
        <v>195</v>
      </c>
      <c r="AU109" s="228" t="s">
        <v>77</v>
      </c>
      <c r="AY109" s="20" t="s">
        <v>193</v>
      </c>
      <c r="BE109" s="229">
        <f>IF(N109="základní",J109,0)</f>
        <v>0</v>
      </c>
      <c r="BF109" s="229">
        <f>IF(N109="snížená",J109,0)</f>
        <v>0</v>
      </c>
      <c r="BG109" s="229">
        <f>IF(N109="zákl. přenesená",J109,0)</f>
        <v>0</v>
      </c>
      <c r="BH109" s="229">
        <f>IF(N109="sníž. přenesená",J109,0)</f>
        <v>0</v>
      </c>
      <c r="BI109" s="229">
        <f>IF(N109="nulová",J109,0)</f>
        <v>0</v>
      </c>
      <c r="BJ109" s="20" t="s">
        <v>77</v>
      </c>
      <c r="BK109" s="229">
        <f>ROUND(I109*H109,2)</f>
        <v>0</v>
      </c>
      <c r="BL109" s="20" t="s">
        <v>200</v>
      </c>
      <c r="BM109" s="228" t="s">
        <v>8</v>
      </c>
    </row>
    <row r="110" s="2" customFormat="1">
      <c r="A110" s="41"/>
      <c r="B110" s="42"/>
      <c r="C110" s="43"/>
      <c r="D110" s="230" t="s">
        <v>202</v>
      </c>
      <c r="E110" s="43"/>
      <c r="F110" s="231" t="s">
        <v>3409</v>
      </c>
      <c r="G110" s="43"/>
      <c r="H110" s="43"/>
      <c r="I110" s="232"/>
      <c r="J110" s="43"/>
      <c r="K110" s="43"/>
      <c r="L110" s="47"/>
      <c r="M110" s="233"/>
      <c r="N110" s="234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20" t="s">
        <v>202</v>
      </c>
      <c r="AU110" s="20" t="s">
        <v>77</v>
      </c>
    </row>
    <row r="111" s="2" customFormat="1" ht="16.5" customHeight="1">
      <c r="A111" s="41"/>
      <c r="B111" s="42"/>
      <c r="C111" s="282" t="s">
        <v>247</v>
      </c>
      <c r="D111" s="282" t="s">
        <v>811</v>
      </c>
      <c r="E111" s="283" t="s">
        <v>3410</v>
      </c>
      <c r="F111" s="284" t="s">
        <v>3411</v>
      </c>
      <c r="G111" s="285" t="s">
        <v>198</v>
      </c>
      <c r="H111" s="286">
        <v>81.900000000000006</v>
      </c>
      <c r="I111" s="287"/>
      <c r="J111" s="288">
        <f>ROUND(I111*H111,2)</f>
        <v>0</v>
      </c>
      <c r="K111" s="284" t="s">
        <v>199</v>
      </c>
      <c r="L111" s="289"/>
      <c r="M111" s="290" t="s">
        <v>21</v>
      </c>
      <c r="N111" s="291" t="s">
        <v>44</v>
      </c>
      <c r="O111" s="87"/>
      <c r="P111" s="226">
        <f>O111*H111</f>
        <v>0</v>
      </c>
      <c r="Q111" s="226">
        <v>0.001</v>
      </c>
      <c r="R111" s="226">
        <f>Q111*H111</f>
        <v>0.081900000000000001</v>
      </c>
      <c r="S111" s="226">
        <v>0</v>
      </c>
      <c r="T111" s="227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28" t="s">
        <v>254</v>
      </c>
      <c r="AT111" s="228" t="s">
        <v>811</v>
      </c>
      <c r="AU111" s="228" t="s">
        <v>77</v>
      </c>
      <c r="AY111" s="20" t="s">
        <v>193</v>
      </c>
      <c r="BE111" s="229">
        <f>IF(N111="základní",J111,0)</f>
        <v>0</v>
      </c>
      <c r="BF111" s="229">
        <f>IF(N111="snížená",J111,0)</f>
        <v>0</v>
      </c>
      <c r="BG111" s="229">
        <f>IF(N111="zákl. přenesená",J111,0)</f>
        <v>0</v>
      </c>
      <c r="BH111" s="229">
        <f>IF(N111="sníž. přenesená",J111,0)</f>
        <v>0</v>
      </c>
      <c r="BI111" s="229">
        <f>IF(N111="nulová",J111,0)</f>
        <v>0</v>
      </c>
      <c r="BJ111" s="20" t="s">
        <v>77</v>
      </c>
      <c r="BK111" s="229">
        <f>ROUND(I111*H111,2)</f>
        <v>0</v>
      </c>
      <c r="BL111" s="20" t="s">
        <v>200</v>
      </c>
      <c r="BM111" s="228" t="s">
        <v>312</v>
      </c>
    </row>
    <row r="112" s="2" customFormat="1">
      <c r="A112" s="41"/>
      <c r="B112" s="42"/>
      <c r="C112" s="43"/>
      <c r="D112" s="237" t="s">
        <v>836</v>
      </c>
      <c r="E112" s="43"/>
      <c r="F112" s="292" t="s">
        <v>3412</v>
      </c>
      <c r="G112" s="43"/>
      <c r="H112" s="43"/>
      <c r="I112" s="232"/>
      <c r="J112" s="43"/>
      <c r="K112" s="43"/>
      <c r="L112" s="47"/>
      <c r="M112" s="233"/>
      <c r="N112" s="234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20" t="s">
        <v>836</v>
      </c>
      <c r="AU112" s="20" t="s">
        <v>77</v>
      </c>
    </row>
    <row r="113" s="2" customFormat="1" ht="16.5" customHeight="1">
      <c r="A113" s="41"/>
      <c r="B113" s="42"/>
      <c r="C113" s="217" t="s">
        <v>254</v>
      </c>
      <c r="D113" s="217" t="s">
        <v>195</v>
      </c>
      <c r="E113" s="218" t="s">
        <v>3413</v>
      </c>
      <c r="F113" s="219" t="s">
        <v>3414</v>
      </c>
      <c r="G113" s="220" t="s">
        <v>211</v>
      </c>
      <c r="H113" s="221">
        <v>14.699999999999999</v>
      </c>
      <c r="I113" s="222"/>
      <c r="J113" s="223">
        <f>ROUND(I113*H113,2)</f>
        <v>0</v>
      </c>
      <c r="K113" s="219" t="s">
        <v>199</v>
      </c>
      <c r="L113" s="47"/>
      <c r="M113" s="224" t="s">
        <v>21</v>
      </c>
      <c r="N113" s="225" t="s">
        <v>44</v>
      </c>
      <c r="O113" s="87"/>
      <c r="P113" s="226">
        <f>O113*H113</f>
        <v>0</v>
      </c>
      <c r="Q113" s="226">
        <v>0.00051999999999999995</v>
      </c>
      <c r="R113" s="226">
        <f>Q113*H113</f>
        <v>0.0076439999999999989</v>
      </c>
      <c r="S113" s="226">
        <v>0</v>
      </c>
      <c r="T113" s="227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8" t="s">
        <v>200</v>
      </c>
      <c r="AT113" s="228" t="s">
        <v>195</v>
      </c>
      <c r="AU113" s="228" t="s">
        <v>77</v>
      </c>
      <c r="AY113" s="20" t="s">
        <v>193</v>
      </c>
      <c r="BE113" s="229">
        <f>IF(N113="základní",J113,0)</f>
        <v>0</v>
      </c>
      <c r="BF113" s="229">
        <f>IF(N113="snížená",J113,0)</f>
        <v>0</v>
      </c>
      <c r="BG113" s="229">
        <f>IF(N113="zákl. přenesená",J113,0)</f>
        <v>0</v>
      </c>
      <c r="BH113" s="229">
        <f>IF(N113="sníž. přenesená",J113,0)</f>
        <v>0</v>
      </c>
      <c r="BI113" s="229">
        <f>IF(N113="nulová",J113,0)</f>
        <v>0</v>
      </c>
      <c r="BJ113" s="20" t="s">
        <v>77</v>
      </c>
      <c r="BK113" s="229">
        <f>ROUND(I113*H113,2)</f>
        <v>0</v>
      </c>
      <c r="BL113" s="20" t="s">
        <v>200</v>
      </c>
      <c r="BM113" s="228" t="s">
        <v>352</v>
      </c>
    </row>
    <row r="114" s="2" customFormat="1">
      <c r="A114" s="41"/>
      <c r="B114" s="42"/>
      <c r="C114" s="43"/>
      <c r="D114" s="230" t="s">
        <v>202</v>
      </c>
      <c r="E114" s="43"/>
      <c r="F114" s="231" t="s">
        <v>3415</v>
      </c>
      <c r="G114" s="43"/>
      <c r="H114" s="43"/>
      <c r="I114" s="232"/>
      <c r="J114" s="43"/>
      <c r="K114" s="43"/>
      <c r="L114" s="47"/>
      <c r="M114" s="233"/>
      <c r="N114" s="234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20" t="s">
        <v>202</v>
      </c>
      <c r="AU114" s="20" t="s">
        <v>77</v>
      </c>
    </row>
    <row r="115" s="12" customFormat="1" ht="25.92" customHeight="1">
      <c r="A115" s="12"/>
      <c r="B115" s="201"/>
      <c r="C115" s="202"/>
      <c r="D115" s="203" t="s">
        <v>72</v>
      </c>
      <c r="E115" s="204" t="s">
        <v>3416</v>
      </c>
      <c r="F115" s="204" t="s">
        <v>3417</v>
      </c>
      <c r="G115" s="202"/>
      <c r="H115" s="202"/>
      <c r="I115" s="205"/>
      <c r="J115" s="206">
        <f>BK115</f>
        <v>0</v>
      </c>
      <c r="K115" s="202"/>
      <c r="L115" s="207"/>
      <c r="M115" s="208"/>
      <c r="N115" s="209"/>
      <c r="O115" s="209"/>
      <c r="P115" s="210">
        <f>SUM(P116:P147)</f>
        <v>0</v>
      </c>
      <c r="Q115" s="209"/>
      <c r="R115" s="210">
        <f>SUM(R116:R147)</f>
        <v>0.8274999999999999</v>
      </c>
      <c r="S115" s="209"/>
      <c r="T115" s="211">
        <f>SUM(T116:T147)</f>
        <v>0</v>
      </c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R115" s="212" t="s">
        <v>77</v>
      </c>
      <c r="AT115" s="213" t="s">
        <v>72</v>
      </c>
      <c r="AU115" s="213" t="s">
        <v>73</v>
      </c>
      <c r="AY115" s="212" t="s">
        <v>193</v>
      </c>
      <c r="BK115" s="214">
        <f>SUM(BK116:BK147)</f>
        <v>0</v>
      </c>
    </row>
    <row r="116" s="2" customFormat="1" ht="21.75" customHeight="1">
      <c r="A116" s="41"/>
      <c r="B116" s="42"/>
      <c r="C116" s="217" t="s">
        <v>259</v>
      </c>
      <c r="D116" s="217" t="s">
        <v>195</v>
      </c>
      <c r="E116" s="218" t="s">
        <v>3418</v>
      </c>
      <c r="F116" s="219" t="s">
        <v>3419</v>
      </c>
      <c r="G116" s="220" t="s">
        <v>588</v>
      </c>
      <c r="H116" s="221">
        <v>1</v>
      </c>
      <c r="I116" s="222"/>
      <c r="J116" s="223">
        <f>ROUND(I116*H116,2)</f>
        <v>0</v>
      </c>
      <c r="K116" s="219" t="s">
        <v>199</v>
      </c>
      <c r="L116" s="47"/>
      <c r="M116" s="224" t="s">
        <v>21</v>
      </c>
      <c r="N116" s="225" t="s">
        <v>44</v>
      </c>
      <c r="O116" s="87"/>
      <c r="P116" s="226">
        <f>O116*H116</f>
        <v>0</v>
      </c>
      <c r="Q116" s="226">
        <v>0</v>
      </c>
      <c r="R116" s="226">
        <f>Q116*H116</f>
        <v>0</v>
      </c>
      <c r="S116" s="226">
        <v>0</v>
      </c>
      <c r="T116" s="227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28" t="s">
        <v>200</v>
      </c>
      <c r="AT116" s="228" t="s">
        <v>195</v>
      </c>
      <c r="AU116" s="228" t="s">
        <v>77</v>
      </c>
      <c r="AY116" s="20" t="s">
        <v>193</v>
      </c>
      <c r="BE116" s="229">
        <f>IF(N116="základní",J116,0)</f>
        <v>0</v>
      </c>
      <c r="BF116" s="229">
        <f>IF(N116="snížená",J116,0)</f>
        <v>0</v>
      </c>
      <c r="BG116" s="229">
        <f>IF(N116="zákl. přenesená",J116,0)</f>
        <v>0</v>
      </c>
      <c r="BH116" s="229">
        <f>IF(N116="sníž. přenesená",J116,0)</f>
        <v>0</v>
      </c>
      <c r="BI116" s="229">
        <f>IF(N116="nulová",J116,0)</f>
        <v>0</v>
      </c>
      <c r="BJ116" s="20" t="s">
        <v>77</v>
      </c>
      <c r="BK116" s="229">
        <f>ROUND(I116*H116,2)</f>
        <v>0</v>
      </c>
      <c r="BL116" s="20" t="s">
        <v>200</v>
      </c>
      <c r="BM116" s="228" t="s">
        <v>368</v>
      </c>
    </row>
    <row r="117" s="2" customFormat="1">
      <c r="A117" s="41"/>
      <c r="B117" s="42"/>
      <c r="C117" s="43"/>
      <c r="D117" s="230" t="s">
        <v>202</v>
      </c>
      <c r="E117" s="43"/>
      <c r="F117" s="231" t="s">
        <v>3420</v>
      </c>
      <c r="G117" s="43"/>
      <c r="H117" s="43"/>
      <c r="I117" s="232"/>
      <c r="J117" s="43"/>
      <c r="K117" s="43"/>
      <c r="L117" s="47"/>
      <c r="M117" s="233"/>
      <c r="N117" s="234"/>
      <c r="O117" s="87"/>
      <c r="P117" s="87"/>
      <c r="Q117" s="87"/>
      <c r="R117" s="87"/>
      <c r="S117" s="87"/>
      <c r="T117" s="88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T117" s="20" t="s">
        <v>202</v>
      </c>
      <c r="AU117" s="20" t="s">
        <v>77</v>
      </c>
    </row>
    <row r="118" s="2" customFormat="1" ht="16.5" customHeight="1">
      <c r="A118" s="41"/>
      <c r="B118" s="42"/>
      <c r="C118" s="282" t="s">
        <v>269</v>
      </c>
      <c r="D118" s="282" t="s">
        <v>811</v>
      </c>
      <c r="E118" s="283" t="s">
        <v>3421</v>
      </c>
      <c r="F118" s="284" t="s">
        <v>3422</v>
      </c>
      <c r="G118" s="285" t="s">
        <v>588</v>
      </c>
      <c r="H118" s="286">
        <v>1</v>
      </c>
      <c r="I118" s="287"/>
      <c r="J118" s="288">
        <f>ROUND(I118*H118,2)</f>
        <v>0</v>
      </c>
      <c r="K118" s="284" t="s">
        <v>199</v>
      </c>
      <c r="L118" s="289"/>
      <c r="M118" s="290" t="s">
        <v>21</v>
      </c>
      <c r="N118" s="291" t="s">
        <v>44</v>
      </c>
      <c r="O118" s="87"/>
      <c r="P118" s="226">
        <f>O118*H118</f>
        <v>0</v>
      </c>
      <c r="Q118" s="226">
        <v>0.00040000000000000002</v>
      </c>
      <c r="R118" s="226">
        <f>Q118*H118</f>
        <v>0.00040000000000000002</v>
      </c>
      <c r="S118" s="226">
        <v>0</v>
      </c>
      <c r="T118" s="227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28" t="s">
        <v>254</v>
      </c>
      <c r="AT118" s="228" t="s">
        <v>811</v>
      </c>
      <c r="AU118" s="228" t="s">
        <v>77</v>
      </c>
      <c r="AY118" s="20" t="s">
        <v>193</v>
      </c>
      <c r="BE118" s="229">
        <f>IF(N118="základní",J118,0)</f>
        <v>0</v>
      </c>
      <c r="BF118" s="229">
        <f>IF(N118="snížená",J118,0)</f>
        <v>0</v>
      </c>
      <c r="BG118" s="229">
        <f>IF(N118="zákl. přenesená",J118,0)</f>
        <v>0</v>
      </c>
      <c r="BH118" s="229">
        <f>IF(N118="sníž. přenesená",J118,0)</f>
        <v>0</v>
      </c>
      <c r="BI118" s="229">
        <f>IF(N118="nulová",J118,0)</f>
        <v>0</v>
      </c>
      <c r="BJ118" s="20" t="s">
        <v>77</v>
      </c>
      <c r="BK118" s="229">
        <f>ROUND(I118*H118,2)</f>
        <v>0</v>
      </c>
      <c r="BL118" s="20" t="s">
        <v>200</v>
      </c>
      <c r="BM118" s="228" t="s">
        <v>386</v>
      </c>
    </row>
    <row r="119" s="2" customFormat="1" ht="24.15" customHeight="1">
      <c r="A119" s="41"/>
      <c r="B119" s="42"/>
      <c r="C119" s="217" t="s">
        <v>276</v>
      </c>
      <c r="D119" s="217" t="s">
        <v>195</v>
      </c>
      <c r="E119" s="218" t="s">
        <v>3423</v>
      </c>
      <c r="F119" s="219" t="s">
        <v>3424</v>
      </c>
      <c r="G119" s="220" t="s">
        <v>588</v>
      </c>
      <c r="H119" s="221">
        <v>3</v>
      </c>
      <c r="I119" s="222"/>
      <c r="J119" s="223">
        <f>ROUND(I119*H119,2)</f>
        <v>0</v>
      </c>
      <c r="K119" s="219" t="s">
        <v>199</v>
      </c>
      <c r="L119" s="47"/>
      <c r="M119" s="224" t="s">
        <v>21</v>
      </c>
      <c r="N119" s="225" t="s">
        <v>44</v>
      </c>
      <c r="O119" s="87"/>
      <c r="P119" s="226">
        <f>O119*H119</f>
        <v>0</v>
      </c>
      <c r="Q119" s="226">
        <v>0</v>
      </c>
      <c r="R119" s="226">
        <f>Q119*H119</f>
        <v>0</v>
      </c>
      <c r="S119" s="226">
        <v>0</v>
      </c>
      <c r="T119" s="227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28" t="s">
        <v>200</v>
      </c>
      <c r="AT119" s="228" t="s">
        <v>195</v>
      </c>
      <c r="AU119" s="228" t="s">
        <v>77</v>
      </c>
      <c r="AY119" s="20" t="s">
        <v>193</v>
      </c>
      <c r="BE119" s="229">
        <f>IF(N119="základní",J119,0)</f>
        <v>0</v>
      </c>
      <c r="BF119" s="229">
        <f>IF(N119="snížená",J119,0)</f>
        <v>0</v>
      </c>
      <c r="BG119" s="229">
        <f>IF(N119="zákl. přenesená",J119,0)</f>
        <v>0</v>
      </c>
      <c r="BH119" s="229">
        <f>IF(N119="sníž. přenesená",J119,0)</f>
        <v>0</v>
      </c>
      <c r="BI119" s="229">
        <f>IF(N119="nulová",J119,0)</f>
        <v>0</v>
      </c>
      <c r="BJ119" s="20" t="s">
        <v>77</v>
      </c>
      <c r="BK119" s="229">
        <f>ROUND(I119*H119,2)</f>
        <v>0</v>
      </c>
      <c r="BL119" s="20" t="s">
        <v>200</v>
      </c>
      <c r="BM119" s="228" t="s">
        <v>400</v>
      </c>
    </row>
    <row r="120" s="2" customFormat="1">
      <c r="A120" s="41"/>
      <c r="B120" s="42"/>
      <c r="C120" s="43"/>
      <c r="D120" s="230" t="s">
        <v>202</v>
      </c>
      <c r="E120" s="43"/>
      <c r="F120" s="231" t="s">
        <v>3425</v>
      </c>
      <c r="G120" s="43"/>
      <c r="H120" s="43"/>
      <c r="I120" s="232"/>
      <c r="J120" s="43"/>
      <c r="K120" s="43"/>
      <c r="L120" s="47"/>
      <c r="M120" s="233"/>
      <c r="N120" s="234"/>
      <c r="O120" s="87"/>
      <c r="P120" s="87"/>
      <c r="Q120" s="87"/>
      <c r="R120" s="87"/>
      <c r="S120" s="87"/>
      <c r="T120" s="88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T120" s="20" t="s">
        <v>202</v>
      </c>
      <c r="AU120" s="20" t="s">
        <v>77</v>
      </c>
    </row>
    <row r="121" s="2" customFormat="1" ht="16.5" customHeight="1">
      <c r="A121" s="41"/>
      <c r="B121" s="42"/>
      <c r="C121" s="282" t="s">
        <v>8</v>
      </c>
      <c r="D121" s="282" t="s">
        <v>811</v>
      </c>
      <c r="E121" s="283" t="s">
        <v>3426</v>
      </c>
      <c r="F121" s="284" t="s">
        <v>3427</v>
      </c>
      <c r="G121" s="285" t="s">
        <v>588</v>
      </c>
      <c r="H121" s="286">
        <v>1</v>
      </c>
      <c r="I121" s="287"/>
      <c r="J121" s="288">
        <f>ROUND(I121*H121,2)</f>
        <v>0</v>
      </c>
      <c r="K121" s="284" t="s">
        <v>199</v>
      </c>
      <c r="L121" s="289"/>
      <c r="M121" s="290" t="s">
        <v>21</v>
      </c>
      <c r="N121" s="291" t="s">
        <v>44</v>
      </c>
      <c r="O121" s="87"/>
      <c r="P121" s="226">
        <f>O121*H121</f>
        <v>0</v>
      </c>
      <c r="Q121" s="226">
        <v>0.0032000000000000002</v>
      </c>
      <c r="R121" s="226">
        <f>Q121*H121</f>
        <v>0.0032000000000000002</v>
      </c>
      <c r="S121" s="226">
        <v>0</v>
      </c>
      <c r="T121" s="227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8" t="s">
        <v>254</v>
      </c>
      <c r="AT121" s="228" t="s">
        <v>811</v>
      </c>
      <c r="AU121" s="228" t="s">
        <v>77</v>
      </c>
      <c r="AY121" s="20" t="s">
        <v>193</v>
      </c>
      <c r="BE121" s="229">
        <f>IF(N121="základní",J121,0)</f>
        <v>0</v>
      </c>
      <c r="BF121" s="229">
        <f>IF(N121="snížená",J121,0)</f>
        <v>0</v>
      </c>
      <c r="BG121" s="229">
        <f>IF(N121="zákl. přenesená",J121,0)</f>
        <v>0</v>
      </c>
      <c r="BH121" s="229">
        <f>IF(N121="sníž. přenesená",J121,0)</f>
        <v>0</v>
      </c>
      <c r="BI121" s="229">
        <f>IF(N121="nulová",J121,0)</f>
        <v>0</v>
      </c>
      <c r="BJ121" s="20" t="s">
        <v>77</v>
      </c>
      <c r="BK121" s="229">
        <f>ROUND(I121*H121,2)</f>
        <v>0</v>
      </c>
      <c r="BL121" s="20" t="s">
        <v>200</v>
      </c>
      <c r="BM121" s="228" t="s">
        <v>417</v>
      </c>
    </row>
    <row r="122" s="2" customFormat="1" ht="16.5" customHeight="1">
      <c r="A122" s="41"/>
      <c r="B122" s="42"/>
      <c r="C122" s="282" t="s">
        <v>299</v>
      </c>
      <c r="D122" s="282" t="s">
        <v>811</v>
      </c>
      <c r="E122" s="283" t="s">
        <v>3428</v>
      </c>
      <c r="F122" s="284" t="s">
        <v>3429</v>
      </c>
      <c r="G122" s="285" t="s">
        <v>588</v>
      </c>
      <c r="H122" s="286">
        <v>2</v>
      </c>
      <c r="I122" s="287"/>
      <c r="J122" s="288">
        <f>ROUND(I122*H122,2)</f>
        <v>0</v>
      </c>
      <c r="K122" s="284" t="s">
        <v>199</v>
      </c>
      <c r="L122" s="289"/>
      <c r="M122" s="290" t="s">
        <v>21</v>
      </c>
      <c r="N122" s="291" t="s">
        <v>44</v>
      </c>
      <c r="O122" s="87"/>
      <c r="P122" s="226">
        <f>O122*H122</f>
        <v>0</v>
      </c>
      <c r="Q122" s="226">
        <v>0.0028999999999999998</v>
      </c>
      <c r="R122" s="226">
        <f>Q122*H122</f>
        <v>0.0057999999999999996</v>
      </c>
      <c r="S122" s="226">
        <v>0</v>
      </c>
      <c r="T122" s="227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28" t="s">
        <v>254</v>
      </c>
      <c r="AT122" s="228" t="s">
        <v>811</v>
      </c>
      <c r="AU122" s="228" t="s">
        <v>77</v>
      </c>
      <c r="AY122" s="20" t="s">
        <v>193</v>
      </c>
      <c r="BE122" s="229">
        <f>IF(N122="základní",J122,0)</f>
        <v>0</v>
      </c>
      <c r="BF122" s="229">
        <f>IF(N122="snížená",J122,0)</f>
        <v>0</v>
      </c>
      <c r="BG122" s="229">
        <f>IF(N122="zákl. přenesená",J122,0)</f>
        <v>0</v>
      </c>
      <c r="BH122" s="229">
        <f>IF(N122="sníž. přenesená",J122,0)</f>
        <v>0</v>
      </c>
      <c r="BI122" s="229">
        <f>IF(N122="nulová",J122,0)</f>
        <v>0</v>
      </c>
      <c r="BJ122" s="20" t="s">
        <v>77</v>
      </c>
      <c r="BK122" s="229">
        <f>ROUND(I122*H122,2)</f>
        <v>0</v>
      </c>
      <c r="BL122" s="20" t="s">
        <v>200</v>
      </c>
      <c r="BM122" s="228" t="s">
        <v>434</v>
      </c>
    </row>
    <row r="123" s="2" customFormat="1" ht="24.15" customHeight="1">
      <c r="A123" s="41"/>
      <c r="B123" s="42"/>
      <c r="C123" s="217" t="s">
        <v>312</v>
      </c>
      <c r="D123" s="217" t="s">
        <v>195</v>
      </c>
      <c r="E123" s="218" t="s">
        <v>3430</v>
      </c>
      <c r="F123" s="219" t="s">
        <v>3431</v>
      </c>
      <c r="G123" s="220" t="s">
        <v>588</v>
      </c>
      <c r="H123" s="221">
        <v>1</v>
      </c>
      <c r="I123" s="222"/>
      <c r="J123" s="223">
        <f>ROUND(I123*H123,2)</f>
        <v>0</v>
      </c>
      <c r="K123" s="219" t="s">
        <v>199</v>
      </c>
      <c r="L123" s="47"/>
      <c r="M123" s="224" t="s">
        <v>21</v>
      </c>
      <c r="N123" s="225" t="s">
        <v>44</v>
      </c>
      <c r="O123" s="87"/>
      <c r="P123" s="226">
        <f>O123*H123</f>
        <v>0</v>
      </c>
      <c r="Q123" s="226">
        <v>0</v>
      </c>
      <c r="R123" s="226">
        <f>Q123*H123</f>
        <v>0</v>
      </c>
      <c r="S123" s="226">
        <v>0</v>
      </c>
      <c r="T123" s="227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8" t="s">
        <v>200</v>
      </c>
      <c r="AT123" s="228" t="s">
        <v>195</v>
      </c>
      <c r="AU123" s="228" t="s">
        <v>77</v>
      </c>
      <c r="AY123" s="20" t="s">
        <v>193</v>
      </c>
      <c r="BE123" s="229">
        <f>IF(N123="základní",J123,0)</f>
        <v>0</v>
      </c>
      <c r="BF123" s="229">
        <f>IF(N123="snížená",J123,0)</f>
        <v>0</v>
      </c>
      <c r="BG123" s="229">
        <f>IF(N123="zákl. přenesená",J123,0)</f>
        <v>0</v>
      </c>
      <c r="BH123" s="229">
        <f>IF(N123="sníž. přenesená",J123,0)</f>
        <v>0</v>
      </c>
      <c r="BI123" s="229">
        <f>IF(N123="nulová",J123,0)</f>
        <v>0</v>
      </c>
      <c r="BJ123" s="20" t="s">
        <v>77</v>
      </c>
      <c r="BK123" s="229">
        <f>ROUND(I123*H123,2)</f>
        <v>0</v>
      </c>
      <c r="BL123" s="20" t="s">
        <v>200</v>
      </c>
      <c r="BM123" s="228" t="s">
        <v>449</v>
      </c>
    </row>
    <row r="124" s="2" customFormat="1">
      <c r="A124" s="41"/>
      <c r="B124" s="42"/>
      <c r="C124" s="43"/>
      <c r="D124" s="230" t="s">
        <v>202</v>
      </c>
      <c r="E124" s="43"/>
      <c r="F124" s="231" t="s">
        <v>3432</v>
      </c>
      <c r="G124" s="43"/>
      <c r="H124" s="43"/>
      <c r="I124" s="232"/>
      <c r="J124" s="43"/>
      <c r="K124" s="43"/>
      <c r="L124" s="47"/>
      <c r="M124" s="233"/>
      <c r="N124" s="234"/>
      <c r="O124" s="87"/>
      <c r="P124" s="87"/>
      <c r="Q124" s="87"/>
      <c r="R124" s="87"/>
      <c r="S124" s="87"/>
      <c r="T124" s="88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T124" s="20" t="s">
        <v>202</v>
      </c>
      <c r="AU124" s="20" t="s">
        <v>77</v>
      </c>
    </row>
    <row r="125" s="2" customFormat="1" ht="16.5" customHeight="1">
      <c r="A125" s="41"/>
      <c r="B125" s="42"/>
      <c r="C125" s="282" t="s">
        <v>333</v>
      </c>
      <c r="D125" s="282" t="s">
        <v>811</v>
      </c>
      <c r="E125" s="283" t="s">
        <v>3433</v>
      </c>
      <c r="F125" s="284" t="s">
        <v>3434</v>
      </c>
      <c r="G125" s="285" t="s">
        <v>588</v>
      </c>
      <c r="H125" s="286">
        <v>1</v>
      </c>
      <c r="I125" s="287"/>
      <c r="J125" s="288">
        <f>ROUND(I125*H125,2)</f>
        <v>0</v>
      </c>
      <c r="K125" s="284" t="s">
        <v>199</v>
      </c>
      <c r="L125" s="289"/>
      <c r="M125" s="290" t="s">
        <v>21</v>
      </c>
      <c r="N125" s="291" t="s">
        <v>44</v>
      </c>
      <c r="O125" s="87"/>
      <c r="P125" s="226">
        <f>O125*H125</f>
        <v>0</v>
      </c>
      <c r="Q125" s="226">
        <v>0.0035999999999999999</v>
      </c>
      <c r="R125" s="226">
        <f>Q125*H125</f>
        <v>0.0035999999999999999</v>
      </c>
      <c r="S125" s="226">
        <v>0</v>
      </c>
      <c r="T125" s="227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8" t="s">
        <v>254</v>
      </c>
      <c r="AT125" s="228" t="s">
        <v>811</v>
      </c>
      <c r="AU125" s="228" t="s">
        <v>77</v>
      </c>
      <c r="AY125" s="20" t="s">
        <v>193</v>
      </c>
      <c r="BE125" s="229">
        <f>IF(N125="základní",J125,0)</f>
        <v>0</v>
      </c>
      <c r="BF125" s="229">
        <f>IF(N125="snížená",J125,0)</f>
        <v>0</v>
      </c>
      <c r="BG125" s="229">
        <f>IF(N125="zákl. přenesená",J125,0)</f>
        <v>0</v>
      </c>
      <c r="BH125" s="229">
        <f>IF(N125="sníž. přenesená",J125,0)</f>
        <v>0</v>
      </c>
      <c r="BI125" s="229">
        <f>IF(N125="nulová",J125,0)</f>
        <v>0</v>
      </c>
      <c r="BJ125" s="20" t="s">
        <v>77</v>
      </c>
      <c r="BK125" s="229">
        <f>ROUND(I125*H125,2)</f>
        <v>0</v>
      </c>
      <c r="BL125" s="20" t="s">
        <v>200</v>
      </c>
      <c r="BM125" s="228" t="s">
        <v>460</v>
      </c>
    </row>
    <row r="126" s="2" customFormat="1" ht="24.15" customHeight="1">
      <c r="A126" s="41"/>
      <c r="B126" s="42"/>
      <c r="C126" s="217" t="s">
        <v>352</v>
      </c>
      <c r="D126" s="217" t="s">
        <v>195</v>
      </c>
      <c r="E126" s="218" t="s">
        <v>3435</v>
      </c>
      <c r="F126" s="219" t="s">
        <v>3436</v>
      </c>
      <c r="G126" s="220" t="s">
        <v>588</v>
      </c>
      <c r="H126" s="221">
        <v>1</v>
      </c>
      <c r="I126" s="222"/>
      <c r="J126" s="223">
        <f>ROUND(I126*H126,2)</f>
        <v>0</v>
      </c>
      <c r="K126" s="219" t="s">
        <v>199</v>
      </c>
      <c r="L126" s="47"/>
      <c r="M126" s="224" t="s">
        <v>21</v>
      </c>
      <c r="N126" s="225" t="s">
        <v>44</v>
      </c>
      <c r="O126" s="87"/>
      <c r="P126" s="226">
        <f>O126*H126</f>
        <v>0</v>
      </c>
      <c r="Q126" s="226">
        <v>0</v>
      </c>
      <c r="R126" s="226">
        <f>Q126*H126</f>
        <v>0</v>
      </c>
      <c r="S126" s="226">
        <v>0</v>
      </c>
      <c r="T126" s="227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28" t="s">
        <v>200</v>
      </c>
      <c r="AT126" s="228" t="s">
        <v>195</v>
      </c>
      <c r="AU126" s="228" t="s">
        <v>77</v>
      </c>
      <c r="AY126" s="20" t="s">
        <v>193</v>
      </c>
      <c r="BE126" s="229">
        <f>IF(N126="základní",J126,0)</f>
        <v>0</v>
      </c>
      <c r="BF126" s="229">
        <f>IF(N126="snížená",J126,0)</f>
        <v>0</v>
      </c>
      <c r="BG126" s="229">
        <f>IF(N126="zákl. přenesená",J126,0)</f>
        <v>0</v>
      </c>
      <c r="BH126" s="229">
        <f>IF(N126="sníž. přenesená",J126,0)</f>
        <v>0</v>
      </c>
      <c r="BI126" s="229">
        <f>IF(N126="nulová",J126,0)</f>
        <v>0</v>
      </c>
      <c r="BJ126" s="20" t="s">
        <v>77</v>
      </c>
      <c r="BK126" s="229">
        <f>ROUND(I126*H126,2)</f>
        <v>0</v>
      </c>
      <c r="BL126" s="20" t="s">
        <v>200</v>
      </c>
      <c r="BM126" s="228" t="s">
        <v>472</v>
      </c>
    </row>
    <row r="127" s="2" customFormat="1">
      <c r="A127" s="41"/>
      <c r="B127" s="42"/>
      <c r="C127" s="43"/>
      <c r="D127" s="230" t="s">
        <v>202</v>
      </c>
      <c r="E127" s="43"/>
      <c r="F127" s="231" t="s">
        <v>3437</v>
      </c>
      <c r="G127" s="43"/>
      <c r="H127" s="43"/>
      <c r="I127" s="232"/>
      <c r="J127" s="43"/>
      <c r="K127" s="43"/>
      <c r="L127" s="47"/>
      <c r="M127" s="233"/>
      <c r="N127" s="234"/>
      <c r="O127" s="87"/>
      <c r="P127" s="87"/>
      <c r="Q127" s="87"/>
      <c r="R127" s="87"/>
      <c r="S127" s="87"/>
      <c r="T127" s="88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T127" s="20" t="s">
        <v>202</v>
      </c>
      <c r="AU127" s="20" t="s">
        <v>77</v>
      </c>
    </row>
    <row r="128" s="2" customFormat="1" ht="16.5" customHeight="1">
      <c r="A128" s="41"/>
      <c r="B128" s="42"/>
      <c r="C128" s="282" t="s">
        <v>360</v>
      </c>
      <c r="D128" s="282" t="s">
        <v>811</v>
      </c>
      <c r="E128" s="283" t="s">
        <v>3438</v>
      </c>
      <c r="F128" s="284" t="s">
        <v>3439</v>
      </c>
      <c r="G128" s="285" t="s">
        <v>588</v>
      </c>
      <c r="H128" s="286">
        <v>1</v>
      </c>
      <c r="I128" s="287"/>
      <c r="J128" s="288">
        <f>ROUND(I128*H128,2)</f>
        <v>0</v>
      </c>
      <c r="K128" s="284" t="s">
        <v>199</v>
      </c>
      <c r="L128" s="289"/>
      <c r="M128" s="290" t="s">
        <v>21</v>
      </c>
      <c r="N128" s="291" t="s">
        <v>44</v>
      </c>
      <c r="O128" s="87"/>
      <c r="P128" s="226">
        <f>O128*H128</f>
        <v>0</v>
      </c>
      <c r="Q128" s="226">
        <v>0.012500000000000001</v>
      </c>
      <c r="R128" s="226">
        <f>Q128*H128</f>
        <v>0.012500000000000001</v>
      </c>
      <c r="S128" s="226">
        <v>0</v>
      </c>
      <c r="T128" s="227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28" t="s">
        <v>254</v>
      </c>
      <c r="AT128" s="228" t="s">
        <v>811</v>
      </c>
      <c r="AU128" s="228" t="s">
        <v>77</v>
      </c>
      <c r="AY128" s="20" t="s">
        <v>193</v>
      </c>
      <c r="BE128" s="229">
        <f>IF(N128="základní",J128,0)</f>
        <v>0</v>
      </c>
      <c r="BF128" s="229">
        <f>IF(N128="snížená",J128,0)</f>
        <v>0</v>
      </c>
      <c r="BG128" s="229">
        <f>IF(N128="zákl. přenesená",J128,0)</f>
        <v>0</v>
      </c>
      <c r="BH128" s="229">
        <f>IF(N128="sníž. přenesená",J128,0)</f>
        <v>0</v>
      </c>
      <c r="BI128" s="229">
        <f>IF(N128="nulová",J128,0)</f>
        <v>0</v>
      </c>
      <c r="BJ128" s="20" t="s">
        <v>77</v>
      </c>
      <c r="BK128" s="229">
        <f>ROUND(I128*H128,2)</f>
        <v>0</v>
      </c>
      <c r="BL128" s="20" t="s">
        <v>200</v>
      </c>
      <c r="BM128" s="228" t="s">
        <v>484</v>
      </c>
    </row>
    <row r="129" s="2" customFormat="1">
      <c r="A129" s="41"/>
      <c r="B129" s="42"/>
      <c r="C129" s="43"/>
      <c r="D129" s="237" t="s">
        <v>836</v>
      </c>
      <c r="E129" s="43"/>
      <c r="F129" s="292" t="s">
        <v>3440</v>
      </c>
      <c r="G129" s="43"/>
      <c r="H129" s="43"/>
      <c r="I129" s="232"/>
      <c r="J129" s="43"/>
      <c r="K129" s="43"/>
      <c r="L129" s="47"/>
      <c r="M129" s="233"/>
      <c r="N129" s="234"/>
      <c r="O129" s="87"/>
      <c r="P129" s="87"/>
      <c r="Q129" s="87"/>
      <c r="R129" s="87"/>
      <c r="S129" s="87"/>
      <c r="T129" s="88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T129" s="20" t="s">
        <v>836</v>
      </c>
      <c r="AU129" s="20" t="s">
        <v>77</v>
      </c>
    </row>
    <row r="130" s="2" customFormat="1" ht="16.5" customHeight="1">
      <c r="A130" s="41"/>
      <c r="B130" s="42"/>
      <c r="C130" s="217" t="s">
        <v>368</v>
      </c>
      <c r="D130" s="217" t="s">
        <v>195</v>
      </c>
      <c r="E130" s="218" t="s">
        <v>3441</v>
      </c>
      <c r="F130" s="219" t="s">
        <v>3442</v>
      </c>
      <c r="G130" s="220" t="s">
        <v>1687</v>
      </c>
      <c r="H130" s="221">
        <v>4</v>
      </c>
      <c r="I130" s="222"/>
      <c r="J130" s="223">
        <f>ROUND(I130*H130,2)</f>
        <v>0</v>
      </c>
      <c r="K130" s="219" t="s">
        <v>21</v>
      </c>
      <c r="L130" s="47"/>
      <c r="M130" s="224" t="s">
        <v>21</v>
      </c>
      <c r="N130" s="225" t="s">
        <v>44</v>
      </c>
      <c r="O130" s="87"/>
      <c r="P130" s="226">
        <f>O130*H130</f>
        <v>0</v>
      </c>
      <c r="Q130" s="226">
        <v>0</v>
      </c>
      <c r="R130" s="226">
        <f>Q130*H130</f>
        <v>0</v>
      </c>
      <c r="S130" s="226">
        <v>0</v>
      </c>
      <c r="T130" s="227">
        <f>S130*H130</f>
        <v>0</v>
      </c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R130" s="228" t="s">
        <v>200</v>
      </c>
      <c r="AT130" s="228" t="s">
        <v>195</v>
      </c>
      <c r="AU130" s="228" t="s">
        <v>77</v>
      </c>
      <c r="AY130" s="20" t="s">
        <v>193</v>
      </c>
      <c r="BE130" s="229">
        <f>IF(N130="základní",J130,0)</f>
        <v>0</v>
      </c>
      <c r="BF130" s="229">
        <f>IF(N130="snížená",J130,0)</f>
        <v>0</v>
      </c>
      <c r="BG130" s="229">
        <f>IF(N130="zákl. přenesená",J130,0)</f>
        <v>0</v>
      </c>
      <c r="BH130" s="229">
        <f>IF(N130="sníž. přenesená",J130,0)</f>
        <v>0</v>
      </c>
      <c r="BI130" s="229">
        <f>IF(N130="nulová",J130,0)</f>
        <v>0</v>
      </c>
      <c r="BJ130" s="20" t="s">
        <v>77</v>
      </c>
      <c r="BK130" s="229">
        <f>ROUND(I130*H130,2)</f>
        <v>0</v>
      </c>
      <c r="BL130" s="20" t="s">
        <v>200</v>
      </c>
      <c r="BM130" s="228" t="s">
        <v>498</v>
      </c>
    </row>
    <row r="131" s="2" customFormat="1" ht="24.15" customHeight="1">
      <c r="A131" s="41"/>
      <c r="B131" s="42"/>
      <c r="C131" s="217" t="s">
        <v>376</v>
      </c>
      <c r="D131" s="217" t="s">
        <v>195</v>
      </c>
      <c r="E131" s="218" t="s">
        <v>3443</v>
      </c>
      <c r="F131" s="219" t="s">
        <v>3444</v>
      </c>
      <c r="G131" s="220" t="s">
        <v>1531</v>
      </c>
      <c r="H131" s="221">
        <v>1</v>
      </c>
      <c r="I131" s="222"/>
      <c r="J131" s="223">
        <f>ROUND(I131*H131,2)</f>
        <v>0</v>
      </c>
      <c r="K131" s="219" t="s">
        <v>21</v>
      </c>
      <c r="L131" s="47"/>
      <c r="M131" s="224" t="s">
        <v>21</v>
      </c>
      <c r="N131" s="225" t="s">
        <v>44</v>
      </c>
      <c r="O131" s="87"/>
      <c r="P131" s="226">
        <f>O131*H131</f>
        <v>0</v>
      </c>
      <c r="Q131" s="226">
        <v>0</v>
      </c>
      <c r="R131" s="226">
        <f>Q131*H131</f>
        <v>0</v>
      </c>
      <c r="S131" s="226">
        <v>0</v>
      </c>
      <c r="T131" s="227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8" t="s">
        <v>200</v>
      </c>
      <c r="AT131" s="228" t="s">
        <v>195</v>
      </c>
      <c r="AU131" s="228" t="s">
        <v>77</v>
      </c>
      <c r="AY131" s="20" t="s">
        <v>193</v>
      </c>
      <c r="BE131" s="229">
        <f>IF(N131="základní",J131,0)</f>
        <v>0</v>
      </c>
      <c r="BF131" s="229">
        <f>IF(N131="snížená",J131,0)</f>
        <v>0</v>
      </c>
      <c r="BG131" s="229">
        <f>IF(N131="zákl. přenesená",J131,0)</f>
        <v>0</v>
      </c>
      <c r="BH131" s="229">
        <f>IF(N131="sníž. přenesená",J131,0)</f>
        <v>0</v>
      </c>
      <c r="BI131" s="229">
        <f>IF(N131="nulová",J131,0)</f>
        <v>0</v>
      </c>
      <c r="BJ131" s="20" t="s">
        <v>77</v>
      </c>
      <c r="BK131" s="229">
        <f>ROUND(I131*H131,2)</f>
        <v>0</v>
      </c>
      <c r="BL131" s="20" t="s">
        <v>200</v>
      </c>
      <c r="BM131" s="228" t="s">
        <v>515</v>
      </c>
    </row>
    <row r="132" s="2" customFormat="1">
      <c r="A132" s="41"/>
      <c r="B132" s="42"/>
      <c r="C132" s="43"/>
      <c r="D132" s="237" t="s">
        <v>836</v>
      </c>
      <c r="E132" s="43"/>
      <c r="F132" s="292" t="s">
        <v>3445</v>
      </c>
      <c r="G132" s="43"/>
      <c r="H132" s="43"/>
      <c r="I132" s="232"/>
      <c r="J132" s="43"/>
      <c r="K132" s="43"/>
      <c r="L132" s="47"/>
      <c r="M132" s="233"/>
      <c r="N132" s="234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20" t="s">
        <v>836</v>
      </c>
      <c r="AU132" s="20" t="s">
        <v>77</v>
      </c>
    </row>
    <row r="133" s="2" customFormat="1" ht="16.5" customHeight="1">
      <c r="A133" s="41"/>
      <c r="B133" s="42"/>
      <c r="C133" s="217" t="s">
        <v>386</v>
      </c>
      <c r="D133" s="217" t="s">
        <v>195</v>
      </c>
      <c r="E133" s="218" t="s">
        <v>3446</v>
      </c>
      <c r="F133" s="219" t="s">
        <v>3447</v>
      </c>
      <c r="G133" s="220" t="s">
        <v>1687</v>
      </c>
      <c r="H133" s="221">
        <v>2</v>
      </c>
      <c r="I133" s="222"/>
      <c r="J133" s="223">
        <f>ROUND(I133*H133,2)</f>
        <v>0</v>
      </c>
      <c r="K133" s="219" t="s">
        <v>21</v>
      </c>
      <c r="L133" s="47"/>
      <c r="M133" s="224" t="s">
        <v>21</v>
      </c>
      <c r="N133" s="225" t="s">
        <v>44</v>
      </c>
      <c r="O133" s="87"/>
      <c r="P133" s="226">
        <f>O133*H133</f>
        <v>0</v>
      </c>
      <c r="Q133" s="226">
        <v>0</v>
      </c>
      <c r="R133" s="226">
        <f>Q133*H133</f>
        <v>0</v>
      </c>
      <c r="S133" s="226">
        <v>0</v>
      </c>
      <c r="T133" s="227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28" t="s">
        <v>200</v>
      </c>
      <c r="AT133" s="228" t="s">
        <v>195</v>
      </c>
      <c r="AU133" s="228" t="s">
        <v>77</v>
      </c>
      <c r="AY133" s="20" t="s">
        <v>193</v>
      </c>
      <c r="BE133" s="229">
        <f>IF(N133="základní",J133,0)</f>
        <v>0</v>
      </c>
      <c r="BF133" s="229">
        <f>IF(N133="snížená",J133,0)</f>
        <v>0</v>
      </c>
      <c r="BG133" s="229">
        <f>IF(N133="zákl. přenesená",J133,0)</f>
        <v>0</v>
      </c>
      <c r="BH133" s="229">
        <f>IF(N133="sníž. přenesená",J133,0)</f>
        <v>0</v>
      </c>
      <c r="BI133" s="229">
        <f>IF(N133="nulová",J133,0)</f>
        <v>0</v>
      </c>
      <c r="BJ133" s="20" t="s">
        <v>77</v>
      </c>
      <c r="BK133" s="229">
        <f>ROUND(I133*H133,2)</f>
        <v>0</v>
      </c>
      <c r="BL133" s="20" t="s">
        <v>200</v>
      </c>
      <c r="BM133" s="228" t="s">
        <v>532</v>
      </c>
    </row>
    <row r="134" s="2" customFormat="1" ht="24.15" customHeight="1">
      <c r="A134" s="41"/>
      <c r="B134" s="42"/>
      <c r="C134" s="217" t="s">
        <v>7</v>
      </c>
      <c r="D134" s="217" t="s">
        <v>195</v>
      </c>
      <c r="E134" s="218" t="s">
        <v>3448</v>
      </c>
      <c r="F134" s="219" t="s">
        <v>3449</v>
      </c>
      <c r="G134" s="220" t="s">
        <v>1531</v>
      </c>
      <c r="H134" s="221">
        <v>2</v>
      </c>
      <c r="I134" s="222"/>
      <c r="J134" s="223">
        <f>ROUND(I134*H134,2)</f>
        <v>0</v>
      </c>
      <c r="K134" s="219" t="s">
        <v>21</v>
      </c>
      <c r="L134" s="47"/>
      <c r="M134" s="224" t="s">
        <v>21</v>
      </c>
      <c r="N134" s="225" t="s">
        <v>44</v>
      </c>
      <c r="O134" s="87"/>
      <c r="P134" s="226">
        <f>O134*H134</f>
        <v>0</v>
      </c>
      <c r="Q134" s="226">
        <v>0</v>
      </c>
      <c r="R134" s="226">
        <f>Q134*H134</f>
        <v>0</v>
      </c>
      <c r="S134" s="226">
        <v>0</v>
      </c>
      <c r="T134" s="227">
        <f>S134*H134</f>
        <v>0</v>
      </c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R134" s="228" t="s">
        <v>200</v>
      </c>
      <c r="AT134" s="228" t="s">
        <v>195</v>
      </c>
      <c r="AU134" s="228" t="s">
        <v>77</v>
      </c>
      <c r="AY134" s="20" t="s">
        <v>193</v>
      </c>
      <c r="BE134" s="229">
        <f>IF(N134="základní",J134,0)</f>
        <v>0</v>
      </c>
      <c r="BF134" s="229">
        <f>IF(N134="snížená",J134,0)</f>
        <v>0</v>
      </c>
      <c r="BG134" s="229">
        <f>IF(N134="zákl. přenesená",J134,0)</f>
        <v>0</v>
      </c>
      <c r="BH134" s="229">
        <f>IF(N134="sníž. přenesená",J134,0)</f>
        <v>0</v>
      </c>
      <c r="BI134" s="229">
        <f>IF(N134="nulová",J134,0)</f>
        <v>0</v>
      </c>
      <c r="BJ134" s="20" t="s">
        <v>77</v>
      </c>
      <c r="BK134" s="229">
        <f>ROUND(I134*H134,2)</f>
        <v>0</v>
      </c>
      <c r="BL134" s="20" t="s">
        <v>200</v>
      </c>
      <c r="BM134" s="228" t="s">
        <v>548</v>
      </c>
    </row>
    <row r="135" s="2" customFormat="1">
      <c r="A135" s="41"/>
      <c r="B135" s="42"/>
      <c r="C135" s="43"/>
      <c r="D135" s="237" t="s">
        <v>836</v>
      </c>
      <c r="E135" s="43"/>
      <c r="F135" s="292" t="s">
        <v>3450</v>
      </c>
      <c r="G135" s="43"/>
      <c r="H135" s="43"/>
      <c r="I135" s="232"/>
      <c r="J135" s="43"/>
      <c r="K135" s="43"/>
      <c r="L135" s="47"/>
      <c r="M135" s="233"/>
      <c r="N135" s="234"/>
      <c r="O135" s="87"/>
      <c r="P135" s="87"/>
      <c r="Q135" s="87"/>
      <c r="R135" s="87"/>
      <c r="S135" s="87"/>
      <c r="T135" s="88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T135" s="20" t="s">
        <v>836</v>
      </c>
      <c r="AU135" s="20" t="s">
        <v>77</v>
      </c>
    </row>
    <row r="136" s="2" customFormat="1" ht="16.5" customHeight="1">
      <c r="A136" s="41"/>
      <c r="B136" s="42"/>
      <c r="C136" s="217" t="s">
        <v>400</v>
      </c>
      <c r="D136" s="217" t="s">
        <v>195</v>
      </c>
      <c r="E136" s="218" t="s">
        <v>3451</v>
      </c>
      <c r="F136" s="219" t="s">
        <v>3452</v>
      </c>
      <c r="G136" s="220" t="s">
        <v>211</v>
      </c>
      <c r="H136" s="221">
        <v>40</v>
      </c>
      <c r="I136" s="222"/>
      <c r="J136" s="223">
        <f>ROUND(I136*H136,2)</f>
        <v>0</v>
      </c>
      <c r="K136" s="219" t="s">
        <v>21</v>
      </c>
      <c r="L136" s="47"/>
      <c r="M136" s="224" t="s">
        <v>21</v>
      </c>
      <c r="N136" s="225" t="s">
        <v>44</v>
      </c>
      <c r="O136" s="87"/>
      <c r="P136" s="226">
        <f>O136*H136</f>
        <v>0</v>
      </c>
      <c r="Q136" s="226">
        <v>0</v>
      </c>
      <c r="R136" s="226">
        <f>Q136*H136</f>
        <v>0</v>
      </c>
      <c r="S136" s="226">
        <v>0</v>
      </c>
      <c r="T136" s="227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28" t="s">
        <v>200</v>
      </c>
      <c r="AT136" s="228" t="s">
        <v>195</v>
      </c>
      <c r="AU136" s="228" t="s">
        <v>77</v>
      </c>
      <c r="AY136" s="20" t="s">
        <v>193</v>
      </c>
      <c r="BE136" s="229">
        <f>IF(N136="základní",J136,0)</f>
        <v>0</v>
      </c>
      <c r="BF136" s="229">
        <f>IF(N136="snížená",J136,0)</f>
        <v>0</v>
      </c>
      <c r="BG136" s="229">
        <f>IF(N136="zákl. přenesená",J136,0)</f>
        <v>0</v>
      </c>
      <c r="BH136" s="229">
        <f>IF(N136="sníž. přenesená",J136,0)</f>
        <v>0</v>
      </c>
      <c r="BI136" s="229">
        <f>IF(N136="nulová",J136,0)</f>
        <v>0</v>
      </c>
      <c r="BJ136" s="20" t="s">
        <v>77</v>
      </c>
      <c r="BK136" s="229">
        <f>ROUND(I136*H136,2)</f>
        <v>0</v>
      </c>
      <c r="BL136" s="20" t="s">
        <v>200</v>
      </c>
      <c r="BM136" s="228" t="s">
        <v>562</v>
      </c>
    </row>
    <row r="137" s="2" customFormat="1" ht="16.5" customHeight="1">
      <c r="A137" s="41"/>
      <c r="B137" s="42"/>
      <c r="C137" s="217" t="s">
        <v>407</v>
      </c>
      <c r="D137" s="217" t="s">
        <v>195</v>
      </c>
      <c r="E137" s="218" t="s">
        <v>3453</v>
      </c>
      <c r="F137" s="219" t="s">
        <v>3454</v>
      </c>
      <c r="G137" s="220" t="s">
        <v>1531</v>
      </c>
      <c r="H137" s="221">
        <v>1</v>
      </c>
      <c r="I137" s="222"/>
      <c r="J137" s="223">
        <f>ROUND(I137*H137,2)</f>
        <v>0</v>
      </c>
      <c r="K137" s="219" t="s">
        <v>21</v>
      </c>
      <c r="L137" s="47"/>
      <c r="M137" s="224" t="s">
        <v>21</v>
      </c>
      <c r="N137" s="225" t="s">
        <v>44</v>
      </c>
      <c r="O137" s="87"/>
      <c r="P137" s="226">
        <f>O137*H137</f>
        <v>0</v>
      </c>
      <c r="Q137" s="226">
        <v>0</v>
      </c>
      <c r="R137" s="226">
        <f>Q137*H137</f>
        <v>0</v>
      </c>
      <c r="S137" s="226">
        <v>0</v>
      </c>
      <c r="T137" s="227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28" t="s">
        <v>200</v>
      </c>
      <c r="AT137" s="228" t="s">
        <v>195</v>
      </c>
      <c r="AU137" s="228" t="s">
        <v>77</v>
      </c>
      <c r="AY137" s="20" t="s">
        <v>193</v>
      </c>
      <c r="BE137" s="229">
        <f>IF(N137="základní",J137,0)</f>
        <v>0</v>
      </c>
      <c r="BF137" s="229">
        <f>IF(N137="snížená",J137,0)</f>
        <v>0</v>
      </c>
      <c r="BG137" s="229">
        <f>IF(N137="zákl. přenesená",J137,0)</f>
        <v>0</v>
      </c>
      <c r="BH137" s="229">
        <f>IF(N137="sníž. přenesená",J137,0)</f>
        <v>0</v>
      </c>
      <c r="BI137" s="229">
        <f>IF(N137="nulová",J137,0)</f>
        <v>0</v>
      </c>
      <c r="BJ137" s="20" t="s">
        <v>77</v>
      </c>
      <c r="BK137" s="229">
        <f>ROUND(I137*H137,2)</f>
        <v>0</v>
      </c>
      <c r="BL137" s="20" t="s">
        <v>200</v>
      </c>
      <c r="BM137" s="228" t="s">
        <v>577</v>
      </c>
    </row>
    <row r="138" s="2" customFormat="1" ht="24.15" customHeight="1">
      <c r="A138" s="41"/>
      <c r="B138" s="42"/>
      <c r="C138" s="217" t="s">
        <v>417</v>
      </c>
      <c r="D138" s="217" t="s">
        <v>195</v>
      </c>
      <c r="E138" s="218" t="s">
        <v>3455</v>
      </c>
      <c r="F138" s="219" t="s">
        <v>3456</v>
      </c>
      <c r="G138" s="220" t="s">
        <v>588</v>
      </c>
      <c r="H138" s="221">
        <v>1</v>
      </c>
      <c r="I138" s="222"/>
      <c r="J138" s="223">
        <f>ROUND(I138*H138,2)</f>
        <v>0</v>
      </c>
      <c r="K138" s="219" t="s">
        <v>199</v>
      </c>
      <c r="L138" s="47"/>
      <c r="M138" s="224" t="s">
        <v>21</v>
      </c>
      <c r="N138" s="225" t="s">
        <v>44</v>
      </c>
      <c r="O138" s="87"/>
      <c r="P138" s="226">
        <f>O138*H138</f>
        <v>0</v>
      </c>
      <c r="Q138" s="226">
        <v>0</v>
      </c>
      <c r="R138" s="226">
        <f>Q138*H138</f>
        <v>0</v>
      </c>
      <c r="S138" s="226">
        <v>0</v>
      </c>
      <c r="T138" s="227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28" t="s">
        <v>200</v>
      </c>
      <c r="AT138" s="228" t="s">
        <v>195</v>
      </c>
      <c r="AU138" s="228" t="s">
        <v>77</v>
      </c>
      <c r="AY138" s="20" t="s">
        <v>193</v>
      </c>
      <c r="BE138" s="229">
        <f>IF(N138="základní",J138,0)</f>
        <v>0</v>
      </c>
      <c r="BF138" s="229">
        <f>IF(N138="snížená",J138,0)</f>
        <v>0</v>
      </c>
      <c r="BG138" s="229">
        <f>IF(N138="zákl. přenesená",J138,0)</f>
        <v>0</v>
      </c>
      <c r="BH138" s="229">
        <f>IF(N138="sníž. přenesená",J138,0)</f>
        <v>0</v>
      </c>
      <c r="BI138" s="229">
        <f>IF(N138="nulová",J138,0)</f>
        <v>0</v>
      </c>
      <c r="BJ138" s="20" t="s">
        <v>77</v>
      </c>
      <c r="BK138" s="229">
        <f>ROUND(I138*H138,2)</f>
        <v>0</v>
      </c>
      <c r="BL138" s="20" t="s">
        <v>200</v>
      </c>
      <c r="BM138" s="228" t="s">
        <v>594</v>
      </c>
    </row>
    <row r="139" s="2" customFormat="1">
      <c r="A139" s="41"/>
      <c r="B139" s="42"/>
      <c r="C139" s="43"/>
      <c r="D139" s="230" t="s">
        <v>202</v>
      </c>
      <c r="E139" s="43"/>
      <c r="F139" s="231" t="s">
        <v>3457</v>
      </c>
      <c r="G139" s="43"/>
      <c r="H139" s="43"/>
      <c r="I139" s="232"/>
      <c r="J139" s="43"/>
      <c r="K139" s="43"/>
      <c r="L139" s="47"/>
      <c r="M139" s="233"/>
      <c r="N139" s="234"/>
      <c r="O139" s="87"/>
      <c r="P139" s="87"/>
      <c r="Q139" s="87"/>
      <c r="R139" s="87"/>
      <c r="S139" s="87"/>
      <c r="T139" s="88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T139" s="20" t="s">
        <v>202</v>
      </c>
      <c r="AU139" s="20" t="s">
        <v>77</v>
      </c>
    </row>
    <row r="140" s="2" customFormat="1" ht="24.15" customHeight="1">
      <c r="A140" s="41"/>
      <c r="B140" s="42"/>
      <c r="C140" s="282" t="s">
        <v>424</v>
      </c>
      <c r="D140" s="282" t="s">
        <v>811</v>
      </c>
      <c r="E140" s="283" t="s">
        <v>3458</v>
      </c>
      <c r="F140" s="284" t="s">
        <v>3459</v>
      </c>
      <c r="G140" s="285" t="s">
        <v>588</v>
      </c>
      <c r="H140" s="286">
        <v>1</v>
      </c>
      <c r="I140" s="287"/>
      <c r="J140" s="288">
        <f>ROUND(I140*H140,2)</f>
        <v>0</v>
      </c>
      <c r="K140" s="284" t="s">
        <v>199</v>
      </c>
      <c r="L140" s="289"/>
      <c r="M140" s="290" t="s">
        <v>21</v>
      </c>
      <c r="N140" s="291" t="s">
        <v>44</v>
      </c>
      <c r="O140" s="87"/>
      <c r="P140" s="226">
        <f>O140*H140</f>
        <v>0</v>
      </c>
      <c r="Q140" s="226">
        <v>0.70599999999999996</v>
      </c>
      <c r="R140" s="226">
        <f>Q140*H140</f>
        <v>0.70599999999999996</v>
      </c>
      <c r="S140" s="226">
        <v>0</v>
      </c>
      <c r="T140" s="227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28" t="s">
        <v>254</v>
      </c>
      <c r="AT140" s="228" t="s">
        <v>811</v>
      </c>
      <c r="AU140" s="228" t="s">
        <v>77</v>
      </c>
      <c r="AY140" s="20" t="s">
        <v>193</v>
      </c>
      <c r="BE140" s="229">
        <f>IF(N140="základní",J140,0)</f>
        <v>0</v>
      </c>
      <c r="BF140" s="229">
        <f>IF(N140="snížená",J140,0)</f>
        <v>0</v>
      </c>
      <c r="BG140" s="229">
        <f>IF(N140="zákl. přenesená",J140,0)</f>
        <v>0</v>
      </c>
      <c r="BH140" s="229">
        <f>IF(N140="sníž. přenesená",J140,0)</f>
        <v>0</v>
      </c>
      <c r="BI140" s="229">
        <f>IF(N140="nulová",J140,0)</f>
        <v>0</v>
      </c>
      <c r="BJ140" s="20" t="s">
        <v>77</v>
      </c>
      <c r="BK140" s="229">
        <f>ROUND(I140*H140,2)</f>
        <v>0</v>
      </c>
      <c r="BL140" s="20" t="s">
        <v>200</v>
      </c>
      <c r="BM140" s="228" t="s">
        <v>606</v>
      </c>
    </row>
    <row r="141" s="2" customFormat="1">
      <c r="A141" s="41"/>
      <c r="B141" s="42"/>
      <c r="C141" s="43"/>
      <c r="D141" s="237" t="s">
        <v>836</v>
      </c>
      <c r="E141" s="43"/>
      <c r="F141" s="292" t="s">
        <v>3460</v>
      </c>
      <c r="G141" s="43"/>
      <c r="H141" s="43"/>
      <c r="I141" s="232"/>
      <c r="J141" s="43"/>
      <c r="K141" s="43"/>
      <c r="L141" s="47"/>
      <c r="M141" s="233"/>
      <c r="N141" s="234"/>
      <c r="O141" s="87"/>
      <c r="P141" s="87"/>
      <c r="Q141" s="87"/>
      <c r="R141" s="87"/>
      <c r="S141" s="87"/>
      <c r="T141" s="88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T141" s="20" t="s">
        <v>836</v>
      </c>
      <c r="AU141" s="20" t="s">
        <v>77</v>
      </c>
    </row>
    <row r="142" s="2" customFormat="1" ht="21.75" customHeight="1">
      <c r="A142" s="41"/>
      <c r="B142" s="42"/>
      <c r="C142" s="217" t="s">
        <v>434</v>
      </c>
      <c r="D142" s="217" t="s">
        <v>195</v>
      </c>
      <c r="E142" s="218" t="s">
        <v>3461</v>
      </c>
      <c r="F142" s="219" t="s">
        <v>3462</v>
      </c>
      <c r="G142" s="220" t="s">
        <v>588</v>
      </c>
      <c r="H142" s="221">
        <v>3</v>
      </c>
      <c r="I142" s="222"/>
      <c r="J142" s="223">
        <f>ROUND(I142*H142,2)</f>
        <v>0</v>
      </c>
      <c r="K142" s="219" t="s">
        <v>199</v>
      </c>
      <c r="L142" s="47"/>
      <c r="M142" s="224" t="s">
        <v>21</v>
      </c>
      <c r="N142" s="225" t="s">
        <v>44</v>
      </c>
      <c r="O142" s="87"/>
      <c r="P142" s="226">
        <f>O142*H142</f>
        <v>0</v>
      </c>
      <c r="Q142" s="226">
        <v>0</v>
      </c>
      <c r="R142" s="226">
        <f>Q142*H142</f>
        <v>0</v>
      </c>
      <c r="S142" s="226">
        <v>0</v>
      </c>
      <c r="T142" s="227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28" t="s">
        <v>200</v>
      </c>
      <c r="AT142" s="228" t="s">
        <v>195</v>
      </c>
      <c r="AU142" s="228" t="s">
        <v>77</v>
      </c>
      <c r="AY142" s="20" t="s">
        <v>193</v>
      </c>
      <c r="BE142" s="229">
        <f>IF(N142="základní",J142,0)</f>
        <v>0</v>
      </c>
      <c r="BF142" s="229">
        <f>IF(N142="snížená",J142,0)</f>
        <v>0</v>
      </c>
      <c r="BG142" s="229">
        <f>IF(N142="zákl. přenesená",J142,0)</f>
        <v>0</v>
      </c>
      <c r="BH142" s="229">
        <f>IF(N142="sníž. přenesená",J142,0)</f>
        <v>0</v>
      </c>
      <c r="BI142" s="229">
        <f>IF(N142="nulová",J142,0)</f>
        <v>0</v>
      </c>
      <c r="BJ142" s="20" t="s">
        <v>77</v>
      </c>
      <c r="BK142" s="229">
        <f>ROUND(I142*H142,2)</f>
        <v>0</v>
      </c>
      <c r="BL142" s="20" t="s">
        <v>200</v>
      </c>
      <c r="BM142" s="228" t="s">
        <v>623</v>
      </c>
    </row>
    <row r="143" s="2" customFormat="1">
      <c r="A143" s="41"/>
      <c r="B143" s="42"/>
      <c r="C143" s="43"/>
      <c r="D143" s="230" t="s">
        <v>202</v>
      </c>
      <c r="E143" s="43"/>
      <c r="F143" s="231" t="s">
        <v>3463</v>
      </c>
      <c r="G143" s="43"/>
      <c r="H143" s="43"/>
      <c r="I143" s="232"/>
      <c r="J143" s="43"/>
      <c r="K143" s="43"/>
      <c r="L143" s="47"/>
      <c r="M143" s="233"/>
      <c r="N143" s="234"/>
      <c r="O143" s="87"/>
      <c r="P143" s="87"/>
      <c r="Q143" s="87"/>
      <c r="R143" s="87"/>
      <c r="S143" s="87"/>
      <c r="T143" s="88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T143" s="20" t="s">
        <v>202</v>
      </c>
      <c r="AU143" s="20" t="s">
        <v>77</v>
      </c>
    </row>
    <row r="144" s="2" customFormat="1" ht="24.15" customHeight="1">
      <c r="A144" s="41"/>
      <c r="B144" s="42"/>
      <c r="C144" s="282" t="s">
        <v>444</v>
      </c>
      <c r="D144" s="282" t="s">
        <v>811</v>
      </c>
      <c r="E144" s="283" t="s">
        <v>3464</v>
      </c>
      <c r="F144" s="284" t="s">
        <v>3465</v>
      </c>
      <c r="G144" s="285" t="s">
        <v>588</v>
      </c>
      <c r="H144" s="286">
        <v>3</v>
      </c>
      <c r="I144" s="287"/>
      <c r="J144" s="288">
        <f>ROUND(I144*H144,2)</f>
        <v>0</v>
      </c>
      <c r="K144" s="284" t="s">
        <v>199</v>
      </c>
      <c r="L144" s="289"/>
      <c r="M144" s="290" t="s">
        <v>21</v>
      </c>
      <c r="N144" s="291" t="s">
        <v>44</v>
      </c>
      <c r="O144" s="87"/>
      <c r="P144" s="226">
        <f>O144*H144</f>
        <v>0</v>
      </c>
      <c r="Q144" s="226">
        <v>0.032000000000000001</v>
      </c>
      <c r="R144" s="226">
        <f>Q144*H144</f>
        <v>0.096000000000000002</v>
      </c>
      <c r="S144" s="226">
        <v>0</v>
      </c>
      <c r="T144" s="227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28" t="s">
        <v>254</v>
      </c>
      <c r="AT144" s="228" t="s">
        <v>811</v>
      </c>
      <c r="AU144" s="228" t="s">
        <v>77</v>
      </c>
      <c r="AY144" s="20" t="s">
        <v>193</v>
      </c>
      <c r="BE144" s="229">
        <f>IF(N144="základní",J144,0)</f>
        <v>0</v>
      </c>
      <c r="BF144" s="229">
        <f>IF(N144="snížená",J144,0)</f>
        <v>0</v>
      </c>
      <c r="BG144" s="229">
        <f>IF(N144="zákl. přenesená",J144,0)</f>
        <v>0</v>
      </c>
      <c r="BH144" s="229">
        <f>IF(N144="sníž. přenesená",J144,0)</f>
        <v>0</v>
      </c>
      <c r="BI144" s="229">
        <f>IF(N144="nulová",J144,0)</f>
        <v>0</v>
      </c>
      <c r="BJ144" s="20" t="s">
        <v>77</v>
      </c>
      <c r="BK144" s="229">
        <f>ROUND(I144*H144,2)</f>
        <v>0</v>
      </c>
      <c r="BL144" s="20" t="s">
        <v>200</v>
      </c>
      <c r="BM144" s="228" t="s">
        <v>639</v>
      </c>
    </row>
    <row r="145" s="2" customFormat="1" ht="24.15" customHeight="1">
      <c r="A145" s="41"/>
      <c r="B145" s="42"/>
      <c r="C145" s="217" t="s">
        <v>449</v>
      </c>
      <c r="D145" s="217" t="s">
        <v>195</v>
      </c>
      <c r="E145" s="218" t="s">
        <v>3466</v>
      </c>
      <c r="F145" s="219" t="s">
        <v>3467</v>
      </c>
      <c r="G145" s="220" t="s">
        <v>1531</v>
      </c>
      <c r="H145" s="221">
        <v>1</v>
      </c>
      <c r="I145" s="222"/>
      <c r="J145" s="223">
        <f>ROUND(I145*H145,2)</f>
        <v>0</v>
      </c>
      <c r="K145" s="219" t="s">
        <v>21</v>
      </c>
      <c r="L145" s="47"/>
      <c r="M145" s="224" t="s">
        <v>21</v>
      </c>
      <c r="N145" s="225" t="s">
        <v>44</v>
      </c>
      <c r="O145" s="87"/>
      <c r="P145" s="226">
        <f>O145*H145</f>
        <v>0</v>
      </c>
      <c r="Q145" s="226">
        <v>0</v>
      </c>
      <c r="R145" s="226">
        <f>Q145*H145</f>
        <v>0</v>
      </c>
      <c r="S145" s="226">
        <v>0</v>
      </c>
      <c r="T145" s="227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28" t="s">
        <v>200</v>
      </c>
      <c r="AT145" s="228" t="s">
        <v>195</v>
      </c>
      <c r="AU145" s="228" t="s">
        <v>77</v>
      </c>
      <c r="AY145" s="20" t="s">
        <v>193</v>
      </c>
      <c r="BE145" s="229">
        <f>IF(N145="základní",J145,0)</f>
        <v>0</v>
      </c>
      <c r="BF145" s="229">
        <f>IF(N145="snížená",J145,0)</f>
        <v>0</v>
      </c>
      <c r="BG145" s="229">
        <f>IF(N145="zákl. přenesená",J145,0)</f>
        <v>0</v>
      </c>
      <c r="BH145" s="229">
        <f>IF(N145="sníž. přenesená",J145,0)</f>
        <v>0</v>
      </c>
      <c r="BI145" s="229">
        <f>IF(N145="nulová",J145,0)</f>
        <v>0</v>
      </c>
      <c r="BJ145" s="20" t="s">
        <v>77</v>
      </c>
      <c r="BK145" s="229">
        <f>ROUND(I145*H145,2)</f>
        <v>0</v>
      </c>
      <c r="BL145" s="20" t="s">
        <v>200</v>
      </c>
      <c r="BM145" s="228" t="s">
        <v>652</v>
      </c>
    </row>
    <row r="146" s="2" customFormat="1" ht="24.15" customHeight="1">
      <c r="A146" s="41"/>
      <c r="B146" s="42"/>
      <c r="C146" s="217" t="s">
        <v>455</v>
      </c>
      <c r="D146" s="217" t="s">
        <v>195</v>
      </c>
      <c r="E146" s="218" t="s">
        <v>3468</v>
      </c>
      <c r="F146" s="219" t="s">
        <v>3469</v>
      </c>
      <c r="G146" s="220" t="s">
        <v>1531</v>
      </c>
      <c r="H146" s="221">
        <v>1</v>
      </c>
      <c r="I146" s="222"/>
      <c r="J146" s="223">
        <f>ROUND(I146*H146,2)</f>
        <v>0</v>
      </c>
      <c r="K146" s="219" t="s">
        <v>21</v>
      </c>
      <c r="L146" s="47"/>
      <c r="M146" s="224" t="s">
        <v>21</v>
      </c>
      <c r="N146" s="225" t="s">
        <v>44</v>
      </c>
      <c r="O146" s="87"/>
      <c r="P146" s="226">
        <f>O146*H146</f>
        <v>0</v>
      </c>
      <c r="Q146" s="226">
        <v>0</v>
      </c>
      <c r="R146" s="226">
        <f>Q146*H146</f>
        <v>0</v>
      </c>
      <c r="S146" s="226">
        <v>0</v>
      </c>
      <c r="T146" s="227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8" t="s">
        <v>200</v>
      </c>
      <c r="AT146" s="228" t="s">
        <v>195</v>
      </c>
      <c r="AU146" s="228" t="s">
        <v>77</v>
      </c>
      <c r="AY146" s="20" t="s">
        <v>193</v>
      </c>
      <c r="BE146" s="229">
        <f>IF(N146="základní",J146,0)</f>
        <v>0</v>
      </c>
      <c r="BF146" s="229">
        <f>IF(N146="snížená",J146,0)</f>
        <v>0</v>
      </c>
      <c r="BG146" s="229">
        <f>IF(N146="zákl. přenesená",J146,0)</f>
        <v>0</v>
      </c>
      <c r="BH146" s="229">
        <f>IF(N146="sníž. přenesená",J146,0)</f>
        <v>0</v>
      </c>
      <c r="BI146" s="229">
        <f>IF(N146="nulová",J146,0)</f>
        <v>0</v>
      </c>
      <c r="BJ146" s="20" t="s">
        <v>77</v>
      </c>
      <c r="BK146" s="229">
        <f>ROUND(I146*H146,2)</f>
        <v>0</v>
      </c>
      <c r="BL146" s="20" t="s">
        <v>200</v>
      </c>
      <c r="BM146" s="228" t="s">
        <v>668</v>
      </c>
    </row>
    <row r="147" s="2" customFormat="1" ht="24.15" customHeight="1">
      <c r="A147" s="41"/>
      <c r="B147" s="42"/>
      <c r="C147" s="217" t="s">
        <v>460</v>
      </c>
      <c r="D147" s="217" t="s">
        <v>195</v>
      </c>
      <c r="E147" s="218" t="s">
        <v>3470</v>
      </c>
      <c r="F147" s="219" t="s">
        <v>3471</v>
      </c>
      <c r="G147" s="220" t="s">
        <v>1531</v>
      </c>
      <c r="H147" s="221">
        <v>1</v>
      </c>
      <c r="I147" s="222"/>
      <c r="J147" s="223">
        <f>ROUND(I147*H147,2)</f>
        <v>0</v>
      </c>
      <c r="K147" s="219" t="s">
        <v>21</v>
      </c>
      <c r="L147" s="47"/>
      <c r="M147" s="224" t="s">
        <v>21</v>
      </c>
      <c r="N147" s="225" t="s">
        <v>44</v>
      </c>
      <c r="O147" s="87"/>
      <c r="P147" s="226">
        <f>O147*H147</f>
        <v>0</v>
      </c>
      <c r="Q147" s="226">
        <v>0</v>
      </c>
      <c r="R147" s="226">
        <f>Q147*H147</f>
        <v>0</v>
      </c>
      <c r="S147" s="226">
        <v>0</v>
      </c>
      <c r="T147" s="227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28" t="s">
        <v>200</v>
      </c>
      <c r="AT147" s="228" t="s">
        <v>195</v>
      </c>
      <c r="AU147" s="228" t="s">
        <v>77</v>
      </c>
      <c r="AY147" s="20" t="s">
        <v>193</v>
      </c>
      <c r="BE147" s="229">
        <f>IF(N147="základní",J147,0)</f>
        <v>0</v>
      </c>
      <c r="BF147" s="229">
        <f>IF(N147="snížená",J147,0)</f>
        <v>0</v>
      </c>
      <c r="BG147" s="229">
        <f>IF(N147="zákl. přenesená",J147,0)</f>
        <v>0</v>
      </c>
      <c r="BH147" s="229">
        <f>IF(N147="sníž. přenesená",J147,0)</f>
        <v>0</v>
      </c>
      <c r="BI147" s="229">
        <f>IF(N147="nulová",J147,0)</f>
        <v>0</v>
      </c>
      <c r="BJ147" s="20" t="s">
        <v>77</v>
      </c>
      <c r="BK147" s="229">
        <f>ROUND(I147*H147,2)</f>
        <v>0</v>
      </c>
      <c r="BL147" s="20" t="s">
        <v>200</v>
      </c>
      <c r="BM147" s="228" t="s">
        <v>685</v>
      </c>
    </row>
    <row r="148" s="12" customFormat="1" ht="25.92" customHeight="1">
      <c r="A148" s="12"/>
      <c r="B148" s="201"/>
      <c r="C148" s="202"/>
      <c r="D148" s="203" t="s">
        <v>72</v>
      </c>
      <c r="E148" s="204" t="s">
        <v>2731</v>
      </c>
      <c r="F148" s="204" t="s">
        <v>3472</v>
      </c>
      <c r="G148" s="202"/>
      <c r="H148" s="202"/>
      <c r="I148" s="205"/>
      <c r="J148" s="206">
        <f>BK148</f>
        <v>0</v>
      </c>
      <c r="K148" s="202"/>
      <c r="L148" s="207"/>
      <c r="M148" s="208"/>
      <c r="N148" s="209"/>
      <c r="O148" s="209"/>
      <c r="P148" s="210">
        <f>SUM(P149:P153)</f>
        <v>0</v>
      </c>
      <c r="Q148" s="209"/>
      <c r="R148" s="210">
        <f>SUM(R149:R153)</f>
        <v>0</v>
      </c>
      <c r="S148" s="209"/>
      <c r="T148" s="211">
        <f>SUM(T149:T153)</f>
        <v>0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212" t="s">
        <v>77</v>
      </c>
      <c r="AT148" s="213" t="s">
        <v>72</v>
      </c>
      <c r="AU148" s="213" t="s">
        <v>73</v>
      </c>
      <c r="AY148" s="212" t="s">
        <v>193</v>
      </c>
      <c r="BK148" s="214">
        <f>SUM(BK149:BK153)</f>
        <v>0</v>
      </c>
    </row>
    <row r="149" s="2" customFormat="1" ht="24.15" customHeight="1">
      <c r="A149" s="41"/>
      <c r="B149" s="42"/>
      <c r="C149" s="217" t="s">
        <v>467</v>
      </c>
      <c r="D149" s="217" t="s">
        <v>195</v>
      </c>
      <c r="E149" s="218" t="s">
        <v>3384</v>
      </c>
      <c r="F149" s="219" t="s">
        <v>3385</v>
      </c>
      <c r="G149" s="220" t="s">
        <v>250</v>
      </c>
      <c r="H149" s="221">
        <v>2.4220000000000002</v>
      </c>
      <c r="I149" s="222"/>
      <c r="J149" s="223">
        <f>ROUND(I149*H149,2)</f>
        <v>0</v>
      </c>
      <c r="K149" s="219" t="s">
        <v>199</v>
      </c>
      <c r="L149" s="47"/>
      <c r="M149" s="224" t="s">
        <v>21</v>
      </c>
      <c r="N149" s="225" t="s">
        <v>44</v>
      </c>
      <c r="O149" s="87"/>
      <c r="P149" s="226">
        <f>O149*H149</f>
        <v>0</v>
      </c>
      <c r="Q149" s="226">
        <v>0</v>
      </c>
      <c r="R149" s="226">
        <f>Q149*H149</f>
        <v>0</v>
      </c>
      <c r="S149" s="226">
        <v>0</v>
      </c>
      <c r="T149" s="227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28" t="s">
        <v>200</v>
      </c>
      <c r="AT149" s="228" t="s">
        <v>195</v>
      </c>
      <c r="AU149" s="228" t="s">
        <v>77</v>
      </c>
      <c r="AY149" s="20" t="s">
        <v>193</v>
      </c>
      <c r="BE149" s="229">
        <f>IF(N149="základní",J149,0)</f>
        <v>0</v>
      </c>
      <c r="BF149" s="229">
        <f>IF(N149="snížená",J149,0)</f>
        <v>0</v>
      </c>
      <c r="BG149" s="229">
        <f>IF(N149="zákl. přenesená",J149,0)</f>
        <v>0</v>
      </c>
      <c r="BH149" s="229">
        <f>IF(N149="sníž. přenesená",J149,0)</f>
        <v>0</v>
      </c>
      <c r="BI149" s="229">
        <f>IF(N149="nulová",J149,0)</f>
        <v>0</v>
      </c>
      <c r="BJ149" s="20" t="s">
        <v>77</v>
      </c>
      <c r="BK149" s="229">
        <f>ROUND(I149*H149,2)</f>
        <v>0</v>
      </c>
      <c r="BL149" s="20" t="s">
        <v>200</v>
      </c>
      <c r="BM149" s="228" t="s">
        <v>1136</v>
      </c>
    </row>
    <row r="150" s="2" customFormat="1">
      <c r="A150" s="41"/>
      <c r="B150" s="42"/>
      <c r="C150" s="43"/>
      <c r="D150" s="230" t="s">
        <v>202</v>
      </c>
      <c r="E150" s="43"/>
      <c r="F150" s="231" t="s">
        <v>3386</v>
      </c>
      <c r="G150" s="43"/>
      <c r="H150" s="43"/>
      <c r="I150" s="232"/>
      <c r="J150" s="43"/>
      <c r="K150" s="43"/>
      <c r="L150" s="47"/>
      <c r="M150" s="233"/>
      <c r="N150" s="234"/>
      <c r="O150" s="87"/>
      <c r="P150" s="87"/>
      <c r="Q150" s="87"/>
      <c r="R150" s="87"/>
      <c r="S150" s="87"/>
      <c r="T150" s="88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T150" s="20" t="s">
        <v>202</v>
      </c>
      <c r="AU150" s="20" t="s">
        <v>77</v>
      </c>
    </row>
    <row r="151" s="2" customFormat="1" ht="16.5" customHeight="1">
      <c r="A151" s="41"/>
      <c r="B151" s="42"/>
      <c r="C151" s="217" t="s">
        <v>472</v>
      </c>
      <c r="D151" s="217" t="s">
        <v>195</v>
      </c>
      <c r="E151" s="218" t="s">
        <v>3473</v>
      </c>
      <c r="F151" s="219" t="s">
        <v>3474</v>
      </c>
      <c r="G151" s="220" t="s">
        <v>588</v>
      </c>
      <c r="H151" s="221">
        <v>28</v>
      </c>
      <c r="I151" s="222"/>
      <c r="J151" s="223">
        <f>ROUND(I151*H151,2)</f>
        <v>0</v>
      </c>
      <c r="K151" s="219" t="s">
        <v>199</v>
      </c>
      <c r="L151" s="47"/>
      <c r="M151" s="224" t="s">
        <v>21</v>
      </c>
      <c r="N151" s="225" t="s">
        <v>44</v>
      </c>
      <c r="O151" s="87"/>
      <c r="P151" s="226">
        <f>O151*H151</f>
        <v>0</v>
      </c>
      <c r="Q151" s="226">
        <v>0</v>
      </c>
      <c r="R151" s="226">
        <f>Q151*H151</f>
        <v>0</v>
      </c>
      <c r="S151" s="226">
        <v>0</v>
      </c>
      <c r="T151" s="227">
        <f>S151*H151</f>
        <v>0</v>
      </c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R151" s="228" t="s">
        <v>200</v>
      </c>
      <c r="AT151" s="228" t="s">
        <v>195</v>
      </c>
      <c r="AU151" s="228" t="s">
        <v>77</v>
      </c>
      <c r="AY151" s="20" t="s">
        <v>193</v>
      </c>
      <c r="BE151" s="229">
        <f>IF(N151="základní",J151,0)</f>
        <v>0</v>
      </c>
      <c r="BF151" s="229">
        <f>IF(N151="snížená",J151,0)</f>
        <v>0</v>
      </c>
      <c r="BG151" s="229">
        <f>IF(N151="zákl. přenesená",J151,0)</f>
        <v>0</v>
      </c>
      <c r="BH151" s="229">
        <f>IF(N151="sníž. přenesená",J151,0)</f>
        <v>0</v>
      </c>
      <c r="BI151" s="229">
        <f>IF(N151="nulová",J151,0)</f>
        <v>0</v>
      </c>
      <c r="BJ151" s="20" t="s">
        <v>77</v>
      </c>
      <c r="BK151" s="229">
        <f>ROUND(I151*H151,2)</f>
        <v>0</v>
      </c>
      <c r="BL151" s="20" t="s">
        <v>200</v>
      </c>
      <c r="BM151" s="228" t="s">
        <v>1151</v>
      </c>
    </row>
    <row r="152" s="2" customFormat="1">
      <c r="A152" s="41"/>
      <c r="B152" s="42"/>
      <c r="C152" s="43"/>
      <c r="D152" s="230" t="s">
        <v>202</v>
      </c>
      <c r="E152" s="43"/>
      <c r="F152" s="231" t="s">
        <v>3475</v>
      </c>
      <c r="G152" s="43"/>
      <c r="H152" s="43"/>
      <c r="I152" s="232"/>
      <c r="J152" s="43"/>
      <c r="K152" s="43"/>
      <c r="L152" s="47"/>
      <c r="M152" s="233"/>
      <c r="N152" s="234"/>
      <c r="O152" s="87"/>
      <c r="P152" s="87"/>
      <c r="Q152" s="87"/>
      <c r="R152" s="87"/>
      <c r="S152" s="87"/>
      <c r="T152" s="88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T152" s="20" t="s">
        <v>202</v>
      </c>
      <c r="AU152" s="20" t="s">
        <v>77</v>
      </c>
    </row>
    <row r="153" s="2" customFormat="1" ht="16.5" customHeight="1">
      <c r="A153" s="41"/>
      <c r="B153" s="42"/>
      <c r="C153" s="217" t="s">
        <v>477</v>
      </c>
      <c r="D153" s="217" t="s">
        <v>195</v>
      </c>
      <c r="E153" s="218" t="s">
        <v>3476</v>
      </c>
      <c r="F153" s="219" t="s">
        <v>3477</v>
      </c>
      <c r="G153" s="220" t="s">
        <v>1531</v>
      </c>
      <c r="H153" s="221">
        <v>1</v>
      </c>
      <c r="I153" s="222"/>
      <c r="J153" s="223">
        <f>ROUND(I153*H153,2)</f>
        <v>0</v>
      </c>
      <c r="K153" s="219" t="s">
        <v>21</v>
      </c>
      <c r="L153" s="47"/>
      <c r="M153" s="297" t="s">
        <v>21</v>
      </c>
      <c r="N153" s="298" t="s">
        <v>44</v>
      </c>
      <c r="O153" s="295"/>
      <c r="P153" s="299">
        <f>O153*H153</f>
        <v>0</v>
      </c>
      <c r="Q153" s="299">
        <v>0</v>
      </c>
      <c r="R153" s="299">
        <f>Q153*H153</f>
        <v>0</v>
      </c>
      <c r="S153" s="299">
        <v>0</v>
      </c>
      <c r="T153" s="300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28" t="s">
        <v>200</v>
      </c>
      <c r="AT153" s="228" t="s">
        <v>195</v>
      </c>
      <c r="AU153" s="228" t="s">
        <v>77</v>
      </c>
      <c r="AY153" s="20" t="s">
        <v>193</v>
      </c>
      <c r="BE153" s="229">
        <f>IF(N153="základní",J153,0)</f>
        <v>0</v>
      </c>
      <c r="BF153" s="229">
        <f>IF(N153="snížená",J153,0)</f>
        <v>0</v>
      </c>
      <c r="BG153" s="229">
        <f>IF(N153="zákl. přenesená",J153,0)</f>
        <v>0</v>
      </c>
      <c r="BH153" s="229">
        <f>IF(N153="sníž. přenesená",J153,0)</f>
        <v>0</v>
      </c>
      <c r="BI153" s="229">
        <f>IF(N153="nulová",J153,0)</f>
        <v>0</v>
      </c>
      <c r="BJ153" s="20" t="s">
        <v>77</v>
      </c>
      <c r="BK153" s="229">
        <f>ROUND(I153*H153,2)</f>
        <v>0</v>
      </c>
      <c r="BL153" s="20" t="s">
        <v>200</v>
      </c>
      <c r="BM153" s="228" t="s">
        <v>1170</v>
      </c>
    </row>
    <row r="154" s="2" customFormat="1" ht="6.96" customHeight="1">
      <c r="A154" s="41"/>
      <c r="B154" s="62"/>
      <c r="C154" s="63"/>
      <c r="D154" s="63"/>
      <c r="E154" s="63"/>
      <c r="F154" s="63"/>
      <c r="G154" s="63"/>
      <c r="H154" s="63"/>
      <c r="I154" s="63"/>
      <c r="J154" s="63"/>
      <c r="K154" s="63"/>
      <c r="L154" s="47"/>
      <c r="M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</row>
  </sheetData>
  <sheetProtection sheet="1" autoFilter="0" formatColumns="0" formatRows="0" objects="1" scenarios="1" spinCount="100000" saltValue="Sc4M+p04ooD/u4sxf20+JV4RD58IuhrvxeX8+l0aFzTGKEBLjR7trktO0aZTIZY5/9KLFLcFvQwmPv8IuHBAMQ==" hashValue="NJNHl+pGuY5oe8V0mHKGgUYieEFxfHp05Cd5WcTO9hk4D0y5NzWonQ6jSjLJatEB/ERaVhl3F1/iIm8SR9JA3w==" algorithmName="SHA-512" password="CC35"/>
  <autoFilter ref="C94:K153"/>
  <mergeCells count="15">
    <mergeCell ref="E7:H7"/>
    <mergeCell ref="E11:H11"/>
    <mergeCell ref="E9:H9"/>
    <mergeCell ref="E13:H13"/>
    <mergeCell ref="E22:H22"/>
    <mergeCell ref="E31:H31"/>
    <mergeCell ref="E52:H52"/>
    <mergeCell ref="E56:H56"/>
    <mergeCell ref="E54:H54"/>
    <mergeCell ref="E58:H58"/>
    <mergeCell ref="E81:H81"/>
    <mergeCell ref="E85:H85"/>
    <mergeCell ref="E83:H83"/>
    <mergeCell ref="E87:H87"/>
    <mergeCell ref="L2:V2"/>
  </mergeCells>
  <hyperlinks>
    <hyperlink ref="F98" r:id="rId1" display="https://podminky.urs.cz/item/CS_URS_2025_02/751510043"/>
    <hyperlink ref="F100" r:id="rId2" display="https://podminky.urs.cz/item/CS_URS_2025_02/751510044"/>
    <hyperlink ref="F102" r:id="rId3" display="https://podminky.urs.cz/item/CS_URS_2025_02/751510045"/>
    <hyperlink ref="F104" r:id="rId4" display="https://podminky.urs.cz/item/CS_URS_2025_02/751572141"/>
    <hyperlink ref="F107" r:id="rId5" display="https://podminky.urs.cz/item/CS_URS_2025_02/751510017"/>
    <hyperlink ref="F110" r:id="rId6" display="https://podminky.urs.cz/item/CS_URS_2025_02/713411141"/>
    <hyperlink ref="F114" r:id="rId7" display="https://podminky.urs.cz/item/CS_URS_2025_02/751571071"/>
    <hyperlink ref="F117" r:id="rId8" display="https://podminky.urs.cz/item/CS_URS_2025_02/751514678"/>
    <hyperlink ref="F120" r:id="rId9" display="https://podminky.urs.cz/item/CS_URS_2025_02/751514680"/>
    <hyperlink ref="F124" r:id="rId10" display="https://podminky.urs.cz/item/CS_URS_2025_02/751514681"/>
    <hyperlink ref="F127" r:id="rId11" display="https://podminky.urs.cz/item/CS_URS_2025_02/751514641"/>
    <hyperlink ref="F139" r:id="rId12" display="https://podminky.urs.cz/item/CS_URS_2025_02/751611117"/>
    <hyperlink ref="F143" r:id="rId13" display="https://podminky.urs.cz/item/CS_URS_2025_02/751792003"/>
    <hyperlink ref="F150" r:id="rId14" display="https://podminky.urs.cz/item/CS_URS_2025_02/998751101"/>
    <hyperlink ref="F152" r:id="rId15" display="https://podminky.urs.cz/item/CS_URS_2025_02/75169111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6"/>
</worksheet>
</file>

<file path=xl/worksheets/sheet1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143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23"/>
      <c r="AT3" s="20" t="s">
        <v>81</v>
      </c>
    </row>
    <row r="4" s="1" customFormat="1" ht="24.96" customHeight="1">
      <c r="B4" s="23"/>
      <c r="D4" s="145" t="s">
        <v>148</v>
      </c>
      <c r="L4" s="23"/>
      <c r="M4" s="146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7" t="s">
        <v>16</v>
      </c>
      <c r="L6" s="23"/>
    </row>
    <row r="7" s="1" customFormat="1" ht="16.5" customHeight="1">
      <c r="B7" s="23"/>
      <c r="E7" s="148" t="str">
        <f>'Rekapitulace stavby'!K6</f>
        <v>MODERNIZACE DOMOVA sv. VÁCLAVA, rekonstrukce domova pro seniory a modernizace zázemí služby</v>
      </c>
      <c r="F7" s="147"/>
      <c r="G7" s="147"/>
      <c r="H7" s="147"/>
      <c r="L7" s="23"/>
    </row>
    <row r="8" s="2" customFormat="1" ht="12" customHeight="1">
      <c r="A8" s="41"/>
      <c r="B8" s="47"/>
      <c r="C8" s="41"/>
      <c r="D8" s="147" t="s">
        <v>155</v>
      </c>
      <c r="E8" s="41"/>
      <c r="F8" s="41"/>
      <c r="G8" s="41"/>
      <c r="H8" s="41"/>
      <c r="I8" s="41"/>
      <c r="J8" s="41"/>
      <c r="K8" s="41"/>
      <c r="L8" s="14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50" t="s">
        <v>3478</v>
      </c>
      <c r="F9" s="41"/>
      <c r="G9" s="41"/>
      <c r="H9" s="41"/>
      <c r="I9" s="41"/>
      <c r="J9" s="41"/>
      <c r="K9" s="41"/>
      <c r="L9" s="149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49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47" t="s">
        <v>18</v>
      </c>
      <c r="E11" s="41"/>
      <c r="F11" s="136" t="s">
        <v>21</v>
      </c>
      <c r="G11" s="41"/>
      <c r="H11" s="41"/>
      <c r="I11" s="147" t="s">
        <v>20</v>
      </c>
      <c r="J11" s="136" t="s">
        <v>21</v>
      </c>
      <c r="K11" s="41"/>
      <c r="L11" s="149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7" t="s">
        <v>22</v>
      </c>
      <c r="E12" s="41"/>
      <c r="F12" s="136" t="s">
        <v>23</v>
      </c>
      <c r="G12" s="41"/>
      <c r="H12" s="41"/>
      <c r="I12" s="147" t="s">
        <v>24</v>
      </c>
      <c r="J12" s="151" t="str">
        <f>'Rekapitulace stavby'!AN8</f>
        <v>11. 12. 2025</v>
      </c>
      <c r="K12" s="41"/>
      <c r="L12" s="149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49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7" t="s">
        <v>26</v>
      </c>
      <c r="E14" s="41"/>
      <c r="F14" s="41"/>
      <c r="G14" s="41"/>
      <c r="H14" s="41"/>
      <c r="I14" s="147" t="s">
        <v>27</v>
      </c>
      <c r="J14" s="136" t="s">
        <v>21</v>
      </c>
      <c r="K14" s="41"/>
      <c r="L14" s="149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6" t="s">
        <v>28</v>
      </c>
      <c r="F15" s="41"/>
      <c r="G15" s="41"/>
      <c r="H15" s="41"/>
      <c r="I15" s="147" t="s">
        <v>29</v>
      </c>
      <c r="J15" s="136" t="s">
        <v>21</v>
      </c>
      <c r="K15" s="41"/>
      <c r="L15" s="149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49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47" t="s">
        <v>30</v>
      </c>
      <c r="E17" s="41"/>
      <c r="F17" s="41"/>
      <c r="G17" s="41"/>
      <c r="H17" s="41"/>
      <c r="I17" s="147" t="s">
        <v>27</v>
      </c>
      <c r="J17" s="36" t="str">
        <f>'Rekapitulace stavby'!AN13</f>
        <v>Vyplň údaj</v>
      </c>
      <c r="K17" s="41"/>
      <c r="L17" s="149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6"/>
      <c r="G18" s="136"/>
      <c r="H18" s="136"/>
      <c r="I18" s="147" t="s">
        <v>29</v>
      </c>
      <c r="J18" s="36" t="str">
        <f>'Rekapitulace stavby'!AN14</f>
        <v>Vyplň údaj</v>
      </c>
      <c r="K18" s="41"/>
      <c r="L18" s="149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49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47" t="s">
        <v>32</v>
      </c>
      <c r="E20" s="41"/>
      <c r="F20" s="41"/>
      <c r="G20" s="41"/>
      <c r="H20" s="41"/>
      <c r="I20" s="147" t="s">
        <v>27</v>
      </c>
      <c r="J20" s="136" t="s">
        <v>21</v>
      </c>
      <c r="K20" s="41"/>
      <c r="L20" s="149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6" t="s">
        <v>33</v>
      </c>
      <c r="F21" s="41"/>
      <c r="G21" s="41"/>
      <c r="H21" s="41"/>
      <c r="I21" s="147" t="s">
        <v>29</v>
      </c>
      <c r="J21" s="136" t="s">
        <v>21</v>
      </c>
      <c r="K21" s="41"/>
      <c r="L21" s="149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49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47" t="s">
        <v>35</v>
      </c>
      <c r="E23" s="41"/>
      <c r="F23" s="41"/>
      <c r="G23" s="41"/>
      <c r="H23" s="41"/>
      <c r="I23" s="147" t="s">
        <v>27</v>
      </c>
      <c r="J23" s="136" t="str">
        <f>IF('Rekapitulace stavby'!AN19="","",'Rekapitulace stavby'!AN19)</f>
        <v/>
      </c>
      <c r="K23" s="41"/>
      <c r="L23" s="149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6" t="str">
        <f>IF('Rekapitulace stavby'!E20="","",'Rekapitulace stavby'!E20)</f>
        <v xml:space="preserve"> </v>
      </c>
      <c r="F24" s="41"/>
      <c r="G24" s="41"/>
      <c r="H24" s="41"/>
      <c r="I24" s="147" t="s">
        <v>29</v>
      </c>
      <c r="J24" s="136" t="str">
        <f>IF('Rekapitulace stavby'!AN20="","",'Rekapitulace stavby'!AN20)</f>
        <v/>
      </c>
      <c r="K24" s="41"/>
      <c r="L24" s="149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49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47" t="s">
        <v>37</v>
      </c>
      <c r="E26" s="41"/>
      <c r="F26" s="41"/>
      <c r="G26" s="41"/>
      <c r="H26" s="41"/>
      <c r="I26" s="41"/>
      <c r="J26" s="41"/>
      <c r="K26" s="41"/>
      <c r="L26" s="149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52"/>
      <c r="B27" s="153"/>
      <c r="C27" s="152"/>
      <c r="D27" s="152"/>
      <c r="E27" s="154" t="s">
        <v>21</v>
      </c>
      <c r="F27" s="154"/>
      <c r="G27" s="154"/>
      <c r="H27" s="154"/>
      <c r="I27" s="152"/>
      <c r="J27" s="152"/>
      <c r="K27" s="152"/>
      <c r="L27" s="155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49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56"/>
      <c r="E29" s="156"/>
      <c r="F29" s="156"/>
      <c r="G29" s="156"/>
      <c r="H29" s="156"/>
      <c r="I29" s="156"/>
      <c r="J29" s="156"/>
      <c r="K29" s="156"/>
      <c r="L29" s="149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57" t="s">
        <v>39</v>
      </c>
      <c r="E30" s="41"/>
      <c r="F30" s="41"/>
      <c r="G30" s="41"/>
      <c r="H30" s="41"/>
      <c r="I30" s="41"/>
      <c r="J30" s="158">
        <f>ROUND(J84, 2)</f>
        <v>0</v>
      </c>
      <c r="K30" s="41"/>
      <c r="L30" s="149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6"/>
      <c r="E31" s="156"/>
      <c r="F31" s="156"/>
      <c r="G31" s="156"/>
      <c r="H31" s="156"/>
      <c r="I31" s="156"/>
      <c r="J31" s="156"/>
      <c r="K31" s="156"/>
      <c r="L31" s="149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59" t="s">
        <v>41</v>
      </c>
      <c r="G32" s="41"/>
      <c r="H32" s="41"/>
      <c r="I32" s="159" t="s">
        <v>40</v>
      </c>
      <c r="J32" s="159" t="s">
        <v>42</v>
      </c>
      <c r="K32" s="41"/>
      <c r="L32" s="149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60" t="s">
        <v>43</v>
      </c>
      <c r="E33" s="147" t="s">
        <v>44</v>
      </c>
      <c r="F33" s="161">
        <f>ROUND((SUM(BE84:BE106)),  2)</f>
        <v>0</v>
      </c>
      <c r="G33" s="41"/>
      <c r="H33" s="41"/>
      <c r="I33" s="162">
        <v>0.20999999999999999</v>
      </c>
      <c r="J33" s="161">
        <f>ROUND(((SUM(BE84:BE106))*I33),  2)</f>
        <v>0</v>
      </c>
      <c r="K33" s="41"/>
      <c r="L33" s="149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47" t="s">
        <v>45</v>
      </c>
      <c r="F34" s="161">
        <f>ROUND((SUM(BF84:BF106)),  2)</f>
        <v>0</v>
      </c>
      <c r="G34" s="41"/>
      <c r="H34" s="41"/>
      <c r="I34" s="162">
        <v>0.12</v>
      </c>
      <c r="J34" s="161">
        <f>ROUND(((SUM(BF84:BF106))*I34),  2)</f>
        <v>0</v>
      </c>
      <c r="K34" s="41"/>
      <c r="L34" s="149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47" t="s">
        <v>46</v>
      </c>
      <c r="F35" s="161">
        <f>ROUND((SUM(BG84:BG106)),  2)</f>
        <v>0</v>
      </c>
      <c r="G35" s="41"/>
      <c r="H35" s="41"/>
      <c r="I35" s="162">
        <v>0.20999999999999999</v>
      </c>
      <c r="J35" s="161">
        <f>0</f>
        <v>0</v>
      </c>
      <c r="K35" s="41"/>
      <c r="L35" s="149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47" t="s">
        <v>47</v>
      </c>
      <c r="F36" s="161">
        <f>ROUND((SUM(BH84:BH106)),  2)</f>
        <v>0</v>
      </c>
      <c r="G36" s="41"/>
      <c r="H36" s="41"/>
      <c r="I36" s="162">
        <v>0.12</v>
      </c>
      <c r="J36" s="161">
        <f>0</f>
        <v>0</v>
      </c>
      <c r="K36" s="41"/>
      <c r="L36" s="149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7" t="s">
        <v>48</v>
      </c>
      <c r="F37" s="161">
        <f>ROUND((SUM(BI84:BI106)),  2)</f>
        <v>0</v>
      </c>
      <c r="G37" s="41"/>
      <c r="H37" s="41"/>
      <c r="I37" s="162">
        <v>0</v>
      </c>
      <c r="J37" s="161">
        <f>0</f>
        <v>0</v>
      </c>
      <c r="K37" s="41"/>
      <c r="L37" s="149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49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63"/>
      <c r="D39" s="164" t="s">
        <v>49</v>
      </c>
      <c r="E39" s="165"/>
      <c r="F39" s="165"/>
      <c r="G39" s="166" t="s">
        <v>50</v>
      </c>
      <c r="H39" s="167" t="s">
        <v>51</v>
      </c>
      <c r="I39" s="165"/>
      <c r="J39" s="168">
        <f>SUM(J30:J37)</f>
        <v>0</v>
      </c>
      <c r="K39" s="169"/>
      <c r="L39" s="149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70"/>
      <c r="C40" s="171"/>
      <c r="D40" s="171"/>
      <c r="E40" s="171"/>
      <c r="F40" s="171"/>
      <c r="G40" s="171"/>
      <c r="H40" s="171"/>
      <c r="I40" s="171"/>
      <c r="J40" s="171"/>
      <c r="K40" s="171"/>
      <c r="L40" s="149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72"/>
      <c r="C44" s="173"/>
      <c r="D44" s="173"/>
      <c r="E44" s="173"/>
      <c r="F44" s="173"/>
      <c r="G44" s="173"/>
      <c r="H44" s="173"/>
      <c r="I44" s="173"/>
      <c r="J44" s="173"/>
      <c r="K44" s="173"/>
      <c r="L44" s="149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159</v>
      </c>
      <c r="D45" s="43"/>
      <c r="E45" s="43"/>
      <c r="F45" s="43"/>
      <c r="G45" s="43"/>
      <c r="H45" s="43"/>
      <c r="I45" s="43"/>
      <c r="J45" s="43"/>
      <c r="K45" s="43"/>
      <c r="L45" s="149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49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49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74" t="str">
        <f>E7</f>
        <v>MODERNIZACE DOMOVA sv. VÁCLAVA, rekonstrukce domova pro seniory a modernizace zázemí služby</v>
      </c>
      <c r="F48" s="35"/>
      <c r="G48" s="35"/>
      <c r="H48" s="35"/>
      <c r="I48" s="43"/>
      <c r="J48" s="43"/>
      <c r="K48" s="43"/>
      <c r="L48" s="149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155</v>
      </c>
      <c r="D49" s="43"/>
      <c r="E49" s="43"/>
      <c r="F49" s="43"/>
      <c r="G49" s="43"/>
      <c r="H49" s="43"/>
      <c r="I49" s="43"/>
      <c r="J49" s="43"/>
      <c r="K49" s="43"/>
      <c r="L49" s="149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VRN - Vedlejší rozpočtové náklady</v>
      </c>
      <c r="F50" s="43"/>
      <c r="G50" s="43"/>
      <c r="H50" s="43"/>
      <c r="I50" s="43"/>
      <c r="J50" s="43"/>
      <c r="K50" s="43"/>
      <c r="L50" s="149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49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22</v>
      </c>
      <c r="D52" s="43"/>
      <c r="E52" s="43"/>
      <c r="F52" s="30" t="str">
        <f>F12</f>
        <v>Brandýs nad Labem-Stará Boleslav</v>
      </c>
      <c r="G52" s="43"/>
      <c r="H52" s="43"/>
      <c r="I52" s="35" t="s">
        <v>24</v>
      </c>
      <c r="J52" s="75" t="str">
        <f>IF(J12="","",J12)</f>
        <v>11. 12. 2025</v>
      </c>
      <c r="K52" s="43"/>
      <c r="L52" s="149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49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25.65" customHeight="1">
      <c r="A54" s="41"/>
      <c r="B54" s="42"/>
      <c r="C54" s="35" t="s">
        <v>26</v>
      </c>
      <c r="D54" s="43"/>
      <c r="E54" s="43"/>
      <c r="F54" s="30" t="str">
        <f>E15</f>
        <v>ARCIDIECÉZNÍ CHARITA PRAHA</v>
      </c>
      <c r="G54" s="43"/>
      <c r="H54" s="43"/>
      <c r="I54" s="35" t="s">
        <v>32</v>
      </c>
      <c r="J54" s="39" t="str">
        <f>E21</f>
        <v>JIRSA - ARCHITEKTI, s.r.o.</v>
      </c>
      <c r="K54" s="43"/>
      <c r="L54" s="149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30</v>
      </c>
      <c r="D55" s="43"/>
      <c r="E55" s="43"/>
      <c r="F55" s="30" t="str">
        <f>IF(E18="","",E18)</f>
        <v>Vyplň údaj</v>
      </c>
      <c r="G55" s="43"/>
      <c r="H55" s="43"/>
      <c r="I55" s="35" t="s">
        <v>35</v>
      </c>
      <c r="J55" s="39" t="str">
        <f>E24</f>
        <v xml:space="preserve"> </v>
      </c>
      <c r="K55" s="43"/>
      <c r="L55" s="149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49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75" t="s">
        <v>160</v>
      </c>
      <c r="D57" s="176"/>
      <c r="E57" s="176"/>
      <c r="F57" s="176"/>
      <c r="G57" s="176"/>
      <c r="H57" s="176"/>
      <c r="I57" s="176"/>
      <c r="J57" s="177" t="s">
        <v>161</v>
      </c>
      <c r="K57" s="176"/>
      <c r="L57" s="149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49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78" t="s">
        <v>71</v>
      </c>
      <c r="D59" s="43"/>
      <c r="E59" s="43"/>
      <c r="F59" s="43"/>
      <c r="G59" s="43"/>
      <c r="H59" s="43"/>
      <c r="I59" s="43"/>
      <c r="J59" s="105">
        <f>J84</f>
        <v>0</v>
      </c>
      <c r="K59" s="43"/>
      <c r="L59" s="149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162</v>
      </c>
    </row>
    <row r="60" s="9" customFormat="1" ht="24.96" customHeight="1">
      <c r="A60" s="9"/>
      <c r="B60" s="179"/>
      <c r="C60" s="180"/>
      <c r="D60" s="181" t="s">
        <v>3478</v>
      </c>
      <c r="E60" s="182"/>
      <c r="F60" s="182"/>
      <c r="G60" s="182"/>
      <c r="H60" s="182"/>
      <c r="I60" s="182"/>
      <c r="J60" s="183">
        <f>J85</f>
        <v>0</v>
      </c>
      <c r="K60" s="180"/>
      <c r="L60" s="184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85"/>
      <c r="C61" s="128"/>
      <c r="D61" s="186" t="s">
        <v>3479</v>
      </c>
      <c r="E61" s="187"/>
      <c r="F61" s="187"/>
      <c r="G61" s="187"/>
      <c r="H61" s="187"/>
      <c r="I61" s="187"/>
      <c r="J61" s="188">
        <f>J86</f>
        <v>0</v>
      </c>
      <c r="K61" s="128"/>
      <c r="L61" s="18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85"/>
      <c r="C62" s="128"/>
      <c r="D62" s="186" t="s">
        <v>3480</v>
      </c>
      <c r="E62" s="187"/>
      <c r="F62" s="187"/>
      <c r="G62" s="187"/>
      <c r="H62" s="187"/>
      <c r="I62" s="187"/>
      <c r="J62" s="188">
        <f>J95</f>
        <v>0</v>
      </c>
      <c r="K62" s="128"/>
      <c r="L62" s="189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85"/>
      <c r="C63" s="128"/>
      <c r="D63" s="186" t="s">
        <v>3481</v>
      </c>
      <c r="E63" s="187"/>
      <c r="F63" s="187"/>
      <c r="G63" s="187"/>
      <c r="H63" s="187"/>
      <c r="I63" s="187"/>
      <c r="J63" s="188">
        <f>J101</f>
        <v>0</v>
      </c>
      <c r="K63" s="128"/>
      <c r="L63" s="189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85"/>
      <c r="C64" s="128"/>
      <c r="D64" s="186" t="s">
        <v>3482</v>
      </c>
      <c r="E64" s="187"/>
      <c r="F64" s="187"/>
      <c r="G64" s="187"/>
      <c r="H64" s="187"/>
      <c r="I64" s="187"/>
      <c r="J64" s="188">
        <f>J104</f>
        <v>0</v>
      </c>
      <c r="K64" s="128"/>
      <c r="L64" s="189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2" customFormat="1" ht="21.84" customHeight="1">
      <c r="A65" s="41"/>
      <c r="B65" s="42"/>
      <c r="C65" s="43"/>
      <c r="D65" s="43"/>
      <c r="E65" s="43"/>
      <c r="F65" s="43"/>
      <c r="G65" s="43"/>
      <c r="H65" s="43"/>
      <c r="I65" s="43"/>
      <c r="J65" s="43"/>
      <c r="K65" s="43"/>
      <c r="L65" s="149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 s="2" customFormat="1" ht="6.96" customHeight="1">
      <c r="A66" s="41"/>
      <c r="B66" s="62"/>
      <c r="C66" s="63"/>
      <c r="D66" s="63"/>
      <c r="E66" s="63"/>
      <c r="F66" s="63"/>
      <c r="G66" s="63"/>
      <c r="H66" s="63"/>
      <c r="I66" s="63"/>
      <c r="J66" s="63"/>
      <c r="K66" s="63"/>
      <c r="L66" s="149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70" s="2" customFormat="1" ht="6.96" customHeight="1">
      <c r="A70" s="41"/>
      <c r="B70" s="64"/>
      <c r="C70" s="65"/>
      <c r="D70" s="65"/>
      <c r="E70" s="65"/>
      <c r="F70" s="65"/>
      <c r="G70" s="65"/>
      <c r="H70" s="65"/>
      <c r="I70" s="65"/>
      <c r="J70" s="65"/>
      <c r="K70" s="65"/>
      <c r="L70" s="149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24.96" customHeight="1">
      <c r="A71" s="41"/>
      <c r="B71" s="42"/>
      <c r="C71" s="26" t="s">
        <v>178</v>
      </c>
      <c r="D71" s="43"/>
      <c r="E71" s="43"/>
      <c r="F71" s="43"/>
      <c r="G71" s="43"/>
      <c r="H71" s="43"/>
      <c r="I71" s="43"/>
      <c r="J71" s="43"/>
      <c r="K71" s="43"/>
      <c r="L71" s="149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6.96" customHeight="1">
      <c r="A72" s="41"/>
      <c r="B72" s="42"/>
      <c r="C72" s="43"/>
      <c r="D72" s="43"/>
      <c r="E72" s="43"/>
      <c r="F72" s="43"/>
      <c r="G72" s="43"/>
      <c r="H72" s="43"/>
      <c r="I72" s="43"/>
      <c r="J72" s="43"/>
      <c r="K72" s="43"/>
      <c r="L72" s="149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12" customHeight="1">
      <c r="A73" s="41"/>
      <c r="B73" s="42"/>
      <c r="C73" s="35" t="s">
        <v>16</v>
      </c>
      <c r="D73" s="43"/>
      <c r="E73" s="43"/>
      <c r="F73" s="43"/>
      <c r="G73" s="43"/>
      <c r="H73" s="43"/>
      <c r="I73" s="43"/>
      <c r="J73" s="43"/>
      <c r="K73" s="43"/>
      <c r="L73" s="149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6.5" customHeight="1">
      <c r="A74" s="41"/>
      <c r="B74" s="42"/>
      <c r="C74" s="43"/>
      <c r="D74" s="43"/>
      <c r="E74" s="174" t="str">
        <f>E7</f>
        <v>MODERNIZACE DOMOVA sv. VÁCLAVA, rekonstrukce domova pro seniory a modernizace zázemí služby</v>
      </c>
      <c r="F74" s="35"/>
      <c r="G74" s="35"/>
      <c r="H74" s="35"/>
      <c r="I74" s="43"/>
      <c r="J74" s="43"/>
      <c r="K74" s="43"/>
      <c r="L74" s="149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12" customHeight="1">
      <c r="A75" s="41"/>
      <c r="B75" s="42"/>
      <c r="C75" s="35" t="s">
        <v>155</v>
      </c>
      <c r="D75" s="43"/>
      <c r="E75" s="43"/>
      <c r="F75" s="43"/>
      <c r="G75" s="43"/>
      <c r="H75" s="43"/>
      <c r="I75" s="43"/>
      <c r="J75" s="43"/>
      <c r="K75" s="43"/>
      <c r="L75" s="149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6.5" customHeight="1">
      <c r="A76" s="41"/>
      <c r="B76" s="42"/>
      <c r="C76" s="43"/>
      <c r="D76" s="43"/>
      <c r="E76" s="72" t="str">
        <f>E9</f>
        <v>VRN - Vedlejší rozpočtové náklady</v>
      </c>
      <c r="F76" s="43"/>
      <c r="G76" s="43"/>
      <c r="H76" s="43"/>
      <c r="I76" s="43"/>
      <c r="J76" s="43"/>
      <c r="K76" s="43"/>
      <c r="L76" s="149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6.96" customHeight="1">
      <c r="A77" s="41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149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2" customHeight="1">
      <c r="A78" s="41"/>
      <c r="B78" s="42"/>
      <c r="C78" s="35" t="s">
        <v>22</v>
      </c>
      <c r="D78" s="43"/>
      <c r="E78" s="43"/>
      <c r="F78" s="30" t="str">
        <f>F12</f>
        <v>Brandýs nad Labem-Stará Boleslav</v>
      </c>
      <c r="G78" s="43"/>
      <c r="H78" s="43"/>
      <c r="I78" s="35" t="s">
        <v>24</v>
      </c>
      <c r="J78" s="75" t="str">
        <f>IF(J12="","",J12)</f>
        <v>11. 12. 2025</v>
      </c>
      <c r="K78" s="43"/>
      <c r="L78" s="149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6.96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149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25.65" customHeight="1">
      <c r="A80" s="41"/>
      <c r="B80" s="42"/>
      <c r="C80" s="35" t="s">
        <v>26</v>
      </c>
      <c r="D80" s="43"/>
      <c r="E80" s="43"/>
      <c r="F80" s="30" t="str">
        <f>E15</f>
        <v>ARCIDIECÉZNÍ CHARITA PRAHA</v>
      </c>
      <c r="G80" s="43"/>
      <c r="H80" s="43"/>
      <c r="I80" s="35" t="s">
        <v>32</v>
      </c>
      <c r="J80" s="39" t="str">
        <f>E21</f>
        <v>JIRSA - ARCHITEKTI, s.r.o.</v>
      </c>
      <c r="K80" s="43"/>
      <c r="L80" s="149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5.15" customHeight="1">
      <c r="A81" s="41"/>
      <c r="B81" s="42"/>
      <c r="C81" s="35" t="s">
        <v>30</v>
      </c>
      <c r="D81" s="43"/>
      <c r="E81" s="43"/>
      <c r="F81" s="30" t="str">
        <f>IF(E18="","",E18)</f>
        <v>Vyplň údaj</v>
      </c>
      <c r="G81" s="43"/>
      <c r="H81" s="43"/>
      <c r="I81" s="35" t="s">
        <v>35</v>
      </c>
      <c r="J81" s="39" t="str">
        <f>E24</f>
        <v xml:space="preserve"> </v>
      </c>
      <c r="K81" s="43"/>
      <c r="L81" s="149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0.32" customHeight="1">
      <c r="A82" s="41"/>
      <c r="B82" s="42"/>
      <c r="C82" s="43"/>
      <c r="D82" s="43"/>
      <c r="E82" s="43"/>
      <c r="F82" s="43"/>
      <c r="G82" s="43"/>
      <c r="H82" s="43"/>
      <c r="I82" s="43"/>
      <c r="J82" s="43"/>
      <c r="K82" s="43"/>
      <c r="L82" s="149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11" customFormat="1" ht="29.28" customHeight="1">
      <c r="A83" s="190"/>
      <c r="B83" s="191"/>
      <c r="C83" s="192" t="s">
        <v>179</v>
      </c>
      <c r="D83" s="193" t="s">
        <v>58</v>
      </c>
      <c r="E83" s="193" t="s">
        <v>54</v>
      </c>
      <c r="F83" s="193" t="s">
        <v>55</v>
      </c>
      <c r="G83" s="193" t="s">
        <v>180</v>
      </c>
      <c r="H83" s="193" t="s">
        <v>181</v>
      </c>
      <c r="I83" s="193" t="s">
        <v>182</v>
      </c>
      <c r="J83" s="193" t="s">
        <v>161</v>
      </c>
      <c r="K83" s="194" t="s">
        <v>183</v>
      </c>
      <c r="L83" s="195"/>
      <c r="M83" s="95" t="s">
        <v>21</v>
      </c>
      <c r="N83" s="96" t="s">
        <v>43</v>
      </c>
      <c r="O83" s="96" t="s">
        <v>184</v>
      </c>
      <c r="P83" s="96" t="s">
        <v>185</v>
      </c>
      <c r="Q83" s="96" t="s">
        <v>186</v>
      </c>
      <c r="R83" s="96" t="s">
        <v>187</v>
      </c>
      <c r="S83" s="96" t="s">
        <v>188</v>
      </c>
      <c r="T83" s="97" t="s">
        <v>189</v>
      </c>
      <c r="U83" s="190"/>
      <c r="V83" s="190"/>
      <c r="W83" s="190"/>
      <c r="X83" s="190"/>
      <c r="Y83" s="190"/>
      <c r="Z83" s="190"/>
      <c r="AA83" s="190"/>
      <c r="AB83" s="190"/>
      <c r="AC83" s="190"/>
      <c r="AD83" s="190"/>
      <c r="AE83" s="190"/>
    </row>
    <row r="84" s="2" customFormat="1" ht="22.8" customHeight="1">
      <c r="A84" s="41"/>
      <c r="B84" s="42"/>
      <c r="C84" s="102" t="s">
        <v>190</v>
      </c>
      <c r="D84" s="43"/>
      <c r="E84" s="43"/>
      <c r="F84" s="43"/>
      <c r="G84" s="43"/>
      <c r="H84" s="43"/>
      <c r="I84" s="43"/>
      <c r="J84" s="196">
        <f>BK84</f>
        <v>0</v>
      </c>
      <c r="K84" s="43"/>
      <c r="L84" s="47"/>
      <c r="M84" s="98"/>
      <c r="N84" s="197"/>
      <c r="O84" s="99"/>
      <c r="P84" s="198">
        <f>P85</f>
        <v>0</v>
      </c>
      <c r="Q84" s="99"/>
      <c r="R84" s="198">
        <f>R85</f>
        <v>0</v>
      </c>
      <c r="S84" s="99"/>
      <c r="T84" s="199">
        <f>T85</f>
        <v>0</v>
      </c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T84" s="20" t="s">
        <v>72</v>
      </c>
      <c r="AU84" s="20" t="s">
        <v>162</v>
      </c>
      <c r="BK84" s="200">
        <f>BK85</f>
        <v>0</v>
      </c>
    </row>
    <row r="85" s="12" customFormat="1" ht="25.92" customHeight="1">
      <c r="A85" s="12"/>
      <c r="B85" s="201"/>
      <c r="C85" s="202"/>
      <c r="D85" s="203" t="s">
        <v>72</v>
      </c>
      <c r="E85" s="204" t="s">
        <v>141</v>
      </c>
      <c r="F85" s="204" t="s">
        <v>142</v>
      </c>
      <c r="G85" s="202"/>
      <c r="H85" s="202"/>
      <c r="I85" s="205"/>
      <c r="J85" s="206">
        <f>BK85</f>
        <v>0</v>
      </c>
      <c r="K85" s="202"/>
      <c r="L85" s="207"/>
      <c r="M85" s="208"/>
      <c r="N85" s="209"/>
      <c r="O85" s="209"/>
      <c r="P85" s="210">
        <f>P86+P95+P101+P104</f>
        <v>0</v>
      </c>
      <c r="Q85" s="209"/>
      <c r="R85" s="210">
        <f>R86+R95+R101+R104</f>
        <v>0</v>
      </c>
      <c r="S85" s="209"/>
      <c r="T85" s="211">
        <f>T86+T95+T101+T104</f>
        <v>0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R85" s="212" t="s">
        <v>234</v>
      </c>
      <c r="AT85" s="213" t="s">
        <v>72</v>
      </c>
      <c r="AU85" s="213" t="s">
        <v>73</v>
      </c>
      <c r="AY85" s="212" t="s">
        <v>193</v>
      </c>
      <c r="BK85" s="214">
        <f>BK86+BK95+BK101+BK104</f>
        <v>0</v>
      </c>
    </row>
    <row r="86" s="12" customFormat="1" ht="22.8" customHeight="1">
      <c r="A86" s="12"/>
      <c r="B86" s="201"/>
      <c r="C86" s="202"/>
      <c r="D86" s="203" t="s">
        <v>72</v>
      </c>
      <c r="E86" s="215" t="s">
        <v>3483</v>
      </c>
      <c r="F86" s="215" t="s">
        <v>3484</v>
      </c>
      <c r="G86" s="202"/>
      <c r="H86" s="202"/>
      <c r="I86" s="205"/>
      <c r="J86" s="216">
        <f>BK86</f>
        <v>0</v>
      </c>
      <c r="K86" s="202"/>
      <c r="L86" s="207"/>
      <c r="M86" s="208"/>
      <c r="N86" s="209"/>
      <c r="O86" s="209"/>
      <c r="P86" s="210">
        <f>SUM(P87:P94)</f>
        <v>0</v>
      </c>
      <c r="Q86" s="209"/>
      <c r="R86" s="210">
        <f>SUM(R87:R94)</f>
        <v>0</v>
      </c>
      <c r="S86" s="209"/>
      <c r="T86" s="211">
        <f>SUM(T87:T94)</f>
        <v>0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R86" s="212" t="s">
        <v>234</v>
      </c>
      <c r="AT86" s="213" t="s">
        <v>72</v>
      </c>
      <c r="AU86" s="213" t="s">
        <v>77</v>
      </c>
      <c r="AY86" s="212" t="s">
        <v>193</v>
      </c>
      <c r="BK86" s="214">
        <f>SUM(BK87:BK94)</f>
        <v>0</v>
      </c>
    </row>
    <row r="87" s="2" customFormat="1" ht="16.5" customHeight="1">
      <c r="A87" s="41"/>
      <c r="B87" s="42"/>
      <c r="C87" s="217" t="s">
        <v>77</v>
      </c>
      <c r="D87" s="217" t="s">
        <v>195</v>
      </c>
      <c r="E87" s="218" t="s">
        <v>3485</v>
      </c>
      <c r="F87" s="219" t="s">
        <v>3486</v>
      </c>
      <c r="G87" s="220" t="s">
        <v>2114</v>
      </c>
      <c r="H87" s="221">
        <v>1</v>
      </c>
      <c r="I87" s="222"/>
      <c r="J87" s="223">
        <f>ROUND(I87*H87,2)</f>
        <v>0</v>
      </c>
      <c r="K87" s="219" t="s">
        <v>21</v>
      </c>
      <c r="L87" s="47"/>
      <c r="M87" s="224" t="s">
        <v>21</v>
      </c>
      <c r="N87" s="225" t="s">
        <v>44</v>
      </c>
      <c r="O87" s="87"/>
      <c r="P87" s="226">
        <f>O87*H87</f>
        <v>0</v>
      </c>
      <c r="Q87" s="226">
        <v>0</v>
      </c>
      <c r="R87" s="226">
        <f>Q87*H87</f>
        <v>0</v>
      </c>
      <c r="S87" s="226">
        <v>0</v>
      </c>
      <c r="T87" s="227">
        <f>S87*H87</f>
        <v>0</v>
      </c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R87" s="228" t="s">
        <v>3487</v>
      </c>
      <c r="AT87" s="228" t="s">
        <v>195</v>
      </c>
      <c r="AU87" s="228" t="s">
        <v>81</v>
      </c>
      <c r="AY87" s="20" t="s">
        <v>193</v>
      </c>
      <c r="BE87" s="229">
        <f>IF(N87="základní",J87,0)</f>
        <v>0</v>
      </c>
      <c r="BF87" s="229">
        <f>IF(N87="snížená",J87,0)</f>
        <v>0</v>
      </c>
      <c r="BG87" s="229">
        <f>IF(N87="zákl. přenesená",J87,0)</f>
        <v>0</v>
      </c>
      <c r="BH87" s="229">
        <f>IF(N87="sníž. přenesená",J87,0)</f>
        <v>0</v>
      </c>
      <c r="BI87" s="229">
        <f>IF(N87="nulová",J87,0)</f>
        <v>0</v>
      </c>
      <c r="BJ87" s="20" t="s">
        <v>77</v>
      </c>
      <c r="BK87" s="229">
        <f>ROUND(I87*H87,2)</f>
        <v>0</v>
      </c>
      <c r="BL87" s="20" t="s">
        <v>3487</v>
      </c>
      <c r="BM87" s="228" t="s">
        <v>3488</v>
      </c>
    </row>
    <row r="88" s="2" customFormat="1" ht="16.5" customHeight="1">
      <c r="A88" s="41"/>
      <c r="B88" s="42"/>
      <c r="C88" s="217" t="s">
        <v>81</v>
      </c>
      <c r="D88" s="217" t="s">
        <v>195</v>
      </c>
      <c r="E88" s="218" t="s">
        <v>3489</v>
      </c>
      <c r="F88" s="219" t="s">
        <v>3490</v>
      </c>
      <c r="G88" s="220" t="s">
        <v>2114</v>
      </c>
      <c r="H88" s="221">
        <v>1</v>
      </c>
      <c r="I88" s="222"/>
      <c r="J88" s="223">
        <f>ROUND(I88*H88,2)</f>
        <v>0</v>
      </c>
      <c r="K88" s="219" t="s">
        <v>21</v>
      </c>
      <c r="L88" s="47"/>
      <c r="M88" s="224" t="s">
        <v>21</v>
      </c>
      <c r="N88" s="225" t="s">
        <v>44</v>
      </c>
      <c r="O88" s="87"/>
      <c r="P88" s="226">
        <f>O88*H88</f>
        <v>0</v>
      </c>
      <c r="Q88" s="226">
        <v>0</v>
      </c>
      <c r="R88" s="226">
        <f>Q88*H88</f>
        <v>0</v>
      </c>
      <c r="S88" s="226">
        <v>0</v>
      </c>
      <c r="T88" s="227">
        <f>S88*H88</f>
        <v>0</v>
      </c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R88" s="228" t="s">
        <v>3487</v>
      </c>
      <c r="AT88" s="228" t="s">
        <v>195</v>
      </c>
      <c r="AU88" s="228" t="s">
        <v>81</v>
      </c>
      <c r="AY88" s="20" t="s">
        <v>193</v>
      </c>
      <c r="BE88" s="229">
        <f>IF(N88="základní",J88,0)</f>
        <v>0</v>
      </c>
      <c r="BF88" s="229">
        <f>IF(N88="snížená",J88,0)</f>
        <v>0</v>
      </c>
      <c r="BG88" s="229">
        <f>IF(N88="zákl. přenesená",J88,0)</f>
        <v>0</v>
      </c>
      <c r="BH88" s="229">
        <f>IF(N88="sníž. přenesená",J88,0)</f>
        <v>0</v>
      </c>
      <c r="BI88" s="229">
        <f>IF(N88="nulová",J88,0)</f>
        <v>0</v>
      </c>
      <c r="BJ88" s="20" t="s">
        <v>77</v>
      </c>
      <c r="BK88" s="229">
        <f>ROUND(I88*H88,2)</f>
        <v>0</v>
      </c>
      <c r="BL88" s="20" t="s">
        <v>3487</v>
      </c>
      <c r="BM88" s="228" t="s">
        <v>3491</v>
      </c>
    </row>
    <row r="89" s="2" customFormat="1" ht="16.5" customHeight="1">
      <c r="A89" s="41"/>
      <c r="B89" s="42"/>
      <c r="C89" s="217" t="s">
        <v>109</v>
      </c>
      <c r="D89" s="217" t="s">
        <v>195</v>
      </c>
      <c r="E89" s="218" t="s">
        <v>3492</v>
      </c>
      <c r="F89" s="219" t="s">
        <v>3493</v>
      </c>
      <c r="G89" s="220" t="s">
        <v>2114</v>
      </c>
      <c r="H89" s="221">
        <v>1</v>
      </c>
      <c r="I89" s="222"/>
      <c r="J89" s="223">
        <f>ROUND(I89*H89,2)</f>
        <v>0</v>
      </c>
      <c r="K89" s="219" t="s">
        <v>21</v>
      </c>
      <c r="L89" s="47"/>
      <c r="M89" s="224" t="s">
        <v>21</v>
      </c>
      <c r="N89" s="225" t="s">
        <v>44</v>
      </c>
      <c r="O89" s="87"/>
      <c r="P89" s="226">
        <f>O89*H89</f>
        <v>0</v>
      </c>
      <c r="Q89" s="226">
        <v>0</v>
      </c>
      <c r="R89" s="226">
        <f>Q89*H89</f>
        <v>0</v>
      </c>
      <c r="S89" s="226">
        <v>0</v>
      </c>
      <c r="T89" s="227">
        <f>S89*H89</f>
        <v>0</v>
      </c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R89" s="228" t="s">
        <v>3487</v>
      </c>
      <c r="AT89" s="228" t="s">
        <v>195</v>
      </c>
      <c r="AU89" s="228" t="s">
        <v>81</v>
      </c>
      <c r="AY89" s="20" t="s">
        <v>193</v>
      </c>
      <c r="BE89" s="229">
        <f>IF(N89="základní",J89,0)</f>
        <v>0</v>
      </c>
      <c r="BF89" s="229">
        <f>IF(N89="snížená",J89,0)</f>
        <v>0</v>
      </c>
      <c r="BG89" s="229">
        <f>IF(N89="zákl. přenesená",J89,0)</f>
        <v>0</v>
      </c>
      <c r="BH89" s="229">
        <f>IF(N89="sníž. přenesená",J89,0)</f>
        <v>0</v>
      </c>
      <c r="BI89" s="229">
        <f>IF(N89="nulová",J89,0)</f>
        <v>0</v>
      </c>
      <c r="BJ89" s="20" t="s">
        <v>77</v>
      </c>
      <c r="BK89" s="229">
        <f>ROUND(I89*H89,2)</f>
        <v>0</v>
      </c>
      <c r="BL89" s="20" t="s">
        <v>3487</v>
      </c>
      <c r="BM89" s="228" t="s">
        <v>3494</v>
      </c>
    </row>
    <row r="90" s="2" customFormat="1" ht="16.5" customHeight="1">
      <c r="A90" s="41"/>
      <c r="B90" s="42"/>
      <c r="C90" s="217" t="s">
        <v>200</v>
      </c>
      <c r="D90" s="217" t="s">
        <v>195</v>
      </c>
      <c r="E90" s="218" t="s">
        <v>3495</v>
      </c>
      <c r="F90" s="219" t="s">
        <v>3496</v>
      </c>
      <c r="G90" s="220" t="s">
        <v>2114</v>
      </c>
      <c r="H90" s="221">
        <v>1</v>
      </c>
      <c r="I90" s="222"/>
      <c r="J90" s="223">
        <f>ROUND(I90*H90,2)</f>
        <v>0</v>
      </c>
      <c r="K90" s="219" t="s">
        <v>21</v>
      </c>
      <c r="L90" s="47"/>
      <c r="M90" s="224" t="s">
        <v>21</v>
      </c>
      <c r="N90" s="225" t="s">
        <v>44</v>
      </c>
      <c r="O90" s="87"/>
      <c r="P90" s="226">
        <f>O90*H90</f>
        <v>0</v>
      </c>
      <c r="Q90" s="226">
        <v>0</v>
      </c>
      <c r="R90" s="226">
        <f>Q90*H90</f>
        <v>0</v>
      </c>
      <c r="S90" s="226">
        <v>0</v>
      </c>
      <c r="T90" s="227">
        <f>S90*H90</f>
        <v>0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R90" s="228" t="s">
        <v>3487</v>
      </c>
      <c r="AT90" s="228" t="s">
        <v>195</v>
      </c>
      <c r="AU90" s="228" t="s">
        <v>81</v>
      </c>
      <c r="AY90" s="20" t="s">
        <v>193</v>
      </c>
      <c r="BE90" s="229">
        <f>IF(N90="základní",J90,0)</f>
        <v>0</v>
      </c>
      <c r="BF90" s="229">
        <f>IF(N90="snížená",J90,0)</f>
        <v>0</v>
      </c>
      <c r="BG90" s="229">
        <f>IF(N90="zákl. přenesená",J90,0)</f>
        <v>0</v>
      </c>
      <c r="BH90" s="229">
        <f>IF(N90="sníž. přenesená",J90,0)</f>
        <v>0</v>
      </c>
      <c r="BI90" s="229">
        <f>IF(N90="nulová",J90,0)</f>
        <v>0</v>
      </c>
      <c r="BJ90" s="20" t="s">
        <v>77</v>
      </c>
      <c r="BK90" s="229">
        <f>ROUND(I90*H90,2)</f>
        <v>0</v>
      </c>
      <c r="BL90" s="20" t="s">
        <v>3487</v>
      </c>
      <c r="BM90" s="228" t="s">
        <v>3497</v>
      </c>
    </row>
    <row r="91" s="2" customFormat="1" ht="16.5" customHeight="1">
      <c r="A91" s="41"/>
      <c r="B91" s="42"/>
      <c r="C91" s="217" t="s">
        <v>234</v>
      </c>
      <c r="D91" s="217" t="s">
        <v>195</v>
      </c>
      <c r="E91" s="218" t="s">
        <v>3498</v>
      </c>
      <c r="F91" s="219" t="s">
        <v>3499</v>
      </c>
      <c r="G91" s="220" t="s">
        <v>2114</v>
      </c>
      <c r="H91" s="221">
        <v>1</v>
      </c>
      <c r="I91" s="222"/>
      <c r="J91" s="223">
        <f>ROUND(I91*H91,2)</f>
        <v>0</v>
      </c>
      <c r="K91" s="219" t="s">
        <v>21</v>
      </c>
      <c r="L91" s="47"/>
      <c r="M91" s="224" t="s">
        <v>21</v>
      </c>
      <c r="N91" s="225" t="s">
        <v>44</v>
      </c>
      <c r="O91" s="87"/>
      <c r="P91" s="226">
        <f>O91*H91</f>
        <v>0</v>
      </c>
      <c r="Q91" s="226">
        <v>0</v>
      </c>
      <c r="R91" s="226">
        <f>Q91*H91</f>
        <v>0</v>
      </c>
      <c r="S91" s="226">
        <v>0</v>
      </c>
      <c r="T91" s="227">
        <f>S91*H91</f>
        <v>0</v>
      </c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R91" s="228" t="s">
        <v>3487</v>
      </c>
      <c r="AT91" s="228" t="s">
        <v>195</v>
      </c>
      <c r="AU91" s="228" t="s">
        <v>81</v>
      </c>
      <c r="AY91" s="20" t="s">
        <v>193</v>
      </c>
      <c r="BE91" s="229">
        <f>IF(N91="základní",J91,0)</f>
        <v>0</v>
      </c>
      <c r="BF91" s="229">
        <f>IF(N91="snížená",J91,0)</f>
        <v>0</v>
      </c>
      <c r="BG91" s="229">
        <f>IF(N91="zákl. přenesená",J91,0)</f>
        <v>0</v>
      </c>
      <c r="BH91" s="229">
        <f>IF(N91="sníž. přenesená",J91,0)</f>
        <v>0</v>
      </c>
      <c r="BI91" s="229">
        <f>IF(N91="nulová",J91,0)</f>
        <v>0</v>
      </c>
      <c r="BJ91" s="20" t="s">
        <v>77</v>
      </c>
      <c r="BK91" s="229">
        <f>ROUND(I91*H91,2)</f>
        <v>0</v>
      </c>
      <c r="BL91" s="20" t="s">
        <v>3487</v>
      </c>
      <c r="BM91" s="228" t="s">
        <v>3500</v>
      </c>
    </row>
    <row r="92" s="2" customFormat="1" ht="16.5" customHeight="1">
      <c r="A92" s="41"/>
      <c r="B92" s="42"/>
      <c r="C92" s="217" t="s">
        <v>240</v>
      </c>
      <c r="D92" s="217" t="s">
        <v>195</v>
      </c>
      <c r="E92" s="218" t="s">
        <v>3501</v>
      </c>
      <c r="F92" s="219" t="s">
        <v>3502</v>
      </c>
      <c r="G92" s="220" t="s">
        <v>2114</v>
      </c>
      <c r="H92" s="221">
        <v>1</v>
      </c>
      <c r="I92" s="222"/>
      <c r="J92" s="223">
        <f>ROUND(I92*H92,2)</f>
        <v>0</v>
      </c>
      <c r="K92" s="219" t="s">
        <v>21</v>
      </c>
      <c r="L92" s="47"/>
      <c r="M92" s="224" t="s">
        <v>21</v>
      </c>
      <c r="N92" s="225" t="s">
        <v>44</v>
      </c>
      <c r="O92" s="87"/>
      <c r="P92" s="226">
        <f>O92*H92</f>
        <v>0</v>
      </c>
      <c r="Q92" s="226">
        <v>0</v>
      </c>
      <c r="R92" s="226">
        <f>Q92*H92</f>
        <v>0</v>
      </c>
      <c r="S92" s="226">
        <v>0</v>
      </c>
      <c r="T92" s="227">
        <f>S92*H92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R92" s="228" t="s">
        <v>3487</v>
      </c>
      <c r="AT92" s="228" t="s">
        <v>195</v>
      </c>
      <c r="AU92" s="228" t="s">
        <v>81</v>
      </c>
      <c r="AY92" s="20" t="s">
        <v>193</v>
      </c>
      <c r="BE92" s="229">
        <f>IF(N92="základní",J92,0)</f>
        <v>0</v>
      </c>
      <c r="BF92" s="229">
        <f>IF(N92="snížená",J92,0)</f>
        <v>0</v>
      </c>
      <c r="BG92" s="229">
        <f>IF(N92="zákl. přenesená",J92,0)</f>
        <v>0</v>
      </c>
      <c r="BH92" s="229">
        <f>IF(N92="sníž. přenesená",J92,0)</f>
        <v>0</v>
      </c>
      <c r="BI92" s="229">
        <f>IF(N92="nulová",J92,0)</f>
        <v>0</v>
      </c>
      <c r="BJ92" s="20" t="s">
        <v>77</v>
      </c>
      <c r="BK92" s="229">
        <f>ROUND(I92*H92,2)</f>
        <v>0</v>
      </c>
      <c r="BL92" s="20" t="s">
        <v>3487</v>
      </c>
      <c r="BM92" s="228" t="s">
        <v>3503</v>
      </c>
    </row>
    <row r="93" s="2" customFormat="1" ht="16.5" customHeight="1">
      <c r="A93" s="41"/>
      <c r="B93" s="42"/>
      <c r="C93" s="217" t="s">
        <v>247</v>
      </c>
      <c r="D93" s="217" t="s">
        <v>195</v>
      </c>
      <c r="E93" s="218" t="s">
        <v>3504</v>
      </c>
      <c r="F93" s="219" t="s">
        <v>3505</v>
      </c>
      <c r="G93" s="220" t="s">
        <v>2114</v>
      </c>
      <c r="H93" s="221">
        <v>1</v>
      </c>
      <c r="I93" s="222"/>
      <c r="J93" s="223">
        <f>ROUND(I93*H93,2)</f>
        <v>0</v>
      </c>
      <c r="K93" s="219" t="s">
        <v>21</v>
      </c>
      <c r="L93" s="47"/>
      <c r="M93" s="224" t="s">
        <v>21</v>
      </c>
      <c r="N93" s="225" t="s">
        <v>44</v>
      </c>
      <c r="O93" s="87"/>
      <c r="P93" s="226">
        <f>O93*H93</f>
        <v>0</v>
      </c>
      <c r="Q93" s="226">
        <v>0</v>
      </c>
      <c r="R93" s="226">
        <f>Q93*H93</f>
        <v>0</v>
      </c>
      <c r="S93" s="226">
        <v>0</v>
      </c>
      <c r="T93" s="227">
        <f>S93*H93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R93" s="228" t="s">
        <v>3487</v>
      </c>
      <c r="AT93" s="228" t="s">
        <v>195</v>
      </c>
      <c r="AU93" s="228" t="s">
        <v>81</v>
      </c>
      <c r="AY93" s="20" t="s">
        <v>193</v>
      </c>
      <c r="BE93" s="229">
        <f>IF(N93="základní",J93,0)</f>
        <v>0</v>
      </c>
      <c r="BF93" s="229">
        <f>IF(N93="snížená",J93,0)</f>
        <v>0</v>
      </c>
      <c r="BG93" s="229">
        <f>IF(N93="zákl. přenesená",J93,0)</f>
        <v>0</v>
      </c>
      <c r="BH93" s="229">
        <f>IF(N93="sníž. přenesená",J93,0)</f>
        <v>0</v>
      </c>
      <c r="BI93" s="229">
        <f>IF(N93="nulová",J93,0)</f>
        <v>0</v>
      </c>
      <c r="BJ93" s="20" t="s">
        <v>77</v>
      </c>
      <c r="BK93" s="229">
        <f>ROUND(I93*H93,2)</f>
        <v>0</v>
      </c>
      <c r="BL93" s="20" t="s">
        <v>3487</v>
      </c>
      <c r="BM93" s="228" t="s">
        <v>3506</v>
      </c>
    </row>
    <row r="94" s="2" customFormat="1" ht="16.5" customHeight="1">
      <c r="A94" s="41"/>
      <c r="B94" s="42"/>
      <c r="C94" s="217" t="s">
        <v>254</v>
      </c>
      <c r="D94" s="217" t="s">
        <v>195</v>
      </c>
      <c r="E94" s="218" t="s">
        <v>3507</v>
      </c>
      <c r="F94" s="219" t="s">
        <v>3508</v>
      </c>
      <c r="G94" s="220" t="s">
        <v>2114</v>
      </c>
      <c r="H94" s="221">
        <v>1</v>
      </c>
      <c r="I94" s="222"/>
      <c r="J94" s="223">
        <f>ROUND(I94*H94,2)</f>
        <v>0</v>
      </c>
      <c r="K94" s="219" t="s">
        <v>21</v>
      </c>
      <c r="L94" s="47"/>
      <c r="M94" s="224" t="s">
        <v>21</v>
      </c>
      <c r="N94" s="225" t="s">
        <v>44</v>
      </c>
      <c r="O94" s="87"/>
      <c r="P94" s="226">
        <f>O94*H94</f>
        <v>0</v>
      </c>
      <c r="Q94" s="226">
        <v>0</v>
      </c>
      <c r="R94" s="226">
        <f>Q94*H94</f>
        <v>0</v>
      </c>
      <c r="S94" s="226">
        <v>0</v>
      </c>
      <c r="T94" s="227">
        <f>S94*H94</f>
        <v>0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R94" s="228" t="s">
        <v>3487</v>
      </c>
      <c r="AT94" s="228" t="s">
        <v>195</v>
      </c>
      <c r="AU94" s="228" t="s">
        <v>81</v>
      </c>
      <c r="AY94" s="20" t="s">
        <v>193</v>
      </c>
      <c r="BE94" s="229">
        <f>IF(N94="základní",J94,0)</f>
        <v>0</v>
      </c>
      <c r="BF94" s="229">
        <f>IF(N94="snížená",J94,0)</f>
        <v>0</v>
      </c>
      <c r="BG94" s="229">
        <f>IF(N94="zákl. přenesená",J94,0)</f>
        <v>0</v>
      </c>
      <c r="BH94" s="229">
        <f>IF(N94="sníž. přenesená",J94,0)</f>
        <v>0</v>
      </c>
      <c r="BI94" s="229">
        <f>IF(N94="nulová",J94,0)</f>
        <v>0</v>
      </c>
      <c r="BJ94" s="20" t="s">
        <v>77</v>
      </c>
      <c r="BK94" s="229">
        <f>ROUND(I94*H94,2)</f>
        <v>0</v>
      </c>
      <c r="BL94" s="20" t="s">
        <v>3487</v>
      </c>
      <c r="BM94" s="228" t="s">
        <v>3509</v>
      </c>
    </row>
    <row r="95" s="12" customFormat="1" ht="22.8" customHeight="1">
      <c r="A95" s="12"/>
      <c r="B95" s="201"/>
      <c r="C95" s="202"/>
      <c r="D95" s="203" t="s">
        <v>72</v>
      </c>
      <c r="E95" s="215" t="s">
        <v>3510</v>
      </c>
      <c r="F95" s="215" t="s">
        <v>3511</v>
      </c>
      <c r="G95" s="202"/>
      <c r="H95" s="202"/>
      <c r="I95" s="205"/>
      <c r="J95" s="216">
        <f>BK95</f>
        <v>0</v>
      </c>
      <c r="K95" s="202"/>
      <c r="L95" s="207"/>
      <c r="M95" s="208"/>
      <c r="N95" s="209"/>
      <c r="O95" s="209"/>
      <c r="P95" s="210">
        <f>SUM(P96:P100)</f>
        <v>0</v>
      </c>
      <c r="Q95" s="209"/>
      <c r="R95" s="210">
        <f>SUM(R96:R100)</f>
        <v>0</v>
      </c>
      <c r="S95" s="209"/>
      <c r="T95" s="211">
        <f>SUM(T96:T100)</f>
        <v>0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12" t="s">
        <v>234</v>
      </c>
      <c r="AT95" s="213" t="s">
        <v>72</v>
      </c>
      <c r="AU95" s="213" t="s">
        <v>77</v>
      </c>
      <c r="AY95" s="212" t="s">
        <v>193</v>
      </c>
      <c r="BK95" s="214">
        <f>SUM(BK96:BK100)</f>
        <v>0</v>
      </c>
    </row>
    <row r="96" s="2" customFormat="1" ht="16.5" customHeight="1">
      <c r="A96" s="41"/>
      <c r="B96" s="42"/>
      <c r="C96" s="217" t="s">
        <v>259</v>
      </c>
      <c r="D96" s="217" t="s">
        <v>195</v>
      </c>
      <c r="E96" s="218" t="s">
        <v>3512</v>
      </c>
      <c r="F96" s="219" t="s">
        <v>3513</v>
      </c>
      <c r="G96" s="220" t="s">
        <v>2114</v>
      </c>
      <c r="H96" s="221">
        <v>1</v>
      </c>
      <c r="I96" s="222"/>
      <c r="J96" s="223">
        <f>ROUND(I96*H96,2)</f>
        <v>0</v>
      </c>
      <c r="K96" s="219" t="s">
        <v>21</v>
      </c>
      <c r="L96" s="47"/>
      <c r="M96" s="224" t="s">
        <v>21</v>
      </c>
      <c r="N96" s="225" t="s">
        <v>44</v>
      </c>
      <c r="O96" s="87"/>
      <c r="P96" s="226">
        <f>O96*H96</f>
        <v>0</v>
      </c>
      <c r="Q96" s="226">
        <v>0</v>
      </c>
      <c r="R96" s="226">
        <f>Q96*H96</f>
        <v>0</v>
      </c>
      <c r="S96" s="226">
        <v>0</v>
      </c>
      <c r="T96" s="227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28" t="s">
        <v>3487</v>
      </c>
      <c r="AT96" s="228" t="s">
        <v>195</v>
      </c>
      <c r="AU96" s="228" t="s">
        <v>81</v>
      </c>
      <c r="AY96" s="20" t="s">
        <v>193</v>
      </c>
      <c r="BE96" s="229">
        <f>IF(N96="základní",J96,0)</f>
        <v>0</v>
      </c>
      <c r="BF96" s="229">
        <f>IF(N96="snížená",J96,0)</f>
        <v>0</v>
      </c>
      <c r="BG96" s="229">
        <f>IF(N96="zákl. přenesená",J96,0)</f>
        <v>0</v>
      </c>
      <c r="BH96" s="229">
        <f>IF(N96="sníž. přenesená",J96,0)</f>
        <v>0</v>
      </c>
      <c r="BI96" s="229">
        <f>IF(N96="nulová",J96,0)</f>
        <v>0</v>
      </c>
      <c r="BJ96" s="20" t="s">
        <v>77</v>
      </c>
      <c r="BK96" s="229">
        <f>ROUND(I96*H96,2)</f>
        <v>0</v>
      </c>
      <c r="BL96" s="20" t="s">
        <v>3487</v>
      </c>
      <c r="BM96" s="228" t="s">
        <v>3514</v>
      </c>
    </row>
    <row r="97" s="2" customFormat="1">
      <c r="A97" s="41"/>
      <c r="B97" s="42"/>
      <c r="C97" s="43"/>
      <c r="D97" s="237" t="s">
        <v>836</v>
      </c>
      <c r="E97" s="43"/>
      <c r="F97" s="292" t="s">
        <v>3515</v>
      </c>
      <c r="G97" s="43"/>
      <c r="H97" s="43"/>
      <c r="I97" s="232"/>
      <c r="J97" s="43"/>
      <c r="K97" s="43"/>
      <c r="L97" s="47"/>
      <c r="M97" s="233"/>
      <c r="N97" s="234"/>
      <c r="O97" s="87"/>
      <c r="P97" s="87"/>
      <c r="Q97" s="87"/>
      <c r="R97" s="87"/>
      <c r="S97" s="87"/>
      <c r="T97" s="88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20" t="s">
        <v>836</v>
      </c>
      <c r="AU97" s="20" t="s">
        <v>81</v>
      </c>
    </row>
    <row r="98" s="2" customFormat="1" ht="16.5" customHeight="1">
      <c r="A98" s="41"/>
      <c r="B98" s="42"/>
      <c r="C98" s="217" t="s">
        <v>269</v>
      </c>
      <c r="D98" s="217" t="s">
        <v>195</v>
      </c>
      <c r="E98" s="218" t="s">
        <v>3516</v>
      </c>
      <c r="F98" s="219" t="s">
        <v>3517</v>
      </c>
      <c r="G98" s="220" t="s">
        <v>2114</v>
      </c>
      <c r="H98" s="221">
        <v>1</v>
      </c>
      <c r="I98" s="222"/>
      <c r="J98" s="223">
        <f>ROUND(I98*H98,2)</f>
        <v>0</v>
      </c>
      <c r="K98" s="219" t="s">
        <v>21</v>
      </c>
      <c r="L98" s="47"/>
      <c r="M98" s="224" t="s">
        <v>21</v>
      </c>
      <c r="N98" s="225" t="s">
        <v>44</v>
      </c>
      <c r="O98" s="87"/>
      <c r="P98" s="226">
        <f>O98*H98</f>
        <v>0</v>
      </c>
      <c r="Q98" s="226">
        <v>0</v>
      </c>
      <c r="R98" s="226">
        <f>Q98*H98</f>
        <v>0</v>
      </c>
      <c r="S98" s="226">
        <v>0</v>
      </c>
      <c r="T98" s="227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28" t="s">
        <v>3487</v>
      </c>
      <c r="AT98" s="228" t="s">
        <v>195</v>
      </c>
      <c r="AU98" s="228" t="s">
        <v>81</v>
      </c>
      <c r="AY98" s="20" t="s">
        <v>193</v>
      </c>
      <c r="BE98" s="229">
        <f>IF(N98="základní",J98,0)</f>
        <v>0</v>
      </c>
      <c r="BF98" s="229">
        <f>IF(N98="snížená",J98,0)</f>
        <v>0</v>
      </c>
      <c r="BG98" s="229">
        <f>IF(N98="zákl. přenesená",J98,0)</f>
        <v>0</v>
      </c>
      <c r="BH98" s="229">
        <f>IF(N98="sníž. přenesená",J98,0)</f>
        <v>0</v>
      </c>
      <c r="BI98" s="229">
        <f>IF(N98="nulová",J98,0)</f>
        <v>0</v>
      </c>
      <c r="BJ98" s="20" t="s">
        <v>77</v>
      </c>
      <c r="BK98" s="229">
        <f>ROUND(I98*H98,2)</f>
        <v>0</v>
      </c>
      <c r="BL98" s="20" t="s">
        <v>3487</v>
      </c>
      <c r="BM98" s="228" t="s">
        <v>3518</v>
      </c>
    </row>
    <row r="99" s="2" customFormat="1" ht="16.5" customHeight="1">
      <c r="A99" s="41"/>
      <c r="B99" s="42"/>
      <c r="C99" s="217" t="s">
        <v>276</v>
      </c>
      <c r="D99" s="217" t="s">
        <v>195</v>
      </c>
      <c r="E99" s="218" t="s">
        <v>3519</v>
      </c>
      <c r="F99" s="219" t="s">
        <v>3520</v>
      </c>
      <c r="G99" s="220" t="s">
        <v>2114</v>
      </c>
      <c r="H99" s="221">
        <v>1</v>
      </c>
      <c r="I99" s="222"/>
      <c r="J99" s="223">
        <f>ROUND(I99*H99,2)</f>
        <v>0</v>
      </c>
      <c r="K99" s="219" t="s">
        <v>21</v>
      </c>
      <c r="L99" s="47"/>
      <c r="M99" s="224" t="s">
        <v>21</v>
      </c>
      <c r="N99" s="225" t="s">
        <v>44</v>
      </c>
      <c r="O99" s="87"/>
      <c r="P99" s="226">
        <f>O99*H99</f>
        <v>0</v>
      </c>
      <c r="Q99" s="226">
        <v>0</v>
      </c>
      <c r="R99" s="226">
        <f>Q99*H99</f>
        <v>0</v>
      </c>
      <c r="S99" s="226">
        <v>0</v>
      </c>
      <c r="T99" s="227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8" t="s">
        <v>3487</v>
      </c>
      <c r="AT99" s="228" t="s">
        <v>195</v>
      </c>
      <c r="AU99" s="228" t="s">
        <v>81</v>
      </c>
      <c r="AY99" s="20" t="s">
        <v>193</v>
      </c>
      <c r="BE99" s="229">
        <f>IF(N99="základní",J99,0)</f>
        <v>0</v>
      </c>
      <c r="BF99" s="229">
        <f>IF(N99="snížená",J99,0)</f>
        <v>0</v>
      </c>
      <c r="BG99" s="229">
        <f>IF(N99="zákl. přenesená",J99,0)</f>
        <v>0</v>
      </c>
      <c r="BH99" s="229">
        <f>IF(N99="sníž. přenesená",J99,0)</f>
        <v>0</v>
      </c>
      <c r="BI99" s="229">
        <f>IF(N99="nulová",J99,0)</f>
        <v>0</v>
      </c>
      <c r="BJ99" s="20" t="s">
        <v>77</v>
      </c>
      <c r="BK99" s="229">
        <f>ROUND(I99*H99,2)</f>
        <v>0</v>
      </c>
      <c r="BL99" s="20" t="s">
        <v>3487</v>
      </c>
      <c r="BM99" s="228" t="s">
        <v>3521</v>
      </c>
    </row>
    <row r="100" s="2" customFormat="1">
      <c r="A100" s="41"/>
      <c r="B100" s="42"/>
      <c r="C100" s="43"/>
      <c r="D100" s="237" t="s">
        <v>836</v>
      </c>
      <c r="E100" s="43"/>
      <c r="F100" s="292" t="s">
        <v>3522</v>
      </c>
      <c r="G100" s="43"/>
      <c r="H100" s="43"/>
      <c r="I100" s="232"/>
      <c r="J100" s="43"/>
      <c r="K100" s="43"/>
      <c r="L100" s="47"/>
      <c r="M100" s="233"/>
      <c r="N100" s="234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836</v>
      </c>
      <c r="AU100" s="20" t="s">
        <v>81</v>
      </c>
    </row>
    <row r="101" s="12" customFormat="1" ht="22.8" customHeight="1">
      <c r="A101" s="12"/>
      <c r="B101" s="201"/>
      <c r="C101" s="202"/>
      <c r="D101" s="203" t="s">
        <v>72</v>
      </c>
      <c r="E101" s="215" t="s">
        <v>3523</v>
      </c>
      <c r="F101" s="215" t="s">
        <v>3524</v>
      </c>
      <c r="G101" s="202"/>
      <c r="H101" s="202"/>
      <c r="I101" s="205"/>
      <c r="J101" s="216">
        <f>BK101</f>
        <v>0</v>
      </c>
      <c r="K101" s="202"/>
      <c r="L101" s="207"/>
      <c r="M101" s="208"/>
      <c r="N101" s="209"/>
      <c r="O101" s="209"/>
      <c r="P101" s="210">
        <f>SUM(P102:P103)</f>
        <v>0</v>
      </c>
      <c r="Q101" s="209"/>
      <c r="R101" s="210">
        <f>SUM(R102:R103)</f>
        <v>0</v>
      </c>
      <c r="S101" s="209"/>
      <c r="T101" s="211">
        <f>SUM(T102:T103)</f>
        <v>0</v>
      </c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R101" s="212" t="s">
        <v>234</v>
      </c>
      <c r="AT101" s="213" t="s">
        <v>72</v>
      </c>
      <c r="AU101" s="213" t="s">
        <v>77</v>
      </c>
      <c r="AY101" s="212" t="s">
        <v>193</v>
      </c>
      <c r="BK101" s="214">
        <f>SUM(BK102:BK103)</f>
        <v>0</v>
      </c>
    </row>
    <row r="102" s="2" customFormat="1" ht="16.5" customHeight="1">
      <c r="A102" s="41"/>
      <c r="B102" s="42"/>
      <c r="C102" s="217" t="s">
        <v>8</v>
      </c>
      <c r="D102" s="217" t="s">
        <v>195</v>
      </c>
      <c r="E102" s="218" t="s">
        <v>3525</v>
      </c>
      <c r="F102" s="219" t="s">
        <v>3526</v>
      </c>
      <c r="G102" s="220" t="s">
        <v>2114</v>
      </c>
      <c r="H102" s="221">
        <v>1</v>
      </c>
      <c r="I102" s="222"/>
      <c r="J102" s="223">
        <f>ROUND(I102*H102,2)</f>
        <v>0</v>
      </c>
      <c r="K102" s="219" t="s">
        <v>21</v>
      </c>
      <c r="L102" s="47"/>
      <c r="M102" s="224" t="s">
        <v>21</v>
      </c>
      <c r="N102" s="225" t="s">
        <v>44</v>
      </c>
      <c r="O102" s="87"/>
      <c r="P102" s="226">
        <f>O102*H102</f>
        <v>0</v>
      </c>
      <c r="Q102" s="226">
        <v>0</v>
      </c>
      <c r="R102" s="226">
        <f>Q102*H102</f>
        <v>0</v>
      </c>
      <c r="S102" s="226">
        <v>0</v>
      </c>
      <c r="T102" s="227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28" t="s">
        <v>3487</v>
      </c>
      <c r="AT102" s="228" t="s">
        <v>195</v>
      </c>
      <c r="AU102" s="228" t="s">
        <v>81</v>
      </c>
      <c r="AY102" s="20" t="s">
        <v>193</v>
      </c>
      <c r="BE102" s="229">
        <f>IF(N102="základní",J102,0)</f>
        <v>0</v>
      </c>
      <c r="BF102" s="229">
        <f>IF(N102="snížená",J102,0)</f>
        <v>0</v>
      </c>
      <c r="BG102" s="229">
        <f>IF(N102="zákl. přenesená",J102,0)</f>
        <v>0</v>
      </c>
      <c r="BH102" s="229">
        <f>IF(N102="sníž. přenesená",J102,0)</f>
        <v>0</v>
      </c>
      <c r="BI102" s="229">
        <f>IF(N102="nulová",J102,0)</f>
        <v>0</v>
      </c>
      <c r="BJ102" s="20" t="s">
        <v>77</v>
      </c>
      <c r="BK102" s="229">
        <f>ROUND(I102*H102,2)</f>
        <v>0</v>
      </c>
      <c r="BL102" s="20" t="s">
        <v>3487</v>
      </c>
      <c r="BM102" s="228" t="s">
        <v>3527</v>
      </c>
    </row>
    <row r="103" s="2" customFormat="1" ht="16.5" customHeight="1">
      <c r="A103" s="41"/>
      <c r="B103" s="42"/>
      <c r="C103" s="217" t="s">
        <v>299</v>
      </c>
      <c r="D103" s="217" t="s">
        <v>195</v>
      </c>
      <c r="E103" s="218" t="s">
        <v>3528</v>
      </c>
      <c r="F103" s="219" t="s">
        <v>3529</v>
      </c>
      <c r="G103" s="220" t="s">
        <v>2114</v>
      </c>
      <c r="H103" s="221">
        <v>1</v>
      </c>
      <c r="I103" s="222"/>
      <c r="J103" s="223">
        <f>ROUND(I103*H103,2)</f>
        <v>0</v>
      </c>
      <c r="K103" s="219" t="s">
        <v>21</v>
      </c>
      <c r="L103" s="47"/>
      <c r="M103" s="224" t="s">
        <v>21</v>
      </c>
      <c r="N103" s="225" t="s">
        <v>44</v>
      </c>
      <c r="O103" s="87"/>
      <c r="P103" s="226">
        <f>O103*H103</f>
        <v>0</v>
      </c>
      <c r="Q103" s="226">
        <v>0</v>
      </c>
      <c r="R103" s="226">
        <f>Q103*H103</f>
        <v>0</v>
      </c>
      <c r="S103" s="226">
        <v>0</v>
      </c>
      <c r="T103" s="227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8" t="s">
        <v>3487</v>
      </c>
      <c r="AT103" s="228" t="s">
        <v>195</v>
      </c>
      <c r="AU103" s="228" t="s">
        <v>81</v>
      </c>
      <c r="AY103" s="20" t="s">
        <v>193</v>
      </c>
      <c r="BE103" s="229">
        <f>IF(N103="základní",J103,0)</f>
        <v>0</v>
      </c>
      <c r="BF103" s="229">
        <f>IF(N103="snížená",J103,0)</f>
        <v>0</v>
      </c>
      <c r="BG103" s="229">
        <f>IF(N103="zákl. přenesená",J103,0)</f>
        <v>0</v>
      </c>
      <c r="BH103" s="229">
        <f>IF(N103="sníž. přenesená",J103,0)</f>
        <v>0</v>
      </c>
      <c r="BI103" s="229">
        <f>IF(N103="nulová",J103,0)</f>
        <v>0</v>
      </c>
      <c r="BJ103" s="20" t="s">
        <v>77</v>
      </c>
      <c r="BK103" s="229">
        <f>ROUND(I103*H103,2)</f>
        <v>0</v>
      </c>
      <c r="BL103" s="20" t="s">
        <v>3487</v>
      </c>
      <c r="BM103" s="228" t="s">
        <v>3530</v>
      </c>
    </row>
    <row r="104" s="12" customFormat="1" ht="22.8" customHeight="1">
      <c r="A104" s="12"/>
      <c r="B104" s="201"/>
      <c r="C104" s="202"/>
      <c r="D104" s="203" t="s">
        <v>72</v>
      </c>
      <c r="E104" s="215" t="s">
        <v>3531</v>
      </c>
      <c r="F104" s="215" t="s">
        <v>3532</v>
      </c>
      <c r="G104" s="202"/>
      <c r="H104" s="202"/>
      <c r="I104" s="205"/>
      <c r="J104" s="216">
        <f>BK104</f>
        <v>0</v>
      </c>
      <c r="K104" s="202"/>
      <c r="L104" s="207"/>
      <c r="M104" s="208"/>
      <c r="N104" s="209"/>
      <c r="O104" s="209"/>
      <c r="P104" s="210">
        <f>SUM(P105:P106)</f>
        <v>0</v>
      </c>
      <c r="Q104" s="209"/>
      <c r="R104" s="210">
        <f>SUM(R105:R106)</f>
        <v>0</v>
      </c>
      <c r="S104" s="209"/>
      <c r="T104" s="211">
        <f>SUM(T105:T106)</f>
        <v>0</v>
      </c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R104" s="212" t="s">
        <v>234</v>
      </c>
      <c r="AT104" s="213" t="s">
        <v>72</v>
      </c>
      <c r="AU104" s="213" t="s">
        <v>77</v>
      </c>
      <c r="AY104" s="212" t="s">
        <v>193</v>
      </c>
      <c r="BK104" s="214">
        <f>SUM(BK105:BK106)</f>
        <v>0</v>
      </c>
    </row>
    <row r="105" s="2" customFormat="1" ht="16.5" customHeight="1">
      <c r="A105" s="41"/>
      <c r="B105" s="42"/>
      <c r="C105" s="217" t="s">
        <v>312</v>
      </c>
      <c r="D105" s="217" t="s">
        <v>195</v>
      </c>
      <c r="E105" s="218" t="s">
        <v>3533</v>
      </c>
      <c r="F105" s="219" t="s">
        <v>3534</v>
      </c>
      <c r="G105" s="220" t="s">
        <v>2114</v>
      </c>
      <c r="H105" s="221">
        <v>1</v>
      </c>
      <c r="I105" s="222"/>
      <c r="J105" s="223">
        <f>ROUND(I105*H105,2)</f>
        <v>0</v>
      </c>
      <c r="K105" s="219" t="s">
        <v>21</v>
      </c>
      <c r="L105" s="47"/>
      <c r="M105" s="224" t="s">
        <v>21</v>
      </c>
      <c r="N105" s="225" t="s">
        <v>44</v>
      </c>
      <c r="O105" s="87"/>
      <c r="P105" s="226">
        <f>O105*H105</f>
        <v>0</v>
      </c>
      <c r="Q105" s="226">
        <v>0</v>
      </c>
      <c r="R105" s="226">
        <f>Q105*H105</f>
        <v>0</v>
      </c>
      <c r="S105" s="226">
        <v>0</v>
      </c>
      <c r="T105" s="227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8" t="s">
        <v>3487</v>
      </c>
      <c r="AT105" s="228" t="s">
        <v>195</v>
      </c>
      <c r="AU105" s="228" t="s">
        <v>81</v>
      </c>
      <c r="AY105" s="20" t="s">
        <v>193</v>
      </c>
      <c r="BE105" s="229">
        <f>IF(N105="základní",J105,0)</f>
        <v>0</v>
      </c>
      <c r="BF105" s="229">
        <f>IF(N105="snížená",J105,0)</f>
        <v>0</v>
      </c>
      <c r="BG105" s="229">
        <f>IF(N105="zákl. přenesená",J105,0)</f>
        <v>0</v>
      </c>
      <c r="BH105" s="229">
        <f>IF(N105="sníž. přenesená",J105,0)</f>
        <v>0</v>
      </c>
      <c r="BI105" s="229">
        <f>IF(N105="nulová",J105,0)</f>
        <v>0</v>
      </c>
      <c r="BJ105" s="20" t="s">
        <v>77</v>
      </c>
      <c r="BK105" s="229">
        <f>ROUND(I105*H105,2)</f>
        <v>0</v>
      </c>
      <c r="BL105" s="20" t="s">
        <v>3487</v>
      </c>
      <c r="BM105" s="228" t="s">
        <v>3535</v>
      </c>
    </row>
    <row r="106" s="2" customFormat="1" ht="16.5" customHeight="1">
      <c r="A106" s="41"/>
      <c r="B106" s="42"/>
      <c r="C106" s="217" t="s">
        <v>333</v>
      </c>
      <c r="D106" s="217" t="s">
        <v>195</v>
      </c>
      <c r="E106" s="218" t="s">
        <v>3536</v>
      </c>
      <c r="F106" s="219" t="s">
        <v>3537</v>
      </c>
      <c r="G106" s="220" t="s">
        <v>2114</v>
      </c>
      <c r="H106" s="221">
        <v>1</v>
      </c>
      <c r="I106" s="222"/>
      <c r="J106" s="223">
        <f>ROUND(I106*H106,2)</f>
        <v>0</v>
      </c>
      <c r="K106" s="219" t="s">
        <v>21</v>
      </c>
      <c r="L106" s="47"/>
      <c r="M106" s="297" t="s">
        <v>21</v>
      </c>
      <c r="N106" s="298" t="s">
        <v>44</v>
      </c>
      <c r="O106" s="295"/>
      <c r="P106" s="299">
        <f>O106*H106</f>
        <v>0</v>
      </c>
      <c r="Q106" s="299">
        <v>0</v>
      </c>
      <c r="R106" s="299">
        <f>Q106*H106</f>
        <v>0</v>
      </c>
      <c r="S106" s="299">
        <v>0</v>
      </c>
      <c r="T106" s="300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28" t="s">
        <v>3487</v>
      </c>
      <c r="AT106" s="228" t="s">
        <v>195</v>
      </c>
      <c r="AU106" s="228" t="s">
        <v>81</v>
      </c>
      <c r="AY106" s="20" t="s">
        <v>193</v>
      </c>
      <c r="BE106" s="229">
        <f>IF(N106="základní",J106,0)</f>
        <v>0</v>
      </c>
      <c r="BF106" s="229">
        <f>IF(N106="snížená",J106,0)</f>
        <v>0</v>
      </c>
      <c r="BG106" s="229">
        <f>IF(N106="zákl. přenesená",J106,0)</f>
        <v>0</v>
      </c>
      <c r="BH106" s="229">
        <f>IF(N106="sníž. přenesená",J106,0)</f>
        <v>0</v>
      </c>
      <c r="BI106" s="229">
        <f>IF(N106="nulová",J106,0)</f>
        <v>0</v>
      </c>
      <c r="BJ106" s="20" t="s">
        <v>77</v>
      </c>
      <c r="BK106" s="229">
        <f>ROUND(I106*H106,2)</f>
        <v>0</v>
      </c>
      <c r="BL106" s="20" t="s">
        <v>3487</v>
      </c>
      <c r="BM106" s="228" t="s">
        <v>3538</v>
      </c>
    </row>
    <row r="107" s="2" customFormat="1" ht="6.96" customHeight="1">
      <c r="A107" s="41"/>
      <c r="B107" s="62"/>
      <c r="C107" s="63"/>
      <c r="D107" s="63"/>
      <c r="E107" s="63"/>
      <c r="F107" s="63"/>
      <c r="G107" s="63"/>
      <c r="H107" s="63"/>
      <c r="I107" s="63"/>
      <c r="J107" s="63"/>
      <c r="K107" s="63"/>
      <c r="L107" s="47"/>
      <c r="M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</row>
  </sheetData>
  <sheetProtection sheet="1" autoFilter="0" formatColumns="0" formatRows="0" objects="1" scenarios="1" spinCount="100000" saltValue="FiW/n1lGkmM5tDESR4lD2SsYz1mZ7YEiTUbQXC0Mwts5jN6ldrAITgYjMUV2rTrMj42sin+5ps4gTiGy+X1AgQ==" hashValue="HYeFZhL3ThhL6BKI01jSX284P1EpO6/nyJRTk1dK+p6sQ4e4s248GBNeVB2WeqSiACK8gpP3ES3TozcmAIEs7g==" algorithmName="SHA-512" password="CC35"/>
  <autoFilter ref="C83:K106"/>
  <mergeCells count="9">
    <mergeCell ref="E7:H7"/>
    <mergeCell ref="E9:H9"/>
    <mergeCell ref="E18:H18"/>
    <mergeCell ref="E27:H27"/>
    <mergeCell ref="E48:H48"/>
    <mergeCell ref="E50:H50"/>
    <mergeCell ref="E74:H74"/>
    <mergeCell ref="E76:H76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25" style="1" customWidth="1"/>
    <col min="4" max="4" width="130.832" style="1" customWidth="1"/>
    <col min="5" max="5" width="13.33203" style="1" customWidth="1"/>
    <col min="6" max="6" width="20" style="1" customWidth="1"/>
    <col min="7" max="7" width="1.667969" style="1" customWidth="1"/>
    <col min="8" max="8" width="8.332031" style="1" customWidth="1"/>
  </cols>
  <sheetData>
    <row r="1" s="1" customFormat="1" ht="11.28" customHeight="1"/>
    <row r="2" s="1" customFormat="1" ht="36.96" customHeight="1"/>
    <row r="3" s="1" customFormat="1" ht="6.96" customHeight="1">
      <c r="B3" s="143"/>
      <c r="C3" s="144"/>
      <c r="D3" s="144"/>
      <c r="E3" s="144"/>
      <c r="F3" s="144"/>
      <c r="G3" s="144"/>
      <c r="H3" s="23"/>
    </row>
    <row r="4" s="1" customFormat="1" ht="24.96" customHeight="1">
      <c r="B4" s="23"/>
      <c r="C4" s="145" t="s">
        <v>3539</v>
      </c>
      <c r="H4" s="23"/>
    </row>
    <row r="5" s="1" customFormat="1" ht="12" customHeight="1">
      <c r="B5" s="23"/>
      <c r="C5" s="302" t="s">
        <v>13</v>
      </c>
      <c r="D5" s="154" t="s">
        <v>14</v>
      </c>
      <c r="E5" s="1"/>
      <c r="F5" s="1"/>
      <c r="H5" s="23"/>
    </row>
    <row r="6" s="1" customFormat="1" ht="36.96" customHeight="1">
      <c r="B6" s="23"/>
      <c r="C6" s="303" t="s">
        <v>16</v>
      </c>
      <c r="D6" s="304" t="s">
        <v>17</v>
      </c>
      <c r="E6" s="1"/>
      <c r="F6" s="1"/>
      <c r="H6" s="23"/>
    </row>
    <row r="7" s="1" customFormat="1" ht="16.5" customHeight="1">
      <c r="B7" s="23"/>
      <c r="C7" s="147" t="s">
        <v>24</v>
      </c>
      <c r="D7" s="151" t="str">
        <f>'Rekapitulace stavby'!AN8</f>
        <v>11. 12. 2025</v>
      </c>
      <c r="H7" s="23"/>
    </row>
    <row r="8" s="2" customFormat="1" ht="10.8" customHeight="1">
      <c r="A8" s="41"/>
      <c r="B8" s="47"/>
      <c r="C8" s="41"/>
      <c r="D8" s="41"/>
      <c r="E8" s="41"/>
      <c r="F8" s="41"/>
      <c r="G8" s="41"/>
      <c r="H8" s="47"/>
    </row>
    <row r="9" s="11" customFormat="1" ht="29.28" customHeight="1">
      <c r="A9" s="190"/>
      <c r="B9" s="305"/>
      <c r="C9" s="306" t="s">
        <v>54</v>
      </c>
      <c r="D9" s="307" t="s">
        <v>55</v>
      </c>
      <c r="E9" s="307" t="s">
        <v>180</v>
      </c>
      <c r="F9" s="308" t="s">
        <v>3540</v>
      </c>
      <c r="G9" s="190"/>
      <c r="H9" s="305"/>
    </row>
    <row r="10" s="2" customFormat="1" ht="26.4" customHeight="1">
      <c r="A10" s="41"/>
      <c r="B10" s="47"/>
      <c r="C10" s="309" t="s">
        <v>3541</v>
      </c>
      <c r="D10" s="309" t="s">
        <v>84</v>
      </c>
      <c r="E10" s="41"/>
      <c r="F10" s="41"/>
      <c r="G10" s="41"/>
      <c r="H10" s="47"/>
    </row>
    <row r="11" s="2" customFormat="1" ht="16.8" customHeight="1">
      <c r="A11" s="41"/>
      <c r="B11" s="47"/>
      <c r="C11" s="310" t="s">
        <v>144</v>
      </c>
      <c r="D11" s="311" t="s">
        <v>21</v>
      </c>
      <c r="E11" s="312" t="s">
        <v>21</v>
      </c>
      <c r="F11" s="313">
        <v>2.1030000000000002</v>
      </c>
      <c r="G11" s="41"/>
      <c r="H11" s="47"/>
    </row>
    <row r="12" s="2" customFormat="1" ht="16.8" customHeight="1">
      <c r="A12" s="41"/>
      <c r="B12" s="47"/>
      <c r="C12" s="314" t="s">
        <v>21</v>
      </c>
      <c r="D12" s="314" t="s">
        <v>489</v>
      </c>
      <c r="E12" s="20" t="s">
        <v>21</v>
      </c>
      <c r="F12" s="315">
        <v>0.68799999999999994</v>
      </c>
      <c r="G12" s="41"/>
      <c r="H12" s="47"/>
    </row>
    <row r="13" s="2" customFormat="1" ht="16.8" customHeight="1">
      <c r="A13" s="41"/>
      <c r="B13" s="47"/>
      <c r="C13" s="314" t="s">
        <v>21</v>
      </c>
      <c r="D13" s="314" t="s">
        <v>490</v>
      </c>
      <c r="E13" s="20" t="s">
        <v>21</v>
      </c>
      <c r="F13" s="315">
        <v>1.415</v>
      </c>
      <c r="G13" s="41"/>
      <c r="H13" s="47"/>
    </row>
    <row r="14" s="2" customFormat="1" ht="16.8" customHeight="1">
      <c r="A14" s="41"/>
      <c r="B14" s="47"/>
      <c r="C14" s="314" t="s">
        <v>144</v>
      </c>
      <c r="D14" s="314" t="s">
        <v>491</v>
      </c>
      <c r="E14" s="20" t="s">
        <v>21</v>
      </c>
      <c r="F14" s="315">
        <v>2.1030000000000002</v>
      </c>
      <c r="G14" s="41"/>
      <c r="H14" s="47"/>
    </row>
    <row r="15" s="2" customFormat="1" ht="16.8" customHeight="1">
      <c r="A15" s="41"/>
      <c r="B15" s="47"/>
      <c r="C15" s="316" t="s">
        <v>3542</v>
      </c>
      <c r="D15" s="41"/>
      <c r="E15" s="41"/>
      <c r="F15" s="41"/>
      <c r="G15" s="41"/>
      <c r="H15" s="47"/>
    </row>
    <row r="16" s="2" customFormat="1" ht="16.8" customHeight="1">
      <c r="A16" s="41"/>
      <c r="B16" s="47"/>
      <c r="C16" s="314" t="s">
        <v>485</v>
      </c>
      <c r="D16" s="314" t="s">
        <v>3543</v>
      </c>
      <c r="E16" s="20" t="s">
        <v>250</v>
      </c>
      <c r="F16" s="315">
        <v>2.1030000000000002</v>
      </c>
      <c r="G16" s="41"/>
      <c r="H16" s="47"/>
    </row>
    <row r="17" s="2" customFormat="1" ht="16.8" customHeight="1">
      <c r="A17" s="41"/>
      <c r="B17" s="47"/>
      <c r="C17" s="314" t="s">
        <v>505</v>
      </c>
      <c r="D17" s="314" t="s">
        <v>3544</v>
      </c>
      <c r="E17" s="20" t="s">
        <v>250</v>
      </c>
      <c r="F17" s="315">
        <v>302.64800000000002</v>
      </c>
      <c r="G17" s="41"/>
      <c r="H17" s="47"/>
    </row>
    <row r="18" s="2" customFormat="1" ht="16.8" customHeight="1">
      <c r="A18" s="41"/>
      <c r="B18" s="47"/>
      <c r="C18" s="310" t="s">
        <v>3545</v>
      </c>
      <c r="D18" s="311" t="s">
        <v>21</v>
      </c>
      <c r="E18" s="312" t="s">
        <v>21</v>
      </c>
      <c r="F18" s="313">
        <v>43.299999999999997</v>
      </c>
      <c r="G18" s="41"/>
      <c r="H18" s="47"/>
    </row>
    <row r="19" s="2" customFormat="1" ht="16.8" customHeight="1">
      <c r="A19" s="41"/>
      <c r="B19" s="47"/>
      <c r="C19" s="310" t="s">
        <v>146</v>
      </c>
      <c r="D19" s="311" t="s">
        <v>21</v>
      </c>
      <c r="E19" s="312" t="s">
        <v>21</v>
      </c>
      <c r="F19" s="313">
        <v>0.56999999999999995</v>
      </c>
      <c r="G19" s="41"/>
      <c r="H19" s="47"/>
    </row>
    <row r="20" s="2" customFormat="1" ht="16.8" customHeight="1">
      <c r="A20" s="41"/>
      <c r="B20" s="47"/>
      <c r="C20" s="314" t="s">
        <v>21</v>
      </c>
      <c r="D20" s="314" t="s">
        <v>497</v>
      </c>
      <c r="E20" s="20" t="s">
        <v>21</v>
      </c>
      <c r="F20" s="315">
        <v>0.56999999999999995</v>
      </c>
      <c r="G20" s="41"/>
      <c r="H20" s="47"/>
    </row>
    <row r="21" s="2" customFormat="1" ht="16.8" customHeight="1">
      <c r="A21" s="41"/>
      <c r="B21" s="47"/>
      <c r="C21" s="314" t="s">
        <v>21</v>
      </c>
      <c r="D21" s="314" t="s">
        <v>21</v>
      </c>
      <c r="E21" s="20" t="s">
        <v>21</v>
      </c>
      <c r="F21" s="315">
        <v>0</v>
      </c>
      <c r="G21" s="41"/>
      <c r="H21" s="47"/>
    </row>
    <row r="22" s="2" customFormat="1" ht="16.8" customHeight="1">
      <c r="A22" s="41"/>
      <c r="B22" s="47"/>
      <c r="C22" s="314" t="s">
        <v>146</v>
      </c>
      <c r="D22" s="314" t="s">
        <v>491</v>
      </c>
      <c r="E22" s="20" t="s">
        <v>21</v>
      </c>
      <c r="F22" s="315">
        <v>0.56999999999999995</v>
      </c>
      <c r="G22" s="41"/>
      <c r="H22" s="47"/>
    </row>
    <row r="23" s="2" customFormat="1" ht="16.8" customHeight="1">
      <c r="A23" s="41"/>
      <c r="B23" s="47"/>
      <c r="C23" s="316" t="s">
        <v>3542</v>
      </c>
      <c r="D23" s="41"/>
      <c r="E23" s="41"/>
      <c r="F23" s="41"/>
      <c r="G23" s="41"/>
      <c r="H23" s="47"/>
    </row>
    <row r="24" s="2" customFormat="1" ht="16.8" customHeight="1">
      <c r="A24" s="41"/>
      <c r="B24" s="47"/>
      <c r="C24" s="314" t="s">
        <v>493</v>
      </c>
      <c r="D24" s="314" t="s">
        <v>3546</v>
      </c>
      <c r="E24" s="20" t="s">
        <v>250</v>
      </c>
      <c r="F24" s="315">
        <v>0.56999999999999995</v>
      </c>
      <c r="G24" s="41"/>
      <c r="H24" s="47"/>
    </row>
    <row r="25" s="2" customFormat="1" ht="16.8" customHeight="1">
      <c r="A25" s="41"/>
      <c r="B25" s="47"/>
      <c r="C25" s="314" t="s">
        <v>505</v>
      </c>
      <c r="D25" s="314" t="s">
        <v>3544</v>
      </c>
      <c r="E25" s="20" t="s">
        <v>250</v>
      </c>
      <c r="F25" s="315">
        <v>302.64800000000002</v>
      </c>
      <c r="G25" s="41"/>
      <c r="H25" s="47"/>
    </row>
    <row r="26" s="2" customFormat="1" ht="16.8" customHeight="1">
      <c r="A26" s="41"/>
      <c r="B26" s="47"/>
      <c r="C26" s="310" t="s">
        <v>149</v>
      </c>
      <c r="D26" s="311" t="s">
        <v>21</v>
      </c>
      <c r="E26" s="312" t="s">
        <v>21</v>
      </c>
      <c r="F26" s="313">
        <v>3.9159999999999999</v>
      </c>
      <c r="G26" s="41"/>
      <c r="H26" s="47"/>
    </row>
    <row r="27" s="2" customFormat="1" ht="16.8" customHeight="1">
      <c r="A27" s="41"/>
      <c r="B27" s="47"/>
      <c r="C27" s="314" t="s">
        <v>21</v>
      </c>
      <c r="D27" s="314" t="s">
        <v>503</v>
      </c>
      <c r="E27" s="20" t="s">
        <v>21</v>
      </c>
      <c r="F27" s="315">
        <v>3.9159999999999999</v>
      </c>
      <c r="G27" s="41"/>
      <c r="H27" s="47"/>
    </row>
    <row r="28" s="2" customFormat="1" ht="16.8" customHeight="1">
      <c r="A28" s="41"/>
      <c r="B28" s="47"/>
      <c r="C28" s="314" t="s">
        <v>21</v>
      </c>
      <c r="D28" s="314" t="s">
        <v>21</v>
      </c>
      <c r="E28" s="20" t="s">
        <v>21</v>
      </c>
      <c r="F28" s="315">
        <v>0</v>
      </c>
      <c r="G28" s="41"/>
      <c r="H28" s="47"/>
    </row>
    <row r="29" s="2" customFormat="1" ht="16.8" customHeight="1">
      <c r="A29" s="41"/>
      <c r="B29" s="47"/>
      <c r="C29" s="314" t="s">
        <v>149</v>
      </c>
      <c r="D29" s="314" t="s">
        <v>491</v>
      </c>
      <c r="E29" s="20" t="s">
        <v>21</v>
      </c>
      <c r="F29" s="315">
        <v>3.9159999999999999</v>
      </c>
      <c r="G29" s="41"/>
      <c r="H29" s="47"/>
    </row>
    <row r="30" s="2" customFormat="1" ht="16.8" customHeight="1">
      <c r="A30" s="41"/>
      <c r="B30" s="47"/>
      <c r="C30" s="316" t="s">
        <v>3542</v>
      </c>
      <c r="D30" s="41"/>
      <c r="E30" s="41"/>
      <c r="F30" s="41"/>
      <c r="G30" s="41"/>
      <c r="H30" s="47"/>
    </row>
    <row r="31" s="2" customFormat="1" ht="16.8" customHeight="1">
      <c r="A31" s="41"/>
      <c r="B31" s="47"/>
      <c r="C31" s="314" t="s">
        <v>499</v>
      </c>
      <c r="D31" s="314" t="s">
        <v>3547</v>
      </c>
      <c r="E31" s="20" t="s">
        <v>250</v>
      </c>
      <c r="F31" s="315">
        <v>3.9159999999999999</v>
      </c>
      <c r="G31" s="41"/>
      <c r="H31" s="47"/>
    </row>
    <row r="32" s="2" customFormat="1" ht="16.8" customHeight="1">
      <c r="A32" s="41"/>
      <c r="B32" s="47"/>
      <c r="C32" s="314" t="s">
        <v>505</v>
      </c>
      <c r="D32" s="314" t="s">
        <v>3544</v>
      </c>
      <c r="E32" s="20" t="s">
        <v>250</v>
      </c>
      <c r="F32" s="315">
        <v>302.64800000000002</v>
      </c>
      <c r="G32" s="41"/>
      <c r="H32" s="47"/>
    </row>
    <row r="33" s="2" customFormat="1" ht="16.8" customHeight="1">
      <c r="A33" s="41"/>
      <c r="B33" s="47"/>
      <c r="C33" s="310" t="s">
        <v>151</v>
      </c>
      <c r="D33" s="311" t="s">
        <v>21</v>
      </c>
      <c r="E33" s="312" t="s">
        <v>21</v>
      </c>
      <c r="F33" s="313">
        <v>1.0960000000000001</v>
      </c>
      <c r="G33" s="41"/>
      <c r="H33" s="47"/>
    </row>
    <row r="34" s="2" customFormat="1" ht="16.8" customHeight="1">
      <c r="A34" s="41"/>
      <c r="B34" s="47"/>
      <c r="C34" s="314" t="s">
        <v>21</v>
      </c>
      <c r="D34" s="314" t="s">
        <v>519</v>
      </c>
      <c r="E34" s="20" t="s">
        <v>21</v>
      </c>
      <c r="F34" s="315">
        <v>0.10199999999999999</v>
      </c>
      <c r="G34" s="41"/>
      <c r="H34" s="47"/>
    </row>
    <row r="35" s="2" customFormat="1" ht="16.8" customHeight="1">
      <c r="A35" s="41"/>
      <c r="B35" s="47"/>
      <c r="C35" s="314" t="s">
        <v>21</v>
      </c>
      <c r="D35" s="314" t="s">
        <v>520</v>
      </c>
      <c r="E35" s="20" t="s">
        <v>21</v>
      </c>
      <c r="F35" s="315">
        <v>0.99399999999999999</v>
      </c>
      <c r="G35" s="41"/>
      <c r="H35" s="47"/>
    </row>
    <row r="36" s="2" customFormat="1" ht="16.8" customHeight="1">
      <c r="A36" s="41"/>
      <c r="B36" s="47"/>
      <c r="C36" s="314" t="s">
        <v>21</v>
      </c>
      <c r="D36" s="314" t="s">
        <v>21</v>
      </c>
      <c r="E36" s="20" t="s">
        <v>21</v>
      </c>
      <c r="F36" s="315">
        <v>0</v>
      </c>
      <c r="G36" s="41"/>
      <c r="H36" s="47"/>
    </row>
    <row r="37" s="2" customFormat="1" ht="16.8" customHeight="1">
      <c r="A37" s="41"/>
      <c r="B37" s="47"/>
      <c r="C37" s="314" t="s">
        <v>151</v>
      </c>
      <c r="D37" s="314" t="s">
        <v>491</v>
      </c>
      <c r="E37" s="20" t="s">
        <v>21</v>
      </c>
      <c r="F37" s="315">
        <v>1.0960000000000001</v>
      </c>
      <c r="G37" s="41"/>
      <c r="H37" s="47"/>
    </row>
    <row r="38" s="2" customFormat="1" ht="16.8" customHeight="1">
      <c r="A38" s="41"/>
      <c r="B38" s="47"/>
      <c r="C38" s="316" t="s">
        <v>3542</v>
      </c>
      <c r="D38" s="41"/>
      <c r="E38" s="41"/>
      <c r="F38" s="41"/>
      <c r="G38" s="41"/>
      <c r="H38" s="47"/>
    </row>
    <row r="39" s="2" customFormat="1" ht="16.8" customHeight="1">
      <c r="A39" s="41"/>
      <c r="B39" s="47"/>
      <c r="C39" s="314" t="s">
        <v>516</v>
      </c>
      <c r="D39" s="314" t="s">
        <v>517</v>
      </c>
      <c r="E39" s="20" t="s">
        <v>250</v>
      </c>
      <c r="F39" s="315">
        <v>1.0960000000000001</v>
      </c>
      <c r="G39" s="41"/>
      <c r="H39" s="47"/>
    </row>
    <row r="40" s="2" customFormat="1" ht="16.8" customHeight="1">
      <c r="A40" s="41"/>
      <c r="B40" s="47"/>
      <c r="C40" s="314" t="s">
        <v>505</v>
      </c>
      <c r="D40" s="314" t="s">
        <v>3544</v>
      </c>
      <c r="E40" s="20" t="s">
        <v>250</v>
      </c>
      <c r="F40" s="315">
        <v>302.64800000000002</v>
      </c>
      <c r="G40" s="41"/>
      <c r="H40" s="47"/>
    </row>
    <row r="41" s="2" customFormat="1" ht="16.8" customHeight="1">
      <c r="A41" s="41"/>
      <c r="B41" s="47"/>
      <c r="C41" s="310" t="s">
        <v>3548</v>
      </c>
      <c r="D41" s="311" t="s">
        <v>21</v>
      </c>
      <c r="E41" s="312" t="s">
        <v>21</v>
      </c>
      <c r="F41" s="313">
        <v>8.6799999999999997</v>
      </c>
      <c r="G41" s="41"/>
      <c r="H41" s="47"/>
    </row>
    <row r="42" s="2" customFormat="1" ht="16.8" customHeight="1">
      <c r="A42" s="41"/>
      <c r="B42" s="47"/>
      <c r="C42" s="310" t="s">
        <v>153</v>
      </c>
      <c r="D42" s="311" t="s">
        <v>21</v>
      </c>
      <c r="E42" s="312" t="s">
        <v>21</v>
      </c>
      <c r="F42" s="313">
        <v>118.872</v>
      </c>
      <c r="G42" s="41"/>
      <c r="H42" s="47"/>
    </row>
    <row r="43" s="2" customFormat="1" ht="16.8" customHeight="1">
      <c r="A43" s="41"/>
      <c r="B43" s="47"/>
      <c r="C43" s="314" t="s">
        <v>21</v>
      </c>
      <c r="D43" s="314" t="s">
        <v>373</v>
      </c>
      <c r="E43" s="20" t="s">
        <v>21</v>
      </c>
      <c r="F43" s="315">
        <v>0</v>
      </c>
      <c r="G43" s="41"/>
      <c r="H43" s="47"/>
    </row>
    <row r="44" s="2" customFormat="1" ht="16.8" customHeight="1">
      <c r="A44" s="41"/>
      <c r="B44" s="47"/>
      <c r="C44" s="314" t="s">
        <v>21</v>
      </c>
      <c r="D44" s="314" t="s">
        <v>537</v>
      </c>
      <c r="E44" s="20" t="s">
        <v>21</v>
      </c>
      <c r="F44" s="315">
        <v>0</v>
      </c>
      <c r="G44" s="41"/>
      <c r="H44" s="47"/>
    </row>
    <row r="45" s="2" customFormat="1" ht="16.8" customHeight="1">
      <c r="A45" s="41"/>
      <c r="B45" s="47"/>
      <c r="C45" s="314" t="s">
        <v>21</v>
      </c>
      <c r="D45" s="314" t="s">
        <v>546</v>
      </c>
      <c r="E45" s="20" t="s">
        <v>21</v>
      </c>
      <c r="F45" s="315">
        <v>103.5</v>
      </c>
      <c r="G45" s="41"/>
      <c r="H45" s="47"/>
    </row>
    <row r="46" s="2" customFormat="1" ht="16.8" customHeight="1">
      <c r="A46" s="41"/>
      <c r="B46" s="47"/>
      <c r="C46" s="314" t="s">
        <v>21</v>
      </c>
      <c r="D46" s="314" t="s">
        <v>547</v>
      </c>
      <c r="E46" s="20" t="s">
        <v>21</v>
      </c>
      <c r="F46" s="315">
        <v>15.372</v>
      </c>
      <c r="G46" s="41"/>
      <c r="H46" s="47"/>
    </row>
    <row r="47" s="2" customFormat="1" ht="16.8" customHeight="1">
      <c r="A47" s="41"/>
      <c r="B47" s="47"/>
      <c r="C47" s="314" t="s">
        <v>21</v>
      </c>
      <c r="D47" s="314" t="s">
        <v>21</v>
      </c>
      <c r="E47" s="20" t="s">
        <v>21</v>
      </c>
      <c r="F47" s="315">
        <v>0</v>
      </c>
      <c r="G47" s="41"/>
      <c r="H47" s="47"/>
    </row>
    <row r="48" s="2" customFormat="1" ht="16.8" customHeight="1">
      <c r="A48" s="41"/>
      <c r="B48" s="47"/>
      <c r="C48" s="314" t="s">
        <v>153</v>
      </c>
      <c r="D48" s="314" t="s">
        <v>491</v>
      </c>
      <c r="E48" s="20" t="s">
        <v>21</v>
      </c>
      <c r="F48" s="315">
        <v>118.872</v>
      </c>
      <c r="G48" s="41"/>
      <c r="H48" s="47"/>
    </row>
    <row r="49" s="2" customFormat="1" ht="16.8" customHeight="1">
      <c r="A49" s="41"/>
      <c r="B49" s="47"/>
      <c r="C49" s="316" t="s">
        <v>3542</v>
      </c>
      <c r="D49" s="41"/>
      <c r="E49" s="41"/>
      <c r="F49" s="41"/>
      <c r="G49" s="41"/>
      <c r="H49" s="47"/>
    </row>
    <row r="50" s="2" customFormat="1" ht="16.8" customHeight="1">
      <c r="A50" s="41"/>
      <c r="B50" s="47"/>
      <c r="C50" s="314" t="s">
        <v>542</v>
      </c>
      <c r="D50" s="314" t="s">
        <v>3549</v>
      </c>
      <c r="E50" s="20" t="s">
        <v>198</v>
      </c>
      <c r="F50" s="315">
        <v>118.872</v>
      </c>
      <c r="G50" s="41"/>
      <c r="H50" s="47"/>
    </row>
    <row r="51" s="2" customFormat="1" ht="16.8" customHeight="1">
      <c r="A51" s="41"/>
      <c r="B51" s="47"/>
      <c r="C51" s="314" t="s">
        <v>549</v>
      </c>
      <c r="D51" s="314" t="s">
        <v>3550</v>
      </c>
      <c r="E51" s="20" t="s">
        <v>198</v>
      </c>
      <c r="F51" s="315">
        <v>118.872</v>
      </c>
      <c r="G51" s="41"/>
      <c r="H51" s="47"/>
    </row>
    <row r="52" s="2" customFormat="1" ht="16.8" customHeight="1">
      <c r="A52" s="41"/>
      <c r="B52" s="47"/>
      <c r="C52" s="314" t="s">
        <v>555</v>
      </c>
      <c r="D52" s="314" t="s">
        <v>3551</v>
      </c>
      <c r="E52" s="20" t="s">
        <v>198</v>
      </c>
      <c r="F52" s="315">
        <v>118.872</v>
      </c>
      <c r="G52" s="41"/>
      <c r="H52" s="47"/>
    </row>
    <row r="53" s="2" customFormat="1" ht="26.4" customHeight="1">
      <c r="A53" s="41"/>
      <c r="B53" s="47"/>
      <c r="C53" s="309" t="s">
        <v>3552</v>
      </c>
      <c r="D53" s="309" t="s">
        <v>88</v>
      </c>
      <c r="E53" s="41"/>
      <c r="F53" s="41"/>
      <c r="G53" s="41"/>
      <c r="H53" s="47"/>
    </row>
    <row r="54" s="2" customFormat="1" ht="16.8" customHeight="1">
      <c r="A54" s="41"/>
      <c r="B54" s="47"/>
      <c r="C54" s="310" t="s">
        <v>700</v>
      </c>
      <c r="D54" s="311" t="s">
        <v>21</v>
      </c>
      <c r="E54" s="312" t="s">
        <v>21</v>
      </c>
      <c r="F54" s="313">
        <v>208.96299999999999</v>
      </c>
      <c r="G54" s="41"/>
      <c r="H54" s="47"/>
    </row>
    <row r="55" s="2" customFormat="1" ht="16.8" customHeight="1">
      <c r="A55" s="41"/>
      <c r="B55" s="47"/>
      <c r="C55" s="314" t="s">
        <v>21</v>
      </c>
      <c r="D55" s="314" t="s">
        <v>1468</v>
      </c>
      <c r="E55" s="20" t="s">
        <v>21</v>
      </c>
      <c r="F55" s="315">
        <v>0</v>
      </c>
      <c r="G55" s="41"/>
      <c r="H55" s="47"/>
    </row>
    <row r="56" s="2" customFormat="1" ht="16.8" customHeight="1">
      <c r="A56" s="41"/>
      <c r="B56" s="47"/>
      <c r="C56" s="314" t="s">
        <v>21</v>
      </c>
      <c r="D56" s="314" t="s">
        <v>1587</v>
      </c>
      <c r="E56" s="20" t="s">
        <v>21</v>
      </c>
      <c r="F56" s="315">
        <v>103.94</v>
      </c>
      <c r="G56" s="41"/>
      <c r="H56" s="47"/>
    </row>
    <row r="57" s="2" customFormat="1" ht="16.8" customHeight="1">
      <c r="A57" s="41"/>
      <c r="B57" s="47"/>
      <c r="C57" s="314" t="s">
        <v>21</v>
      </c>
      <c r="D57" s="314" t="s">
        <v>1655</v>
      </c>
      <c r="E57" s="20" t="s">
        <v>21</v>
      </c>
      <c r="F57" s="315">
        <v>57.052</v>
      </c>
      <c r="G57" s="41"/>
      <c r="H57" s="47"/>
    </row>
    <row r="58" s="2" customFormat="1" ht="16.8" customHeight="1">
      <c r="A58" s="41"/>
      <c r="B58" s="47"/>
      <c r="C58" s="314" t="s">
        <v>21</v>
      </c>
      <c r="D58" s="314" t="s">
        <v>1656</v>
      </c>
      <c r="E58" s="20" t="s">
        <v>21</v>
      </c>
      <c r="F58" s="315">
        <v>5.2300000000000004</v>
      </c>
      <c r="G58" s="41"/>
      <c r="H58" s="47"/>
    </row>
    <row r="59" s="2" customFormat="1" ht="16.8" customHeight="1">
      <c r="A59" s="41"/>
      <c r="B59" s="47"/>
      <c r="C59" s="314" t="s">
        <v>21</v>
      </c>
      <c r="D59" s="314" t="s">
        <v>1470</v>
      </c>
      <c r="E59" s="20" t="s">
        <v>21</v>
      </c>
      <c r="F59" s="315">
        <v>0</v>
      </c>
      <c r="G59" s="41"/>
      <c r="H59" s="47"/>
    </row>
    <row r="60" s="2" customFormat="1" ht="16.8" customHeight="1">
      <c r="A60" s="41"/>
      <c r="B60" s="47"/>
      <c r="C60" s="314" t="s">
        <v>21</v>
      </c>
      <c r="D60" s="314" t="s">
        <v>1657</v>
      </c>
      <c r="E60" s="20" t="s">
        <v>21</v>
      </c>
      <c r="F60" s="315">
        <v>22.48</v>
      </c>
      <c r="G60" s="41"/>
      <c r="H60" s="47"/>
    </row>
    <row r="61" s="2" customFormat="1" ht="16.8" customHeight="1">
      <c r="A61" s="41"/>
      <c r="B61" s="47"/>
      <c r="C61" s="314" t="s">
        <v>21</v>
      </c>
      <c r="D61" s="314" t="s">
        <v>1658</v>
      </c>
      <c r="E61" s="20" t="s">
        <v>21</v>
      </c>
      <c r="F61" s="315">
        <v>9.9860000000000007</v>
      </c>
      <c r="G61" s="41"/>
      <c r="H61" s="47"/>
    </row>
    <row r="62" s="2" customFormat="1" ht="16.8" customHeight="1">
      <c r="A62" s="41"/>
      <c r="B62" s="47"/>
      <c r="C62" s="314" t="s">
        <v>21</v>
      </c>
      <c r="D62" s="314" t="s">
        <v>1659</v>
      </c>
      <c r="E62" s="20" t="s">
        <v>21</v>
      </c>
      <c r="F62" s="315">
        <v>10.275</v>
      </c>
      <c r="G62" s="41"/>
      <c r="H62" s="47"/>
    </row>
    <row r="63" s="2" customFormat="1" ht="16.8" customHeight="1">
      <c r="A63" s="41"/>
      <c r="B63" s="47"/>
      <c r="C63" s="314" t="s">
        <v>21</v>
      </c>
      <c r="D63" s="314" t="s">
        <v>21</v>
      </c>
      <c r="E63" s="20" t="s">
        <v>21</v>
      </c>
      <c r="F63" s="315">
        <v>0</v>
      </c>
      <c r="G63" s="41"/>
      <c r="H63" s="47"/>
    </row>
    <row r="64" s="2" customFormat="1" ht="16.8" customHeight="1">
      <c r="A64" s="41"/>
      <c r="B64" s="47"/>
      <c r="C64" s="314" t="s">
        <v>700</v>
      </c>
      <c r="D64" s="314" t="s">
        <v>491</v>
      </c>
      <c r="E64" s="20" t="s">
        <v>21</v>
      </c>
      <c r="F64" s="315">
        <v>208.96299999999999</v>
      </c>
      <c r="G64" s="41"/>
      <c r="H64" s="47"/>
    </row>
    <row r="65" s="2" customFormat="1" ht="16.8" customHeight="1">
      <c r="A65" s="41"/>
      <c r="B65" s="47"/>
      <c r="C65" s="316" t="s">
        <v>3542</v>
      </c>
      <c r="D65" s="41"/>
      <c r="E65" s="41"/>
      <c r="F65" s="41"/>
      <c r="G65" s="41"/>
      <c r="H65" s="47"/>
    </row>
    <row r="66" s="2" customFormat="1" ht="16.8" customHeight="1">
      <c r="A66" s="41"/>
      <c r="B66" s="47"/>
      <c r="C66" s="314" t="s">
        <v>1651</v>
      </c>
      <c r="D66" s="314" t="s">
        <v>3553</v>
      </c>
      <c r="E66" s="20" t="s">
        <v>198</v>
      </c>
      <c r="F66" s="315">
        <v>208.96299999999999</v>
      </c>
      <c r="G66" s="41"/>
      <c r="H66" s="47"/>
    </row>
    <row r="67" s="2" customFormat="1" ht="16.8" customHeight="1">
      <c r="A67" s="41"/>
      <c r="B67" s="47"/>
      <c r="C67" s="314" t="s">
        <v>1603</v>
      </c>
      <c r="D67" s="314" t="s">
        <v>3554</v>
      </c>
      <c r="E67" s="20" t="s">
        <v>198</v>
      </c>
      <c r="F67" s="315">
        <v>208.96299999999999</v>
      </c>
      <c r="G67" s="41"/>
      <c r="H67" s="47"/>
    </row>
    <row r="68" s="2" customFormat="1" ht="16.8" customHeight="1">
      <c r="A68" s="41"/>
      <c r="B68" s="47"/>
      <c r="C68" s="314" t="s">
        <v>1666</v>
      </c>
      <c r="D68" s="314" t="s">
        <v>3555</v>
      </c>
      <c r="E68" s="20" t="s">
        <v>198</v>
      </c>
      <c r="F68" s="315">
        <v>208.96299999999999</v>
      </c>
      <c r="G68" s="41"/>
      <c r="H68" s="47"/>
    </row>
    <row r="69" s="2" customFormat="1" ht="16.8" customHeight="1">
      <c r="A69" s="41"/>
      <c r="B69" s="47"/>
      <c r="C69" s="310" t="s">
        <v>702</v>
      </c>
      <c r="D69" s="311" t="s">
        <v>21</v>
      </c>
      <c r="E69" s="312" t="s">
        <v>21</v>
      </c>
      <c r="F69" s="313">
        <v>126.42</v>
      </c>
      <c r="G69" s="41"/>
      <c r="H69" s="47"/>
    </row>
    <row r="70" s="2" customFormat="1" ht="16.8" customHeight="1">
      <c r="A70" s="41"/>
      <c r="B70" s="47"/>
      <c r="C70" s="314" t="s">
        <v>21</v>
      </c>
      <c r="D70" s="314" t="s">
        <v>1468</v>
      </c>
      <c r="E70" s="20" t="s">
        <v>21</v>
      </c>
      <c r="F70" s="315">
        <v>0</v>
      </c>
      <c r="G70" s="41"/>
      <c r="H70" s="47"/>
    </row>
    <row r="71" s="2" customFormat="1" ht="16.8" customHeight="1">
      <c r="A71" s="41"/>
      <c r="B71" s="47"/>
      <c r="C71" s="314" t="s">
        <v>21</v>
      </c>
      <c r="D71" s="314" t="s">
        <v>1587</v>
      </c>
      <c r="E71" s="20" t="s">
        <v>21</v>
      </c>
      <c r="F71" s="315">
        <v>103.94</v>
      </c>
      <c r="G71" s="41"/>
      <c r="H71" s="47"/>
    </row>
    <row r="72" s="2" customFormat="1" ht="16.8" customHeight="1">
      <c r="A72" s="41"/>
      <c r="B72" s="47"/>
      <c r="C72" s="314" t="s">
        <v>21</v>
      </c>
      <c r="D72" s="314" t="s">
        <v>1470</v>
      </c>
      <c r="E72" s="20" t="s">
        <v>21</v>
      </c>
      <c r="F72" s="315">
        <v>0</v>
      </c>
      <c r="G72" s="41"/>
      <c r="H72" s="47"/>
    </row>
    <row r="73" s="2" customFormat="1" ht="16.8" customHeight="1">
      <c r="A73" s="41"/>
      <c r="B73" s="47"/>
      <c r="C73" s="314" t="s">
        <v>21</v>
      </c>
      <c r="D73" s="314" t="s">
        <v>1657</v>
      </c>
      <c r="E73" s="20" t="s">
        <v>21</v>
      </c>
      <c r="F73" s="315">
        <v>22.48</v>
      </c>
      <c r="G73" s="41"/>
      <c r="H73" s="47"/>
    </row>
    <row r="74" s="2" customFormat="1" ht="16.8" customHeight="1">
      <c r="A74" s="41"/>
      <c r="B74" s="47"/>
      <c r="C74" s="314" t="s">
        <v>21</v>
      </c>
      <c r="D74" s="314" t="s">
        <v>21</v>
      </c>
      <c r="E74" s="20" t="s">
        <v>21</v>
      </c>
      <c r="F74" s="315">
        <v>0</v>
      </c>
      <c r="G74" s="41"/>
      <c r="H74" s="47"/>
    </row>
    <row r="75" s="2" customFormat="1" ht="16.8" customHeight="1">
      <c r="A75" s="41"/>
      <c r="B75" s="47"/>
      <c r="C75" s="314" t="s">
        <v>702</v>
      </c>
      <c r="D75" s="314" t="s">
        <v>491</v>
      </c>
      <c r="E75" s="20" t="s">
        <v>21</v>
      </c>
      <c r="F75" s="315">
        <v>126.42</v>
      </c>
      <c r="G75" s="41"/>
      <c r="H75" s="47"/>
    </row>
    <row r="76" s="2" customFormat="1" ht="16.8" customHeight="1">
      <c r="A76" s="41"/>
      <c r="B76" s="47"/>
      <c r="C76" s="316" t="s">
        <v>3542</v>
      </c>
      <c r="D76" s="41"/>
      <c r="E76" s="41"/>
      <c r="F76" s="41"/>
      <c r="G76" s="41"/>
      <c r="H76" s="47"/>
    </row>
    <row r="77" s="2" customFormat="1" ht="16.8" customHeight="1">
      <c r="A77" s="41"/>
      <c r="B77" s="47"/>
      <c r="C77" s="314" t="s">
        <v>1740</v>
      </c>
      <c r="D77" s="314" t="s">
        <v>3556</v>
      </c>
      <c r="E77" s="20" t="s">
        <v>198</v>
      </c>
      <c r="F77" s="315">
        <v>126.42</v>
      </c>
      <c r="G77" s="41"/>
      <c r="H77" s="47"/>
    </row>
    <row r="78" s="2" customFormat="1" ht="16.8" customHeight="1">
      <c r="A78" s="41"/>
      <c r="B78" s="47"/>
      <c r="C78" s="314" t="s">
        <v>1750</v>
      </c>
      <c r="D78" s="314" t="s">
        <v>3557</v>
      </c>
      <c r="E78" s="20" t="s">
        <v>198</v>
      </c>
      <c r="F78" s="315">
        <v>126.42</v>
      </c>
      <c r="G78" s="41"/>
      <c r="H78" s="47"/>
    </row>
    <row r="79" s="2" customFormat="1" ht="16.8" customHeight="1">
      <c r="A79" s="41"/>
      <c r="B79" s="47"/>
      <c r="C79" s="314" t="s">
        <v>1755</v>
      </c>
      <c r="D79" s="314" t="s">
        <v>1756</v>
      </c>
      <c r="E79" s="20" t="s">
        <v>224</v>
      </c>
      <c r="F79" s="315">
        <v>9.6240000000000006</v>
      </c>
      <c r="G79" s="41"/>
      <c r="H79" s="47"/>
    </row>
    <row r="80" s="2" customFormat="1" ht="16.8" customHeight="1">
      <c r="A80" s="41"/>
      <c r="B80" s="47"/>
      <c r="C80" s="310" t="s">
        <v>704</v>
      </c>
      <c r="D80" s="311" t="s">
        <v>21</v>
      </c>
      <c r="E80" s="312" t="s">
        <v>21</v>
      </c>
      <c r="F80" s="313">
        <v>44.503</v>
      </c>
      <c r="G80" s="41"/>
      <c r="H80" s="47"/>
    </row>
    <row r="81" s="2" customFormat="1" ht="16.8" customHeight="1">
      <c r="A81" s="41"/>
      <c r="B81" s="47"/>
      <c r="C81" s="314" t="s">
        <v>21</v>
      </c>
      <c r="D81" s="314" t="s">
        <v>1468</v>
      </c>
      <c r="E81" s="20" t="s">
        <v>21</v>
      </c>
      <c r="F81" s="315">
        <v>0</v>
      </c>
      <c r="G81" s="41"/>
      <c r="H81" s="47"/>
    </row>
    <row r="82" s="2" customFormat="1" ht="16.8" customHeight="1">
      <c r="A82" s="41"/>
      <c r="B82" s="47"/>
      <c r="C82" s="314" t="s">
        <v>21</v>
      </c>
      <c r="D82" s="314" t="s">
        <v>1732</v>
      </c>
      <c r="E82" s="20" t="s">
        <v>21</v>
      </c>
      <c r="F82" s="315">
        <v>29.099</v>
      </c>
      <c r="G82" s="41"/>
      <c r="H82" s="47"/>
    </row>
    <row r="83" s="2" customFormat="1" ht="16.8" customHeight="1">
      <c r="A83" s="41"/>
      <c r="B83" s="47"/>
      <c r="C83" s="314" t="s">
        <v>21</v>
      </c>
      <c r="D83" s="314" t="s">
        <v>21</v>
      </c>
      <c r="E83" s="20" t="s">
        <v>21</v>
      </c>
      <c r="F83" s="315">
        <v>0</v>
      </c>
      <c r="G83" s="41"/>
      <c r="H83" s="47"/>
    </row>
    <row r="84" s="2" customFormat="1" ht="16.8" customHeight="1">
      <c r="A84" s="41"/>
      <c r="B84" s="47"/>
      <c r="C84" s="314" t="s">
        <v>21</v>
      </c>
      <c r="D84" s="314" t="s">
        <v>1470</v>
      </c>
      <c r="E84" s="20" t="s">
        <v>21</v>
      </c>
      <c r="F84" s="315">
        <v>0</v>
      </c>
      <c r="G84" s="41"/>
      <c r="H84" s="47"/>
    </row>
    <row r="85" s="2" customFormat="1" ht="16.8" customHeight="1">
      <c r="A85" s="41"/>
      <c r="B85" s="47"/>
      <c r="C85" s="314" t="s">
        <v>21</v>
      </c>
      <c r="D85" s="314" t="s">
        <v>1733</v>
      </c>
      <c r="E85" s="20" t="s">
        <v>21</v>
      </c>
      <c r="F85" s="315">
        <v>15.404</v>
      </c>
      <c r="G85" s="41"/>
      <c r="H85" s="47"/>
    </row>
    <row r="86" s="2" customFormat="1" ht="16.8" customHeight="1">
      <c r="A86" s="41"/>
      <c r="B86" s="47"/>
      <c r="C86" s="314" t="s">
        <v>21</v>
      </c>
      <c r="D86" s="314" t="s">
        <v>21</v>
      </c>
      <c r="E86" s="20" t="s">
        <v>21</v>
      </c>
      <c r="F86" s="315">
        <v>0</v>
      </c>
      <c r="G86" s="41"/>
      <c r="H86" s="47"/>
    </row>
    <row r="87" s="2" customFormat="1" ht="16.8" customHeight="1">
      <c r="A87" s="41"/>
      <c r="B87" s="47"/>
      <c r="C87" s="314" t="s">
        <v>704</v>
      </c>
      <c r="D87" s="314" t="s">
        <v>491</v>
      </c>
      <c r="E87" s="20" t="s">
        <v>21</v>
      </c>
      <c r="F87" s="315">
        <v>44.503</v>
      </c>
      <c r="G87" s="41"/>
      <c r="H87" s="47"/>
    </row>
    <row r="88" s="2" customFormat="1" ht="16.8" customHeight="1">
      <c r="A88" s="41"/>
      <c r="B88" s="47"/>
      <c r="C88" s="316" t="s">
        <v>3542</v>
      </c>
      <c r="D88" s="41"/>
      <c r="E88" s="41"/>
      <c r="F88" s="41"/>
      <c r="G88" s="41"/>
      <c r="H88" s="47"/>
    </row>
    <row r="89" s="2" customFormat="1" ht="16.8" customHeight="1">
      <c r="A89" s="41"/>
      <c r="B89" s="47"/>
      <c r="C89" s="314" t="s">
        <v>1728</v>
      </c>
      <c r="D89" s="314" t="s">
        <v>3558</v>
      </c>
      <c r="E89" s="20" t="s">
        <v>198</v>
      </c>
      <c r="F89" s="315">
        <v>44.503</v>
      </c>
      <c r="G89" s="41"/>
      <c r="H89" s="47"/>
    </row>
    <row r="90" s="2" customFormat="1" ht="16.8" customHeight="1">
      <c r="A90" s="41"/>
      <c r="B90" s="47"/>
      <c r="C90" s="314" t="s">
        <v>1735</v>
      </c>
      <c r="D90" s="314" t="s">
        <v>1736</v>
      </c>
      <c r="E90" s="20" t="s">
        <v>198</v>
      </c>
      <c r="F90" s="315">
        <v>46.728000000000002</v>
      </c>
      <c r="G90" s="41"/>
      <c r="H90" s="47"/>
    </row>
    <row r="91" s="2" customFormat="1" ht="16.8" customHeight="1">
      <c r="A91" s="41"/>
      <c r="B91" s="47"/>
      <c r="C91" s="310" t="s">
        <v>706</v>
      </c>
      <c r="D91" s="311" t="s">
        <v>21</v>
      </c>
      <c r="E91" s="312" t="s">
        <v>21</v>
      </c>
      <c r="F91" s="313">
        <v>186.137</v>
      </c>
      <c r="G91" s="41"/>
      <c r="H91" s="47"/>
    </row>
    <row r="92" s="2" customFormat="1" ht="16.8" customHeight="1">
      <c r="A92" s="41"/>
      <c r="B92" s="47"/>
      <c r="C92" s="314" t="s">
        <v>21</v>
      </c>
      <c r="D92" s="314" t="s">
        <v>2340</v>
      </c>
      <c r="E92" s="20" t="s">
        <v>21</v>
      </c>
      <c r="F92" s="315">
        <v>170.69499999999999</v>
      </c>
      <c r="G92" s="41"/>
      <c r="H92" s="47"/>
    </row>
    <row r="93" s="2" customFormat="1" ht="16.8" customHeight="1">
      <c r="A93" s="41"/>
      <c r="B93" s="47"/>
      <c r="C93" s="314" t="s">
        <v>21</v>
      </c>
      <c r="D93" s="314" t="s">
        <v>2341</v>
      </c>
      <c r="E93" s="20" t="s">
        <v>21</v>
      </c>
      <c r="F93" s="315">
        <v>-16.864999999999998</v>
      </c>
      <c r="G93" s="41"/>
      <c r="H93" s="47"/>
    </row>
    <row r="94" s="2" customFormat="1" ht="16.8" customHeight="1">
      <c r="A94" s="41"/>
      <c r="B94" s="47"/>
      <c r="C94" s="314" t="s">
        <v>21</v>
      </c>
      <c r="D94" s="314" t="s">
        <v>2342</v>
      </c>
      <c r="E94" s="20" t="s">
        <v>21</v>
      </c>
      <c r="F94" s="315">
        <v>21.672000000000001</v>
      </c>
      <c r="G94" s="41"/>
      <c r="H94" s="47"/>
    </row>
    <row r="95" s="2" customFormat="1" ht="16.8" customHeight="1">
      <c r="A95" s="41"/>
      <c r="B95" s="47"/>
      <c r="C95" s="314" t="s">
        <v>21</v>
      </c>
      <c r="D95" s="314" t="s">
        <v>2343</v>
      </c>
      <c r="E95" s="20" t="s">
        <v>21</v>
      </c>
      <c r="F95" s="315">
        <v>-1.47</v>
      </c>
      <c r="G95" s="41"/>
      <c r="H95" s="47"/>
    </row>
    <row r="96" s="2" customFormat="1" ht="16.8" customHeight="1">
      <c r="A96" s="41"/>
      <c r="B96" s="47"/>
      <c r="C96" s="314" t="s">
        <v>21</v>
      </c>
      <c r="D96" s="314" t="s">
        <v>2344</v>
      </c>
      <c r="E96" s="20" t="s">
        <v>21</v>
      </c>
      <c r="F96" s="315">
        <v>13.44</v>
      </c>
      <c r="G96" s="41"/>
      <c r="H96" s="47"/>
    </row>
    <row r="97" s="2" customFormat="1" ht="16.8" customHeight="1">
      <c r="A97" s="41"/>
      <c r="B97" s="47"/>
      <c r="C97" s="314" t="s">
        <v>21</v>
      </c>
      <c r="D97" s="314" t="s">
        <v>2345</v>
      </c>
      <c r="E97" s="20" t="s">
        <v>21</v>
      </c>
      <c r="F97" s="315">
        <v>0.13500000000000001</v>
      </c>
      <c r="G97" s="41"/>
      <c r="H97" s="47"/>
    </row>
    <row r="98" s="2" customFormat="1" ht="16.8" customHeight="1">
      <c r="A98" s="41"/>
      <c r="B98" s="47"/>
      <c r="C98" s="314" t="s">
        <v>21</v>
      </c>
      <c r="D98" s="314" t="s">
        <v>2343</v>
      </c>
      <c r="E98" s="20" t="s">
        <v>21</v>
      </c>
      <c r="F98" s="315">
        <v>-1.47</v>
      </c>
      <c r="G98" s="41"/>
      <c r="H98" s="47"/>
    </row>
    <row r="99" s="2" customFormat="1" ht="16.8" customHeight="1">
      <c r="A99" s="41"/>
      <c r="B99" s="47"/>
      <c r="C99" s="314" t="s">
        <v>21</v>
      </c>
      <c r="D99" s="314" t="s">
        <v>21</v>
      </c>
      <c r="E99" s="20" t="s">
        <v>21</v>
      </c>
      <c r="F99" s="315">
        <v>0</v>
      </c>
      <c r="G99" s="41"/>
      <c r="H99" s="47"/>
    </row>
    <row r="100" s="2" customFormat="1" ht="16.8" customHeight="1">
      <c r="A100" s="41"/>
      <c r="B100" s="47"/>
      <c r="C100" s="314" t="s">
        <v>706</v>
      </c>
      <c r="D100" s="314" t="s">
        <v>491</v>
      </c>
      <c r="E100" s="20" t="s">
        <v>21</v>
      </c>
      <c r="F100" s="315">
        <v>186.137</v>
      </c>
      <c r="G100" s="41"/>
      <c r="H100" s="47"/>
    </row>
    <row r="101" s="2" customFormat="1" ht="16.8" customHeight="1">
      <c r="A101" s="41"/>
      <c r="B101" s="47"/>
      <c r="C101" s="316" t="s">
        <v>3542</v>
      </c>
      <c r="D101" s="41"/>
      <c r="E101" s="41"/>
      <c r="F101" s="41"/>
      <c r="G101" s="41"/>
      <c r="H101" s="47"/>
    </row>
    <row r="102" s="2" customFormat="1" ht="16.8" customHeight="1">
      <c r="A102" s="41"/>
      <c r="B102" s="47"/>
      <c r="C102" s="314" t="s">
        <v>2336</v>
      </c>
      <c r="D102" s="314" t="s">
        <v>3559</v>
      </c>
      <c r="E102" s="20" t="s">
        <v>198</v>
      </c>
      <c r="F102" s="315">
        <v>186.137</v>
      </c>
      <c r="G102" s="41"/>
      <c r="H102" s="47"/>
    </row>
    <row r="103" s="2" customFormat="1" ht="16.8" customHeight="1">
      <c r="A103" s="41"/>
      <c r="B103" s="47"/>
      <c r="C103" s="314" t="s">
        <v>1242</v>
      </c>
      <c r="D103" s="314" t="s">
        <v>3560</v>
      </c>
      <c r="E103" s="20" t="s">
        <v>198</v>
      </c>
      <c r="F103" s="315">
        <v>143.96199999999999</v>
      </c>
      <c r="G103" s="41"/>
      <c r="H103" s="47"/>
    </row>
    <row r="104" s="2" customFormat="1" ht="16.8" customHeight="1">
      <c r="A104" s="41"/>
      <c r="B104" s="47"/>
      <c r="C104" s="314" t="s">
        <v>2318</v>
      </c>
      <c r="D104" s="314" t="s">
        <v>3561</v>
      </c>
      <c r="E104" s="20" t="s">
        <v>198</v>
      </c>
      <c r="F104" s="315">
        <v>257.87</v>
      </c>
      <c r="G104" s="41"/>
      <c r="H104" s="47"/>
    </row>
    <row r="105" s="2" customFormat="1" ht="16.8" customHeight="1">
      <c r="A105" s="41"/>
      <c r="B105" s="47"/>
      <c r="C105" s="314" t="s">
        <v>2324</v>
      </c>
      <c r="D105" s="314" t="s">
        <v>3562</v>
      </c>
      <c r="E105" s="20" t="s">
        <v>198</v>
      </c>
      <c r="F105" s="315">
        <v>257.87</v>
      </c>
      <c r="G105" s="41"/>
      <c r="H105" s="47"/>
    </row>
    <row r="106" s="2" customFormat="1" ht="16.8" customHeight="1">
      <c r="A106" s="41"/>
      <c r="B106" s="47"/>
      <c r="C106" s="314" t="s">
        <v>2329</v>
      </c>
      <c r="D106" s="314" t="s">
        <v>3563</v>
      </c>
      <c r="E106" s="20" t="s">
        <v>198</v>
      </c>
      <c r="F106" s="315">
        <v>188.85400000000001</v>
      </c>
      <c r="G106" s="41"/>
      <c r="H106" s="47"/>
    </row>
    <row r="107" s="2" customFormat="1" ht="16.8" customHeight="1">
      <c r="A107" s="41"/>
      <c r="B107" s="47"/>
      <c r="C107" s="314" t="s">
        <v>2347</v>
      </c>
      <c r="D107" s="314" t="s">
        <v>2348</v>
      </c>
      <c r="E107" s="20" t="s">
        <v>198</v>
      </c>
      <c r="F107" s="315">
        <v>204.75100000000001</v>
      </c>
      <c r="G107" s="41"/>
      <c r="H107" s="47"/>
    </row>
    <row r="108" s="2" customFormat="1" ht="16.8" customHeight="1">
      <c r="A108" s="41"/>
      <c r="B108" s="47"/>
      <c r="C108" s="310" t="s">
        <v>708</v>
      </c>
      <c r="D108" s="311" t="s">
        <v>21</v>
      </c>
      <c r="E108" s="312" t="s">
        <v>21</v>
      </c>
      <c r="F108" s="313">
        <v>2.0019999999999998</v>
      </c>
      <c r="G108" s="41"/>
      <c r="H108" s="47"/>
    </row>
    <row r="109" s="2" customFormat="1" ht="16.8" customHeight="1">
      <c r="A109" s="41"/>
      <c r="B109" s="47"/>
      <c r="C109" s="314" t="s">
        <v>21</v>
      </c>
      <c r="D109" s="314" t="s">
        <v>2373</v>
      </c>
      <c r="E109" s="20" t="s">
        <v>21</v>
      </c>
      <c r="F109" s="315">
        <v>2.0019999999999998</v>
      </c>
      <c r="G109" s="41"/>
      <c r="H109" s="47"/>
    </row>
    <row r="110" s="2" customFormat="1" ht="16.8" customHeight="1">
      <c r="A110" s="41"/>
      <c r="B110" s="47"/>
      <c r="C110" s="314" t="s">
        <v>21</v>
      </c>
      <c r="D110" s="314" t="s">
        <v>21</v>
      </c>
      <c r="E110" s="20" t="s">
        <v>21</v>
      </c>
      <c r="F110" s="315">
        <v>0</v>
      </c>
      <c r="G110" s="41"/>
      <c r="H110" s="47"/>
    </row>
    <row r="111" s="2" customFormat="1" ht="16.8" customHeight="1">
      <c r="A111" s="41"/>
      <c r="B111" s="47"/>
      <c r="C111" s="314" t="s">
        <v>708</v>
      </c>
      <c r="D111" s="314" t="s">
        <v>491</v>
      </c>
      <c r="E111" s="20" t="s">
        <v>21</v>
      </c>
      <c r="F111" s="315">
        <v>2.0019999999999998</v>
      </c>
      <c r="G111" s="41"/>
      <c r="H111" s="47"/>
    </row>
    <row r="112" s="2" customFormat="1" ht="16.8" customHeight="1">
      <c r="A112" s="41"/>
      <c r="B112" s="47"/>
      <c r="C112" s="316" t="s">
        <v>3542</v>
      </c>
      <c r="D112" s="41"/>
      <c r="E112" s="41"/>
      <c r="F112" s="41"/>
      <c r="G112" s="41"/>
      <c r="H112" s="47"/>
    </row>
    <row r="113" s="2" customFormat="1" ht="16.8" customHeight="1">
      <c r="A113" s="41"/>
      <c r="B113" s="47"/>
      <c r="C113" s="314" t="s">
        <v>2347</v>
      </c>
      <c r="D113" s="314" t="s">
        <v>2348</v>
      </c>
      <c r="E113" s="20" t="s">
        <v>198</v>
      </c>
      <c r="F113" s="315">
        <v>2.0019999999999998</v>
      </c>
      <c r="G113" s="41"/>
      <c r="H113" s="47"/>
    </row>
    <row r="114" s="2" customFormat="1" ht="16.8" customHeight="1">
      <c r="A114" s="41"/>
      <c r="B114" s="47"/>
      <c r="C114" s="314" t="s">
        <v>2318</v>
      </c>
      <c r="D114" s="314" t="s">
        <v>3561</v>
      </c>
      <c r="E114" s="20" t="s">
        <v>198</v>
      </c>
      <c r="F114" s="315">
        <v>257.87</v>
      </c>
      <c r="G114" s="41"/>
      <c r="H114" s="47"/>
    </row>
    <row r="115" s="2" customFormat="1" ht="16.8" customHeight="1">
      <c r="A115" s="41"/>
      <c r="B115" s="47"/>
      <c r="C115" s="314" t="s">
        <v>2324</v>
      </c>
      <c r="D115" s="314" t="s">
        <v>3562</v>
      </c>
      <c r="E115" s="20" t="s">
        <v>198</v>
      </c>
      <c r="F115" s="315">
        <v>257.87</v>
      </c>
      <c r="G115" s="41"/>
      <c r="H115" s="47"/>
    </row>
    <row r="116" s="2" customFormat="1" ht="16.8" customHeight="1">
      <c r="A116" s="41"/>
      <c r="B116" s="47"/>
      <c r="C116" s="314" t="s">
        <v>2329</v>
      </c>
      <c r="D116" s="314" t="s">
        <v>3563</v>
      </c>
      <c r="E116" s="20" t="s">
        <v>198</v>
      </c>
      <c r="F116" s="315">
        <v>188.85400000000001</v>
      </c>
      <c r="G116" s="41"/>
      <c r="H116" s="47"/>
    </row>
    <row r="117" s="2" customFormat="1" ht="16.8" customHeight="1">
      <c r="A117" s="41"/>
      <c r="B117" s="47"/>
      <c r="C117" s="310" t="s">
        <v>710</v>
      </c>
      <c r="D117" s="311" t="s">
        <v>21</v>
      </c>
      <c r="E117" s="312" t="s">
        <v>21</v>
      </c>
      <c r="F117" s="313">
        <v>0.71499999999999997</v>
      </c>
      <c r="G117" s="41"/>
      <c r="H117" s="47"/>
    </row>
    <row r="118" s="2" customFormat="1" ht="16.8" customHeight="1">
      <c r="A118" s="41"/>
      <c r="B118" s="47"/>
      <c r="C118" s="314" t="s">
        <v>21</v>
      </c>
      <c r="D118" s="314" t="s">
        <v>2382</v>
      </c>
      <c r="E118" s="20" t="s">
        <v>21</v>
      </c>
      <c r="F118" s="315">
        <v>0.71499999999999997</v>
      </c>
      <c r="G118" s="41"/>
      <c r="H118" s="47"/>
    </row>
    <row r="119" s="2" customFormat="1" ht="16.8" customHeight="1">
      <c r="A119" s="41"/>
      <c r="B119" s="47"/>
      <c r="C119" s="314" t="s">
        <v>21</v>
      </c>
      <c r="D119" s="314" t="s">
        <v>21</v>
      </c>
      <c r="E119" s="20" t="s">
        <v>21</v>
      </c>
      <c r="F119" s="315">
        <v>0</v>
      </c>
      <c r="G119" s="41"/>
      <c r="H119" s="47"/>
    </row>
    <row r="120" s="2" customFormat="1" ht="16.8" customHeight="1">
      <c r="A120" s="41"/>
      <c r="B120" s="47"/>
      <c r="C120" s="314" t="s">
        <v>710</v>
      </c>
      <c r="D120" s="314" t="s">
        <v>491</v>
      </c>
      <c r="E120" s="20" t="s">
        <v>21</v>
      </c>
      <c r="F120" s="315">
        <v>0.71499999999999997</v>
      </c>
      <c r="G120" s="41"/>
      <c r="H120" s="47"/>
    </row>
    <row r="121" s="2" customFormat="1" ht="16.8" customHeight="1">
      <c r="A121" s="41"/>
      <c r="B121" s="47"/>
      <c r="C121" s="316" t="s">
        <v>3542</v>
      </c>
      <c r="D121" s="41"/>
      <c r="E121" s="41"/>
      <c r="F121" s="41"/>
      <c r="G121" s="41"/>
      <c r="H121" s="47"/>
    </row>
    <row r="122" s="2" customFormat="1" ht="16.8" customHeight="1">
      <c r="A122" s="41"/>
      <c r="B122" s="47"/>
      <c r="C122" s="314" t="s">
        <v>2347</v>
      </c>
      <c r="D122" s="314" t="s">
        <v>2348</v>
      </c>
      <c r="E122" s="20" t="s">
        <v>198</v>
      </c>
      <c r="F122" s="315">
        <v>0.71499999999999997</v>
      </c>
      <c r="G122" s="41"/>
      <c r="H122" s="47"/>
    </row>
    <row r="123" s="2" customFormat="1" ht="16.8" customHeight="1">
      <c r="A123" s="41"/>
      <c r="B123" s="47"/>
      <c r="C123" s="314" t="s">
        <v>2318</v>
      </c>
      <c r="D123" s="314" t="s">
        <v>3561</v>
      </c>
      <c r="E123" s="20" t="s">
        <v>198</v>
      </c>
      <c r="F123" s="315">
        <v>257.87</v>
      </c>
      <c r="G123" s="41"/>
      <c r="H123" s="47"/>
    </row>
    <row r="124" s="2" customFormat="1" ht="16.8" customHeight="1">
      <c r="A124" s="41"/>
      <c r="B124" s="47"/>
      <c r="C124" s="314" t="s">
        <v>2324</v>
      </c>
      <c r="D124" s="314" t="s">
        <v>3562</v>
      </c>
      <c r="E124" s="20" t="s">
        <v>198</v>
      </c>
      <c r="F124" s="315">
        <v>257.87</v>
      </c>
      <c r="G124" s="41"/>
      <c r="H124" s="47"/>
    </row>
    <row r="125" s="2" customFormat="1" ht="16.8" customHeight="1">
      <c r="A125" s="41"/>
      <c r="B125" s="47"/>
      <c r="C125" s="314" t="s">
        <v>2329</v>
      </c>
      <c r="D125" s="314" t="s">
        <v>3563</v>
      </c>
      <c r="E125" s="20" t="s">
        <v>198</v>
      </c>
      <c r="F125" s="315">
        <v>188.85400000000001</v>
      </c>
      <c r="G125" s="41"/>
      <c r="H125" s="47"/>
    </row>
    <row r="126" s="2" customFormat="1" ht="16.8" customHeight="1">
      <c r="A126" s="41"/>
      <c r="B126" s="47"/>
      <c r="C126" s="310" t="s">
        <v>712</v>
      </c>
      <c r="D126" s="311" t="s">
        <v>21</v>
      </c>
      <c r="E126" s="312" t="s">
        <v>21</v>
      </c>
      <c r="F126" s="313">
        <v>143.96199999999999</v>
      </c>
      <c r="G126" s="41"/>
      <c r="H126" s="47"/>
    </row>
    <row r="127" s="2" customFormat="1" ht="16.8" customHeight="1">
      <c r="A127" s="41"/>
      <c r="B127" s="47"/>
      <c r="C127" s="314" t="s">
        <v>21</v>
      </c>
      <c r="D127" s="314" t="s">
        <v>1246</v>
      </c>
      <c r="E127" s="20" t="s">
        <v>21</v>
      </c>
      <c r="F127" s="315">
        <v>0</v>
      </c>
      <c r="G127" s="41"/>
      <c r="H127" s="47"/>
    </row>
    <row r="128" s="2" customFormat="1" ht="16.8" customHeight="1">
      <c r="A128" s="41"/>
      <c r="B128" s="47"/>
      <c r="C128" s="314" t="s">
        <v>21</v>
      </c>
      <c r="D128" s="314" t="s">
        <v>706</v>
      </c>
      <c r="E128" s="20" t="s">
        <v>21</v>
      </c>
      <c r="F128" s="315">
        <v>186.137</v>
      </c>
      <c r="G128" s="41"/>
      <c r="H128" s="47"/>
    </row>
    <row r="129" s="2" customFormat="1" ht="16.8" customHeight="1">
      <c r="A129" s="41"/>
      <c r="B129" s="47"/>
      <c r="C129" s="314" t="s">
        <v>21</v>
      </c>
      <c r="D129" s="314" t="s">
        <v>1247</v>
      </c>
      <c r="E129" s="20" t="s">
        <v>21</v>
      </c>
      <c r="F129" s="315">
        <v>1.8200000000000001</v>
      </c>
      <c r="G129" s="41"/>
      <c r="H129" s="47"/>
    </row>
    <row r="130" s="2" customFormat="1" ht="16.8" customHeight="1">
      <c r="A130" s="41"/>
      <c r="B130" s="47"/>
      <c r="C130" s="314" t="s">
        <v>21</v>
      </c>
      <c r="D130" s="314" t="s">
        <v>1248</v>
      </c>
      <c r="E130" s="20" t="s">
        <v>21</v>
      </c>
      <c r="F130" s="315">
        <v>0.65000000000000002</v>
      </c>
      <c r="G130" s="41"/>
      <c r="H130" s="47"/>
    </row>
    <row r="131" s="2" customFormat="1" ht="16.8" customHeight="1">
      <c r="A131" s="41"/>
      <c r="B131" s="47"/>
      <c r="C131" s="314" t="s">
        <v>21</v>
      </c>
      <c r="D131" s="314" t="s">
        <v>21</v>
      </c>
      <c r="E131" s="20" t="s">
        <v>21</v>
      </c>
      <c r="F131" s="315">
        <v>0</v>
      </c>
      <c r="G131" s="41"/>
      <c r="H131" s="47"/>
    </row>
    <row r="132" s="2" customFormat="1" ht="16.8" customHeight="1">
      <c r="A132" s="41"/>
      <c r="B132" s="47"/>
      <c r="C132" s="314" t="s">
        <v>21</v>
      </c>
      <c r="D132" s="314" t="s">
        <v>1249</v>
      </c>
      <c r="E132" s="20" t="s">
        <v>21</v>
      </c>
      <c r="F132" s="315">
        <v>0</v>
      </c>
      <c r="G132" s="41"/>
      <c r="H132" s="47"/>
    </row>
    <row r="133" s="2" customFormat="1" ht="16.8" customHeight="1">
      <c r="A133" s="41"/>
      <c r="B133" s="47"/>
      <c r="C133" s="314" t="s">
        <v>21</v>
      </c>
      <c r="D133" s="314" t="s">
        <v>1250</v>
      </c>
      <c r="E133" s="20" t="s">
        <v>21</v>
      </c>
      <c r="F133" s="315">
        <v>-27.925000000000001</v>
      </c>
      <c r="G133" s="41"/>
      <c r="H133" s="47"/>
    </row>
    <row r="134" s="2" customFormat="1" ht="16.8" customHeight="1">
      <c r="A134" s="41"/>
      <c r="B134" s="47"/>
      <c r="C134" s="314" t="s">
        <v>21</v>
      </c>
      <c r="D134" s="314" t="s">
        <v>1251</v>
      </c>
      <c r="E134" s="20" t="s">
        <v>21</v>
      </c>
      <c r="F134" s="315">
        <v>-11.619999999999999</v>
      </c>
      <c r="G134" s="41"/>
      <c r="H134" s="47"/>
    </row>
    <row r="135" s="2" customFormat="1" ht="16.8" customHeight="1">
      <c r="A135" s="41"/>
      <c r="B135" s="47"/>
      <c r="C135" s="314" t="s">
        <v>21</v>
      </c>
      <c r="D135" s="314" t="s">
        <v>1252</v>
      </c>
      <c r="E135" s="20" t="s">
        <v>21</v>
      </c>
      <c r="F135" s="315">
        <v>-5.0999999999999996</v>
      </c>
      <c r="G135" s="41"/>
      <c r="H135" s="47"/>
    </row>
    <row r="136" s="2" customFormat="1" ht="16.8" customHeight="1">
      <c r="A136" s="41"/>
      <c r="B136" s="47"/>
      <c r="C136" s="314" t="s">
        <v>21</v>
      </c>
      <c r="D136" s="314" t="s">
        <v>21</v>
      </c>
      <c r="E136" s="20" t="s">
        <v>21</v>
      </c>
      <c r="F136" s="315">
        <v>0</v>
      </c>
      <c r="G136" s="41"/>
      <c r="H136" s="47"/>
    </row>
    <row r="137" s="2" customFormat="1" ht="16.8" customHeight="1">
      <c r="A137" s="41"/>
      <c r="B137" s="47"/>
      <c r="C137" s="314" t="s">
        <v>712</v>
      </c>
      <c r="D137" s="314" t="s">
        <v>491</v>
      </c>
      <c r="E137" s="20" t="s">
        <v>21</v>
      </c>
      <c r="F137" s="315">
        <v>143.96199999999999</v>
      </c>
      <c r="G137" s="41"/>
      <c r="H137" s="47"/>
    </row>
    <row r="138" s="2" customFormat="1" ht="16.8" customHeight="1">
      <c r="A138" s="41"/>
      <c r="B138" s="47"/>
      <c r="C138" s="316" t="s">
        <v>3542</v>
      </c>
      <c r="D138" s="41"/>
      <c r="E138" s="41"/>
      <c r="F138" s="41"/>
      <c r="G138" s="41"/>
      <c r="H138" s="47"/>
    </row>
    <row r="139" s="2" customFormat="1" ht="16.8" customHeight="1">
      <c r="A139" s="41"/>
      <c r="B139" s="47"/>
      <c r="C139" s="314" t="s">
        <v>1242</v>
      </c>
      <c r="D139" s="314" t="s">
        <v>3560</v>
      </c>
      <c r="E139" s="20" t="s">
        <v>198</v>
      </c>
      <c r="F139" s="315">
        <v>143.96199999999999</v>
      </c>
      <c r="G139" s="41"/>
      <c r="H139" s="47"/>
    </row>
    <row r="140" s="2" customFormat="1" ht="16.8" customHeight="1">
      <c r="A140" s="41"/>
      <c r="B140" s="47"/>
      <c r="C140" s="314" t="s">
        <v>1231</v>
      </c>
      <c r="D140" s="314" t="s">
        <v>3564</v>
      </c>
      <c r="E140" s="20" t="s">
        <v>198</v>
      </c>
      <c r="F140" s="315">
        <v>325.84800000000001</v>
      </c>
      <c r="G140" s="41"/>
      <c r="H140" s="47"/>
    </row>
    <row r="141" s="2" customFormat="1" ht="16.8" customHeight="1">
      <c r="A141" s="41"/>
      <c r="B141" s="47"/>
      <c r="C141" s="310" t="s">
        <v>714</v>
      </c>
      <c r="D141" s="311" t="s">
        <v>21</v>
      </c>
      <c r="E141" s="312" t="s">
        <v>21</v>
      </c>
      <c r="F141" s="313">
        <v>185.34399999999999</v>
      </c>
      <c r="G141" s="41"/>
      <c r="H141" s="47"/>
    </row>
    <row r="142" s="2" customFormat="1" ht="16.8" customHeight="1">
      <c r="A142" s="41"/>
      <c r="B142" s="47"/>
      <c r="C142" s="314" t="s">
        <v>21</v>
      </c>
      <c r="D142" s="314" t="s">
        <v>1311</v>
      </c>
      <c r="E142" s="20" t="s">
        <v>21</v>
      </c>
      <c r="F142" s="315">
        <v>0</v>
      </c>
      <c r="G142" s="41"/>
      <c r="H142" s="47"/>
    </row>
    <row r="143" s="2" customFormat="1" ht="16.8" customHeight="1">
      <c r="A143" s="41"/>
      <c r="B143" s="47"/>
      <c r="C143" s="314" t="s">
        <v>21</v>
      </c>
      <c r="D143" s="314" t="s">
        <v>1312</v>
      </c>
      <c r="E143" s="20" t="s">
        <v>21</v>
      </c>
      <c r="F143" s="315">
        <v>0</v>
      </c>
      <c r="G143" s="41"/>
      <c r="H143" s="47"/>
    </row>
    <row r="144" s="2" customFormat="1" ht="16.8" customHeight="1">
      <c r="A144" s="41"/>
      <c r="B144" s="47"/>
      <c r="C144" s="314" t="s">
        <v>21</v>
      </c>
      <c r="D144" s="314" t="s">
        <v>1313</v>
      </c>
      <c r="E144" s="20" t="s">
        <v>21</v>
      </c>
      <c r="F144" s="315">
        <v>134.00700000000001</v>
      </c>
      <c r="G144" s="41"/>
      <c r="H144" s="47"/>
    </row>
    <row r="145" s="2" customFormat="1" ht="16.8" customHeight="1">
      <c r="A145" s="41"/>
      <c r="B145" s="47"/>
      <c r="C145" s="314" t="s">
        <v>21</v>
      </c>
      <c r="D145" s="314" t="s">
        <v>1314</v>
      </c>
      <c r="E145" s="20" t="s">
        <v>21</v>
      </c>
      <c r="F145" s="315">
        <v>15.387000000000001</v>
      </c>
      <c r="G145" s="41"/>
      <c r="H145" s="47"/>
    </row>
    <row r="146" s="2" customFormat="1" ht="16.8" customHeight="1">
      <c r="A146" s="41"/>
      <c r="B146" s="47"/>
      <c r="C146" s="314" t="s">
        <v>21</v>
      </c>
      <c r="D146" s="314" t="s">
        <v>1315</v>
      </c>
      <c r="E146" s="20" t="s">
        <v>21</v>
      </c>
      <c r="F146" s="315">
        <v>-6</v>
      </c>
      <c r="G146" s="41"/>
      <c r="H146" s="47"/>
    </row>
    <row r="147" s="2" customFormat="1" ht="16.8" customHeight="1">
      <c r="A147" s="41"/>
      <c r="B147" s="47"/>
      <c r="C147" s="314" t="s">
        <v>21</v>
      </c>
      <c r="D147" s="314" t="s">
        <v>1316</v>
      </c>
      <c r="E147" s="20" t="s">
        <v>21</v>
      </c>
      <c r="F147" s="315">
        <v>1.2</v>
      </c>
      <c r="G147" s="41"/>
      <c r="H147" s="47"/>
    </row>
    <row r="148" s="2" customFormat="1" ht="16.8" customHeight="1">
      <c r="A148" s="41"/>
      <c r="B148" s="47"/>
      <c r="C148" s="314" t="s">
        <v>21</v>
      </c>
      <c r="D148" s="314" t="s">
        <v>1317</v>
      </c>
      <c r="E148" s="20" t="s">
        <v>21</v>
      </c>
      <c r="F148" s="315">
        <v>-10.938000000000001</v>
      </c>
      <c r="G148" s="41"/>
      <c r="H148" s="47"/>
    </row>
    <row r="149" s="2" customFormat="1" ht="16.8" customHeight="1">
      <c r="A149" s="41"/>
      <c r="B149" s="47"/>
      <c r="C149" s="314" t="s">
        <v>21</v>
      </c>
      <c r="D149" s="314" t="s">
        <v>1318</v>
      </c>
      <c r="E149" s="20" t="s">
        <v>21</v>
      </c>
      <c r="F149" s="315">
        <v>4.75</v>
      </c>
      <c r="G149" s="41"/>
      <c r="H149" s="47"/>
    </row>
    <row r="150" s="2" customFormat="1" ht="16.8" customHeight="1">
      <c r="A150" s="41"/>
      <c r="B150" s="47"/>
      <c r="C150" s="314" t="s">
        <v>21</v>
      </c>
      <c r="D150" s="314" t="s">
        <v>21</v>
      </c>
      <c r="E150" s="20" t="s">
        <v>21</v>
      </c>
      <c r="F150" s="315">
        <v>0</v>
      </c>
      <c r="G150" s="41"/>
      <c r="H150" s="47"/>
    </row>
    <row r="151" s="2" customFormat="1" ht="16.8" customHeight="1">
      <c r="A151" s="41"/>
      <c r="B151" s="47"/>
      <c r="C151" s="314" t="s">
        <v>21</v>
      </c>
      <c r="D151" s="314" t="s">
        <v>1319</v>
      </c>
      <c r="E151" s="20" t="s">
        <v>21</v>
      </c>
      <c r="F151" s="315">
        <v>0</v>
      </c>
      <c r="G151" s="41"/>
      <c r="H151" s="47"/>
    </row>
    <row r="152" s="2" customFormat="1" ht="16.8" customHeight="1">
      <c r="A152" s="41"/>
      <c r="B152" s="47"/>
      <c r="C152" s="314" t="s">
        <v>21</v>
      </c>
      <c r="D152" s="314" t="s">
        <v>1320</v>
      </c>
      <c r="E152" s="20" t="s">
        <v>21</v>
      </c>
      <c r="F152" s="315">
        <v>48.938000000000002</v>
      </c>
      <c r="G152" s="41"/>
      <c r="H152" s="47"/>
    </row>
    <row r="153" s="2" customFormat="1" ht="16.8" customHeight="1">
      <c r="A153" s="41"/>
      <c r="B153" s="47"/>
      <c r="C153" s="314" t="s">
        <v>21</v>
      </c>
      <c r="D153" s="314" t="s">
        <v>1321</v>
      </c>
      <c r="E153" s="20" t="s">
        <v>21</v>
      </c>
      <c r="F153" s="315">
        <v>-22.937999999999999</v>
      </c>
      <c r="G153" s="41"/>
      <c r="H153" s="47"/>
    </row>
    <row r="154" s="2" customFormat="1" ht="16.8" customHeight="1">
      <c r="A154" s="41"/>
      <c r="B154" s="47"/>
      <c r="C154" s="314" t="s">
        <v>21</v>
      </c>
      <c r="D154" s="314" t="s">
        <v>1322</v>
      </c>
      <c r="E154" s="20" t="s">
        <v>21</v>
      </c>
      <c r="F154" s="315">
        <v>5.0540000000000003</v>
      </c>
      <c r="G154" s="41"/>
      <c r="H154" s="47"/>
    </row>
    <row r="155" s="2" customFormat="1" ht="16.8" customHeight="1">
      <c r="A155" s="41"/>
      <c r="B155" s="47"/>
      <c r="C155" s="314" t="s">
        <v>21</v>
      </c>
      <c r="D155" s="314" t="s">
        <v>21</v>
      </c>
      <c r="E155" s="20" t="s">
        <v>21</v>
      </c>
      <c r="F155" s="315">
        <v>0</v>
      </c>
      <c r="G155" s="41"/>
      <c r="H155" s="47"/>
    </row>
    <row r="156" s="2" customFormat="1" ht="16.8" customHeight="1">
      <c r="A156" s="41"/>
      <c r="B156" s="47"/>
      <c r="C156" s="314" t="s">
        <v>21</v>
      </c>
      <c r="D156" s="314" t="s">
        <v>1323</v>
      </c>
      <c r="E156" s="20" t="s">
        <v>21</v>
      </c>
      <c r="F156" s="315">
        <v>0</v>
      </c>
      <c r="G156" s="41"/>
      <c r="H156" s="47"/>
    </row>
    <row r="157" s="2" customFormat="1" ht="16.8" customHeight="1">
      <c r="A157" s="41"/>
      <c r="B157" s="47"/>
      <c r="C157" s="314" t="s">
        <v>21</v>
      </c>
      <c r="D157" s="314" t="s">
        <v>1324</v>
      </c>
      <c r="E157" s="20" t="s">
        <v>21</v>
      </c>
      <c r="F157" s="315">
        <v>15.884</v>
      </c>
      <c r="G157" s="41"/>
      <c r="H157" s="47"/>
    </row>
    <row r="158" s="2" customFormat="1" ht="16.8" customHeight="1">
      <c r="A158" s="41"/>
      <c r="B158" s="47"/>
      <c r="C158" s="314" t="s">
        <v>21</v>
      </c>
      <c r="D158" s="314" t="s">
        <v>21</v>
      </c>
      <c r="E158" s="20" t="s">
        <v>21</v>
      </c>
      <c r="F158" s="315">
        <v>0</v>
      </c>
      <c r="G158" s="41"/>
      <c r="H158" s="47"/>
    </row>
    <row r="159" s="2" customFormat="1" ht="16.8" customHeight="1">
      <c r="A159" s="41"/>
      <c r="B159" s="47"/>
      <c r="C159" s="314" t="s">
        <v>714</v>
      </c>
      <c r="D159" s="314" t="s">
        <v>491</v>
      </c>
      <c r="E159" s="20" t="s">
        <v>21</v>
      </c>
      <c r="F159" s="315">
        <v>185.34399999999999</v>
      </c>
      <c r="G159" s="41"/>
      <c r="H159" s="47"/>
    </row>
    <row r="160" s="2" customFormat="1" ht="16.8" customHeight="1">
      <c r="A160" s="41"/>
      <c r="B160" s="47"/>
      <c r="C160" s="316" t="s">
        <v>3542</v>
      </c>
      <c r="D160" s="41"/>
      <c r="E160" s="41"/>
      <c r="F160" s="41"/>
      <c r="G160" s="41"/>
      <c r="H160" s="47"/>
    </row>
    <row r="161" s="2" customFormat="1" ht="16.8" customHeight="1">
      <c r="A161" s="41"/>
      <c r="B161" s="47"/>
      <c r="C161" s="314" t="s">
        <v>1307</v>
      </c>
      <c r="D161" s="314" t="s">
        <v>3565</v>
      </c>
      <c r="E161" s="20" t="s">
        <v>198</v>
      </c>
      <c r="F161" s="315">
        <v>185.34399999999999</v>
      </c>
      <c r="G161" s="41"/>
      <c r="H161" s="47"/>
    </row>
    <row r="162" s="2" customFormat="1" ht="16.8" customHeight="1">
      <c r="A162" s="41"/>
      <c r="B162" s="47"/>
      <c r="C162" s="314" t="s">
        <v>1290</v>
      </c>
      <c r="D162" s="314" t="s">
        <v>3566</v>
      </c>
      <c r="E162" s="20" t="s">
        <v>198</v>
      </c>
      <c r="F162" s="315">
        <v>185.34399999999999</v>
      </c>
      <c r="G162" s="41"/>
      <c r="H162" s="47"/>
    </row>
    <row r="163" s="2" customFormat="1" ht="16.8" customHeight="1">
      <c r="A163" s="41"/>
      <c r="B163" s="47"/>
      <c r="C163" s="314" t="s">
        <v>1295</v>
      </c>
      <c r="D163" s="314" t="s">
        <v>3567</v>
      </c>
      <c r="E163" s="20" t="s">
        <v>198</v>
      </c>
      <c r="F163" s="315">
        <v>185.34399999999999</v>
      </c>
      <c r="G163" s="41"/>
      <c r="H163" s="47"/>
    </row>
    <row r="164" s="2" customFormat="1" ht="16.8" customHeight="1">
      <c r="A164" s="41"/>
      <c r="B164" s="47"/>
      <c r="C164" s="314" t="s">
        <v>1300</v>
      </c>
      <c r="D164" s="314" t="s">
        <v>3568</v>
      </c>
      <c r="E164" s="20" t="s">
        <v>198</v>
      </c>
      <c r="F164" s="315">
        <v>116.328</v>
      </c>
      <c r="G164" s="41"/>
      <c r="H164" s="47"/>
    </row>
    <row r="165" s="2" customFormat="1" ht="16.8" customHeight="1">
      <c r="A165" s="41"/>
      <c r="B165" s="47"/>
      <c r="C165" s="314" t="s">
        <v>1346</v>
      </c>
      <c r="D165" s="314" t="s">
        <v>3569</v>
      </c>
      <c r="E165" s="20" t="s">
        <v>198</v>
      </c>
      <c r="F165" s="315">
        <v>116.328</v>
      </c>
      <c r="G165" s="41"/>
      <c r="H165" s="47"/>
    </row>
    <row r="166" s="2" customFormat="1" ht="16.8" customHeight="1">
      <c r="A166" s="41"/>
      <c r="B166" s="47"/>
      <c r="C166" s="310" t="s">
        <v>716</v>
      </c>
      <c r="D166" s="311" t="s">
        <v>21</v>
      </c>
      <c r="E166" s="312" t="s">
        <v>21</v>
      </c>
      <c r="F166" s="313">
        <v>181.886</v>
      </c>
      <c r="G166" s="41"/>
      <c r="H166" s="47"/>
    </row>
    <row r="167" s="2" customFormat="1" ht="16.8" customHeight="1">
      <c r="A167" s="41"/>
      <c r="B167" s="47"/>
      <c r="C167" s="314" t="s">
        <v>21</v>
      </c>
      <c r="D167" s="314" t="s">
        <v>1258</v>
      </c>
      <c r="E167" s="20" t="s">
        <v>21</v>
      </c>
      <c r="F167" s="315">
        <v>61.566000000000002</v>
      </c>
      <c r="G167" s="41"/>
      <c r="H167" s="47"/>
    </row>
    <row r="168" s="2" customFormat="1" ht="16.8" customHeight="1">
      <c r="A168" s="41"/>
      <c r="B168" s="47"/>
      <c r="C168" s="314" t="s">
        <v>21</v>
      </c>
      <c r="D168" s="314" t="s">
        <v>1259</v>
      </c>
      <c r="E168" s="20" t="s">
        <v>21</v>
      </c>
      <c r="F168" s="315">
        <v>-15.26</v>
      </c>
      <c r="G168" s="41"/>
      <c r="H168" s="47"/>
    </row>
    <row r="169" s="2" customFormat="1" ht="16.8" customHeight="1">
      <c r="A169" s="41"/>
      <c r="B169" s="47"/>
      <c r="C169" s="314" t="s">
        <v>21</v>
      </c>
      <c r="D169" s="314" t="s">
        <v>1260</v>
      </c>
      <c r="E169" s="20" t="s">
        <v>21</v>
      </c>
      <c r="F169" s="315">
        <v>57.225999999999999</v>
      </c>
      <c r="G169" s="41"/>
      <c r="H169" s="47"/>
    </row>
    <row r="170" s="2" customFormat="1" ht="16.8" customHeight="1">
      <c r="A170" s="41"/>
      <c r="B170" s="47"/>
      <c r="C170" s="314" t="s">
        <v>21</v>
      </c>
      <c r="D170" s="314" t="s">
        <v>1261</v>
      </c>
      <c r="E170" s="20" t="s">
        <v>21</v>
      </c>
      <c r="F170" s="315">
        <v>-18.684999999999999</v>
      </c>
      <c r="G170" s="41"/>
      <c r="H170" s="47"/>
    </row>
    <row r="171" s="2" customFormat="1" ht="16.8" customHeight="1">
      <c r="A171" s="41"/>
      <c r="B171" s="47"/>
      <c r="C171" s="314" t="s">
        <v>21</v>
      </c>
      <c r="D171" s="314" t="s">
        <v>1262</v>
      </c>
      <c r="E171" s="20" t="s">
        <v>21</v>
      </c>
      <c r="F171" s="315">
        <v>36.539999999999999</v>
      </c>
      <c r="G171" s="41"/>
      <c r="H171" s="47"/>
    </row>
    <row r="172" s="2" customFormat="1" ht="16.8" customHeight="1">
      <c r="A172" s="41"/>
      <c r="B172" s="47"/>
      <c r="C172" s="314" t="s">
        <v>21</v>
      </c>
      <c r="D172" s="314" t="s">
        <v>1263</v>
      </c>
      <c r="E172" s="20" t="s">
        <v>21</v>
      </c>
      <c r="F172" s="315">
        <v>-5.9279999999999999</v>
      </c>
      <c r="G172" s="41"/>
      <c r="H172" s="47"/>
    </row>
    <row r="173" s="2" customFormat="1" ht="16.8" customHeight="1">
      <c r="A173" s="41"/>
      <c r="B173" s="47"/>
      <c r="C173" s="314" t="s">
        <v>21</v>
      </c>
      <c r="D173" s="314" t="s">
        <v>1264</v>
      </c>
      <c r="E173" s="20" t="s">
        <v>21</v>
      </c>
      <c r="F173" s="315">
        <v>0.61799999999999999</v>
      </c>
      <c r="G173" s="41"/>
      <c r="H173" s="47"/>
    </row>
    <row r="174" s="2" customFormat="1" ht="16.8" customHeight="1">
      <c r="A174" s="41"/>
      <c r="B174" s="47"/>
      <c r="C174" s="314" t="s">
        <v>21</v>
      </c>
      <c r="D174" s="314" t="s">
        <v>1265</v>
      </c>
      <c r="E174" s="20" t="s">
        <v>21</v>
      </c>
      <c r="F174" s="315">
        <v>88.560000000000002</v>
      </c>
      <c r="G174" s="41"/>
      <c r="H174" s="47"/>
    </row>
    <row r="175" s="2" customFormat="1" ht="16.8" customHeight="1">
      <c r="A175" s="41"/>
      <c r="B175" s="47"/>
      <c r="C175" s="314" t="s">
        <v>21</v>
      </c>
      <c r="D175" s="314" t="s">
        <v>1266</v>
      </c>
      <c r="E175" s="20" t="s">
        <v>21</v>
      </c>
      <c r="F175" s="315">
        <v>-26.562999999999999</v>
      </c>
      <c r="G175" s="41"/>
      <c r="H175" s="47"/>
    </row>
    <row r="176" s="2" customFormat="1" ht="16.8" customHeight="1">
      <c r="A176" s="41"/>
      <c r="B176" s="47"/>
      <c r="C176" s="314" t="s">
        <v>21</v>
      </c>
      <c r="D176" s="314" t="s">
        <v>1267</v>
      </c>
      <c r="E176" s="20" t="s">
        <v>21</v>
      </c>
      <c r="F176" s="315">
        <v>3.6080000000000001</v>
      </c>
      <c r="G176" s="41"/>
      <c r="H176" s="47"/>
    </row>
    <row r="177" s="2" customFormat="1" ht="16.8" customHeight="1">
      <c r="A177" s="41"/>
      <c r="B177" s="47"/>
      <c r="C177" s="314" t="s">
        <v>21</v>
      </c>
      <c r="D177" s="314" t="s">
        <v>927</v>
      </c>
      <c r="E177" s="20" t="s">
        <v>21</v>
      </c>
      <c r="F177" s="315">
        <v>0</v>
      </c>
      <c r="G177" s="41"/>
      <c r="H177" s="47"/>
    </row>
    <row r="178" s="2" customFormat="1" ht="16.8" customHeight="1">
      <c r="A178" s="41"/>
      <c r="B178" s="47"/>
      <c r="C178" s="314" t="s">
        <v>21</v>
      </c>
      <c r="D178" s="314" t="s">
        <v>928</v>
      </c>
      <c r="E178" s="20" t="s">
        <v>21</v>
      </c>
      <c r="F178" s="315">
        <v>0.20399999999999999</v>
      </c>
      <c r="G178" s="41"/>
      <c r="H178" s="47"/>
    </row>
    <row r="179" s="2" customFormat="1" ht="16.8" customHeight="1">
      <c r="A179" s="41"/>
      <c r="B179" s="47"/>
      <c r="C179" s="314" t="s">
        <v>21</v>
      </c>
      <c r="D179" s="314" t="s">
        <v>21</v>
      </c>
      <c r="E179" s="20" t="s">
        <v>21</v>
      </c>
      <c r="F179" s="315">
        <v>0</v>
      </c>
      <c r="G179" s="41"/>
      <c r="H179" s="47"/>
    </row>
    <row r="180" s="2" customFormat="1" ht="16.8" customHeight="1">
      <c r="A180" s="41"/>
      <c r="B180" s="47"/>
      <c r="C180" s="314" t="s">
        <v>716</v>
      </c>
      <c r="D180" s="314" t="s">
        <v>491</v>
      </c>
      <c r="E180" s="20" t="s">
        <v>21</v>
      </c>
      <c r="F180" s="315">
        <v>181.886</v>
      </c>
      <c r="G180" s="41"/>
      <c r="H180" s="47"/>
    </row>
    <row r="181" s="2" customFormat="1" ht="16.8" customHeight="1">
      <c r="A181" s="41"/>
      <c r="B181" s="47"/>
      <c r="C181" s="316" t="s">
        <v>3542</v>
      </c>
      <c r="D181" s="41"/>
      <c r="E181" s="41"/>
      <c r="F181" s="41"/>
      <c r="G181" s="41"/>
      <c r="H181" s="47"/>
    </row>
    <row r="182" s="2" customFormat="1" ht="16.8" customHeight="1">
      <c r="A182" s="41"/>
      <c r="B182" s="47"/>
      <c r="C182" s="314" t="s">
        <v>1254</v>
      </c>
      <c r="D182" s="314" t="s">
        <v>3570</v>
      </c>
      <c r="E182" s="20" t="s">
        <v>198</v>
      </c>
      <c r="F182" s="315">
        <v>181.886</v>
      </c>
      <c r="G182" s="41"/>
      <c r="H182" s="47"/>
    </row>
    <row r="183" s="2" customFormat="1" ht="16.8" customHeight="1">
      <c r="A183" s="41"/>
      <c r="B183" s="47"/>
      <c r="C183" s="314" t="s">
        <v>1231</v>
      </c>
      <c r="D183" s="314" t="s">
        <v>3564</v>
      </c>
      <c r="E183" s="20" t="s">
        <v>198</v>
      </c>
      <c r="F183" s="315">
        <v>325.84800000000001</v>
      </c>
      <c r="G183" s="41"/>
      <c r="H183" s="47"/>
    </row>
    <row r="184" s="2" customFormat="1" ht="16.8" customHeight="1">
      <c r="A184" s="41"/>
      <c r="B184" s="47"/>
      <c r="C184" s="310" t="s">
        <v>719</v>
      </c>
      <c r="D184" s="311" t="s">
        <v>21</v>
      </c>
      <c r="E184" s="312" t="s">
        <v>21</v>
      </c>
      <c r="F184" s="313">
        <v>95.200000000000003</v>
      </c>
      <c r="G184" s="41"/>
      <c r="H184" s="47"/>
    </row>
    <row r="185" s="2" customFormat="1" ht="16.8" customHeight="1">
      <c r="A185" s="41"/>
      <c r="B185" s="47"/>
      <c r="C185" s="314" t="s">
        <v>21</v>
      </c>
      <c r="D185" s="314" t="s">
        <v>1226</v>
      </c>
      <c r="E185" s="20" t="s">
        <v>21</v>
      </c>
      <c r="F185" s="315">
        <v>4.0999999999999996</v>
      </c>
      <c r="G185" s="41"/>
      <c r="H185" s="47"/>
    </row>
    <row r="186" s="2" customFormat="1" ht="16.8" customHeight="1">
      <c r="A186" s="41"/>
      <c r="B186" s="47"/>
      <c r="C186" s="314" t="s">
        <v>21</v>
      </c>
      <c r="D186" s="314" t="s">
        <v>1227</v>
      </c>
      <c r="E186" s="20" t="s">
        <v>21</v>
      </c>
      <c r="F186" s="315">
        <v>67</v>
      </c>
      <c r="G186" s="41"/>
      <c r="H186" s="47"/>
    </row>
    <row r="187" s="2" customFormat="1" ht="16.8" customHeight="1">
      <c r="A187" s="41"/>
      <c r="B187" s="47"/>
      <c r="C187" s="314" t="s">
        <v>21</v>
      </c>
      <c r="D187" s="314" t="s">
        <v>1228</v>
      </c>
      <c r="E187" s="20" t="s">
        <v>21</v>
      </c>
      <c r="F187" s="315">
        <v>5.5</v>
      </c>
      <c r="G187" s="41"/>
      <c r="H187" s="47"/>
    </row>
    <row r="188" s="2" customFormat="1" ht="16.8" customHeight="1">
      <c r="A188" s="41"/>
      <c r="B188" s="47"/>
      <c r="C188" s="314" t="s">
        <v>21</v>
      </c>
      <c r="D188" s="314" t="s">
        <v>1229</v>
      </c>
      <c r="E188" s="20" t="s">
        <v>21</v>
      </c>
      <c r="F188" s="315">
        <v>18.600000000000001</v>
      </c>
      <c r="G188" s="41"/>
      <c r="H188" s="47"/>
    </row>
    <row r="189" s="2" customFormat="1" ht="16.8" customHeight="1">
      <c r="A189" s="41"/>
      <c r="B189" s="47"/>
      <c r="C189" s="314" t="s">
        <v>21</v>
      </c>
      <c r="D189" s="314" t="s">
        <v>21</v>
      </c>
      <c r="E189" s="20" t="s">
        <v>21</v>
      </c>
      <c r="F189" s="315">
        <v>0</v>
      </c>
      <c r="G189" s="41"/>
      <c r="H189" s="47"/>
    </row>
    <row r="190" s="2" customFormat="1" ht="16.8" customHeight="1">
      <c r="A190" s="41"/>
      <c r="B190" s="47"/>
      <c r="C190" s="314" t="s">
        <v>719</v>
      </c>
      <c r="D190" s="314" t="s">
        <v>491</v>
      </c>
      <c r="E190" s="20" t="s">
        <v>21</v>
      </c>
      <c r="F190" s="315">
        <v>95.200000000000003</v>
      </c>
      <c r="G190" s="41"/>
      <c r="H190" s="47"/>
    </row>
    <row r="191" s="2" customFormat="1" ht="16.8" customHeight="1">
      <c r="A191" s="41"/>
      <c r="B191" s="47"/>
      <c r="C191" s="316" t="s">
        <v>3542</v>
      </c>
      <c r="D191" s="41"/>
      <c r="E191" s="41"/>
      <c r="F191" s="41"/>
      <c r="G191" s="41"/>
      <c r="H191" s="47"/>
    </row>
    <row r="192" s="2" customFormat="1" ht="16.8" customHeight="1">
      <c r="A192" s="41"/>
      <c r="B192" s="47"/>
      <c r="C192" s="314" t="s">
        <v>1222</v>
      </c>
      <c r="D192" s="314" t="s">
        <v>3571</v>
      </c>
      <c r="E192" s="20" t="s">
        <v>198</v>
      </c>
      <c r="F192" s="315">
        <v>95.200000000000003</v>
      </c>
      <c r="G192" s="41"/>
      <c r="H192" s="47"/>
    </row>
    <row r="193" s="2" customFormat="1" ht="16.8" customHeight="1">
      <c r="A193" s="41"/>
      <c r="B193" s="47"/>
      <c r="C193" s="314" t="s">
        <v>1217</v>
      </c>
      <c r="D193" s="314" t="s">
        <v>3572</v>
      </c>
      <c r="E193" s="20" t="s">
        <v>198</v>
      </c>
      <c r="F193" s="315">
        <v>95.200000000000003</v>
      </c>
      <c r="G193" s="41"/>
      <c r="H193" s="47"/>
    </row>
    <row r="194" s="2" customFormat="1" ht="16.8" customHeight="1">
      <c r="A194" s="41"/>
      <c r="B194" s="47"/>
      <c r="C194" s="314" t="s">
        <v>2426</v>
      </c>
      <c r="D194" s="314" t="s">
        <v>3573</v>
      </c>
      <c r="E194" s="20" t="s">
        <v>198</v>
      </c>
      <c r="F194" s="315">
        <v>317.512</v>
      </c>
      <c r="G194" s="41"/>
      <c r="H194" s="47"/>
    </row>
    <row r="195" s="2" customFormat="1" ht="16.8" customHeight="1">
      <c r="A195" s="41"/>
      <c r="B195" s="47"/>
      <c r="C195" s="310" t="s">
        <v>721</v>
      </c>
      <c r="D195" s="311" t="s">
        <v>21</v>
      </c>
      <c r="E195" s="312" t="s">
        <v>21</v>
      </c>
      <c r="F195" s="313">
        <v>69.016000000000005</v>
      </c>
      <c r="G195" s="41"/>
      <c r="H195" s="47"/>
    </row>
    <row r="196" s="2" customFormat="1" ht="16.8" customHeight="1">
      <c r="A196" s="41"/>
      <c r="B196" s="47"/>
      <c r="C196" s="314" t="s">
        <v>21</v>
      </c>
      <c r="D196" s="314" t="s">
        <v>1319</v>
      </c>
      <c r="E196" s="20" t="s">
        <v>21</v>
      </c>
      <c r="F196" s="315">
        <v>0</v>
      </c>
      <c r="G196" s="41"/>
      <c r="H196" s="47"/>
    </row>
    <row r="197" s="2" customFormat="1" ht="16.8" customHeight="1">
      <c r="A197" s="41"/>
      <c r="B197" s="47"/>
      <c r="C197" s="314" t="s">
        <v>21</v>
      </c>
      <c r="D197" s="314" t="s">
        <v>2388</v>
      </c>
      <c r="E197" s="20" t="s">
        <v>21</v>
      </c>
      <c r="F197" s="315">
        <v>45.674999999999997</v>
      </c>
      <c r="G197" s="41"/>
      <c r="H197" s="47"/>
    </row>
    <row r="198" s="2" customFormat="1" ht="16.8" customHeight="1">
      <c r="A198" s="41"/>
      <c r="B198" s="47"/>
      <c r="C198" s="314" t="s">
        <v>21</v>
      </c>
      <c r="D198" s="314" t="s">
        <v>1321</v>
      </c>
      <c r="E198" s="20" t="s">
        <v>21</v>
      </c>
      <c r="F198" s="315">
        <v>-22.937999999999999</v>
      </c>
      <c r="G198" s="41"/>
      <c r="H198" s="47"/>
    </row>
    <row r="199" s="2" customFormat="1" ht="16.8" customHeight="1">
      <c r="A199" s="41"/>
      <c r="B199" s="47"/>
      <c r="C199" s="314" t="s">
        <v>21</v>
      </c>
      <c r="D199" s="314" t="s">
        <v>1322</v>
      </c>
      <c r="E199" s="20" t="s">
        <v>21</v>
      </c>
      <c r="F199" s="315">
        <v>5.0540000000000003</v>
      </c>
      <c r="G199" s="41"/>
      <c r="H199" s="47"/>
    </row>
    <row r="200" s="2" customFormat="1" ht="16.8" customHeight="1">
      <c r="A200" s="41"/>
      <c r="B200" s="47"/>
      <c r="C200" s="314" t="s">
        <v>21</v>
      </c>
      <c r="D200" s="314" t="s">
        <v>21</v>
      </c>
      <c r="E200" s="20" t="s">
        <v>21</v>
      </c>
      <c r="F200" s="315">
        <v>0</v>
      </c>
      <c r="G200" s="41"/>
      <c r="H200" s="47"/>
    </row>
    <row r="201" s="2" customFormat="1" ht="16.8" customHeight="1">
      <c r="A201" s="41"/>
      <c r="B201" s="47"/>
      <c r="C201" s="314" t="s">
        <v>21</v>
      </c>
      <c r="D201" s="314" t="s">
        <v>2389</v>
      </c>
      <c r="E201" s="20" t="s">
        <v>21</v>
      </c>
      <c r="F201" s="315">
        <v>0</v>
      </c>
      <c r="G201" s="41"/>
      <c r="H201" s="47"/>
    </row>
    <row r="202" s="2" customFormat="1" ht="16.8" customHeight="1">
      <c r="A202" s="41"/>
      <c r="B202" s="47"/>
      <c r="C202" s="314" t="s">
        <v>21</v>
      </c>
      <c r="D202" s="314" t="s">
        <v>2390</v>
      </c>
      <c r="E202" s="20" t="s">
        <v>21</v>
      </c>
      <c r="F202" s="315">
        <v>41.225000000000001</v>
      </c>
      <c r="G202" s="41"/>
      <c r="H202" s="47"/>
    </row>
    <row r="203" s="2" customFormat="1" ht="16.8" customHeight="1">
      <c r="A203" s="41"/>
      <c r="B203" s="47"/>
      <c r="C203" s="314" t="s">
        <v>21</v>
      </c>
      <c r="D203" s="314" t="s">
        <v>21</v>
      </c>
      <c r="E203" s="20" t="s">
        <v>21</v>
      </c>
      <c r="F203" s="315">
        <v>0</v>
      </c>
      <c r="G203" s="41"/>
      <c r="H203" s="47"/>
    </row>
    <row r="204" s="2" customFormat="1" ht="16.8" customHeight="1">
      <c r="A204" s="41"/>
      <c r="B204" s="47"/>
      <c r="C204" s="314" t="s">
        <v>721</v>
      </c>
      <c r="D204" s="314" t="s">
        <v>491</v>
      </c>
      <c r="E204" s="20" t="s">
        <v>21</v>
      </c>
      <c r="F204" s="315">
        <v>69.016000000000005</v>
      </c>
      <c r="G204" s="41"/>
      <c r="H204" s="47"/>
    </row>
    <row r="205" s="2" customFormat="1" ht="16.8" customHeight="1">
      <c r="A205" s="41"/>
      <c r="B205" s="47"/>
      <c r="C205" s="316" t="s">
        <v>3542</v>
      </c>
      <c r="D205" s="41"/>
      <c r="E205" s="41"/>
      <c r="F205" s="41"/>
      <c r="G205" s="41"/>
      <c r="H205" s="47"/>
    </row>
    <row r="206" s="2" customFormat="1" ht="16.8" customHeight="1">
      <c r="A206" s="41"/>
      <c r="B206" s="47"/>
      <c r="C206" s="314" t="s">
        <v>2384</v>
      </c>
      <c r="D206" s="314" t="s">
        <v>3574</v>
      </c>
      <c r="E206" s="20" t="s">
        <v>198</v>
      </c>
      <c r="F206" s="315">
        <v>69.016000000000005</v>
      </c>
      <c r="G206" s="41"/>
      <c r="H206" s="47"/>
    </row>
    <row r="207" s="2" customFormat="1" ht="16.8" customHeight="1">
      <c r="A207" s="41"/>
      <c r="B207" s="47"/>
      <c r="C207" s="314" t="s">
        <v>1300</v>
      </c>
      <c r="D207" s="314" t="s">
        <v>3568</v>
      </c>
      <c r="E207" s="20" t="s">
        <v>198</v>
      </c>
      <c r="F207" s="315">
        <v>116.328</v>
      </c>
      <c r="G207" s="41"/>
      <c r="H207" s="47"/>
    </row>
    <row r="208" s="2" customFormat="1" ht="16.8" customHeight="1">
      <c r="A208" s="41"/>
      <c r="B208" s="47"/>
      <c r="C208" s="314" t="s">
        <v>1346</v>
      </c>
      <c r="D208" s="314" t="s">
        <v>3569</v>
      </c>
      <c r="E208" s="20" t="s">
        <v>198</v>
      </c>
      <c r="F208" s="315">
        <v>116.328</v>
      </c>
      <c r="G208" s="41"/>
      <c r="H208" s="47"/>
    </row>
    <row r="209" s="2" customFormat="1" ht="16.8" customHeight="1">
      <c r="A209" s="41"/>
      <c r="B209" s="47"/>
      <c r="C209" s="314" t="s">
        <v>2318</v>
      </c>
      <c r="D209" s="314" t="s">
        <v>3561</v>
      </c>
      <c r="E209" s="20" t="s">
        <v>198</v>
      </c>
      <c r="F209" s="315">
        <v>257.87</v>
      </c>
      <c r="G209" s="41"/>
      <c r="H209" s="47"/>
    </row>
    <row r="210" s="2" customFormat="1" ht="16.8" customHeight="1">
      <c r="A210" s="41"/>
      <c r="B210" s="47"/>
      <c r="C210" s="314" t="s">
        <v>2324</v>
      </c>
      <c r="D210" s="314" t="s">
        <v>3562</v>
      </c>
      <c r="E210" s="20" t="s">
        <v>198</v>
      </c>
      <c r="F210" s="315">
        <v>257.87</v>
      </c>
      <c r="G210" s="41"/>
      <c r="H210" s="47"/>
    </row>
    <row r="211" s="2" customFormat="1" ht="16.8" customHeight="1">
      <c r="A211" s="41"/>
      <c r="B211" s="47"/>
      <c r="C211" s="314" t="s">
        <v>2392</v>
      </c>
      <c r="D211" s="314" t="s">
        <v>2393</v>
      </c>
      <c r="E211" s="20" t="s">
        <v>198</v>
      </c>
      <c r="F211" s="315">
        <v>75.918000000000006</v>
      </c>
      <c r="G211" s="41"/>
      <c r="H211" s="47"/>
    </row>
    <row r="212" s="2" customFormat="1" ht="16.8" customHeight="1">
      <c r="A212" s="41"/>
      <c r="B212" s="47"/>
      <c r="C212" s="310" t="s">
        <v>723</v>
      </c>
      <c r="D212" s="311" t="s">
        <v>21</v>
      </c>
      <c r="E212" s="312" t="s">
        <v>21</v>
      </c>
      <c r="F212" s="313">
        <v>317.512</v>
      </c>
      <c r="G212" s="41"/>
      <c r="H212" s="47"/>
    </row>
    <row r="213" s="2" customFormat="1" ht="16.8" customHeight="1">
      <c r="A213" s="41"/>
      <c r="B213" s="47"/>
      <c r="C213" s="314" t="s">
        <v>21</v>
      </c>
      <c r="D213" s="314" t="s">
        <v>719</v>
      </c>
      <c r="E213" s="20" t="s">
        <v>21</v>
      </c>
      <c r="F213" s="315">
        <v>95.200000000000003</v>
      </c>
      <c r="G213" s="41"/>
      <c r="H213" s="47"/>
    </row>
    <row r="214" s="2" customFormat="1" ht="16.8" customHeight="1">
      <c r="A214" s="41"/>
      <c r="B214" s="47"/>
      <c r="C214" s="314" t="s">
        <v>21</v>
      </c>
      <c r="D214" s="314" t="s">
        <v>21</v>
      </c>
      <c r="E214" s="20" t="s">
        <v>21</v>
      </c>
      <c r="F214" s="315">
        <v>0</v>
      </c>
      <c r="G214" s="41"/>
      <c r="H214" s="47"/>
    </row>
    <row r="215" s="2" customFormat="1" ht="16.8" customHeight="1">
      <c r="A215" s="41"/>
      <c r="B215" s="47"/>
      <c r="C215" s="314" t="s">
        <v>21</v>
      </c>
      <c r="D215" s="314" t="s">
        <v>2430</v>
      </c>
      <c r="E215" s="20" t="s">
        <v>21</v>
      </c>
      <c r="F215" s="315">
        <v>0</v>
      </c>
      <c r="G215" s="41"/>
      <c r="H215" s="47"/>
    </row>
    <row r="216" s="2" customFormat="1" ht="16.8" customHeight="1">
      <c r="A216" s="41"/>
      <c r="B216" s="47"/>
      <c r="C216" s="314" t="s">
        <v>21</v>
      </c>
      <c r="D216" s="314" t="s">
        <v>1258</v>
      </c>
      <c r="E216" s="20" t="s">
        <v>21</v>
      </c>
      <c r="F216" s="315">
        <v>61.566000000000002</v>
      </c>
      <c r="G216" s="41"/>
      <c r="H216" s="47"/>
    </row>
    <row r="217" s="2" customFormat="1" ht="16.8" customHeight="1">
      <c r="A217" s="41"/>
      <c r="B217" s="47"/>
      <c r="C217" s="314" t="s">
        <v>21</v>
      </c>
      <c r="D217" s="314" t="s">
        <v>2431</v>
      </c>
      <c r="E217" s="20" t="s">
        <v>21</v>
      </c>
      <c r="F217" s="315">
        <v>-10</v>
      </c>
      <c r="G217" s="41"/>
      <c r="H217" s="47"/>
    </row>
    <row r="218" s="2" customFormat="1" ht="16.8" customHeight="1">
      <c r="A218" s="41"/>
      <c r="B218" s="47"/>
      <c r="C218" s="314" t="s">
        <v>21</v>
      </c>
      <c r="D218" s="314" t="s">
        <v>1260</v>
      </c>
      <c r="E218" s="20" t="s">
        <v>21</v>
      </c>
      <c r="F218" s="315">
        <v>57.225999999999999</v>
      </c>
      <c r="G218" s="41"/>
      <c r="H218" s="47"/>
    </row>
    <row r="219" s="2" customFormat="1" ht="16.8" customHeight="1">
      <c r="A219" s="41"/>
      <c r="B219" s="47"/>
      <c r="C219" s="314" t="s">
        <v>21</v>
      </c>
      <c r="D219" s="314" t="s">
        <v>1262</v>
      </c>
      <c r="E219" s="20" t="s">
        <v>21</v>
      </c>
      <c r="F219" s="315">
        <v>36.539999999999999</v>
      </c>
      <c r="G219" s="41"/>
      <c r="H219" s="47"/>
    </row>
    <row r="220" s="2" customFormat="1" ht="16.8" customHeight="1">
      <c r="A220" s="41"/>
      <c r="B220" s="47"/>
      <c r="C220" s="314" t="s">
        <v>21</v>
      </c>
      <c r="D220" s="314" t="s">
        <v>1265</v>
      </c>
      <c r="E220" s="20" t="s">
        <v>21</v>
      </c>
      <c r="F220" s="315">
        <v>88.560000000000002</v>
      </c>
      <c r="G220" s="41"/>
      <c r="H220" s="47"/>
    </row>
    <row r="221" s="2" customFormat="1" ht="16.8" customHeight="1">
      <c r="A221" s="41"/>
      <c r="B221" s="47"/>
      <c r="C221" s="314" t="s">
        <v>21</v>
      </c>
      <c r="D221" s="314" t="s">
        <v>2432</v>
      </c>
      <c r="E221" s="20" t="s">
        <v>21</v>
      </c>
      <c r="F221" s="315">
        <v>-15.188000000000001</v>
      </c>
      <c r="G221" s="41"/>
      <c r="H221" s="47"/>
    </row>
    <row r="222" s="2" customFormat="1" ht="16.8" customHeight="1">
      <c r="A222" s="41"/>
      <c r="B222" s="47"/>
      <c r="C222" s="314" t="s">
        <v>21</v>
      </c>
      <c r="D222" s="314" t="s">
        <v>1267</v>
      </c>
      <c r="E222" s="20" t="s">
        <v>21</v>
      </c>
      <c r="F222" s="315">
        <v>3.6080000000000001</v>
      </c>
      <c r="G222" s="41"/>
      <c r="H222" s="47"/>
    </row>
    <row r="223" s="2" customFormat="1" ht="16.8" customHeight="1">
      <c r="A223" s="41"/>
      <c r="B223" s="47"/>
      <c r="C223" s="314" t="s">
        <v>21</v>
      </c>
      <c r="D223" s="314" t="s">
        <v>21</v>
      </c>
      <c r="E223" s="20" t="s">
        <v>21</v>
      </c>
      <c r="F223" s="315">
        <v>0</v>
      </c>
      <c r="G223" s="41"/>
      <c r="H223" s="47"/>
    </row>
    <row r="224" s="2" customFormat="1" ht="16.8" customHeight="1">
      <c r="A224" s="41"/>
      <c r="B224" s="47"/>
      <c r="C224" s="314" t="s">
        <v>21</v>
      </c>
      <c r="D224" s="314" t="s">
        <v>21</v>
      </c>
      <c r="E224" s="20" t="s">
        <v>21</v>
      </c>
      <c r="F224" s="315">
        <v>0</v>
      </c>
      <c r="G224" s="41"/>
      <c r="H224" s="47"/>
    </row>
    <row r="225" s="2" customFormat="1" ht="16.8" customHeight="1">
      <c r="A225" s="41"/>
      <c r="B225" s="47"/>
      <c r="C225" s="314" t="s">
        <v>723</v>
      </c>
      <c r="D225" s="314" t="s">
        <v>491</v>
      </c>
      <c r="E225" s="20" t="s">
        <v>21</v>
      </c>
      <c r="F225" s="315">
        <v>317.512</v>
      </c>
      <c r="G225" s="41"/>
      <c r="H225" s="47"/>
    </row>
    <row r="226" s="2" customFormat="1" ht="16.8" customHeight="1">
      <c r="A226" s="41"/>
      <c r="B226" s="47"/>
      <c r="C226" s="316" t="s">
        <v>3542</v>
      </c>
      <c r="D226" s="41"/>
      <c r="E226" s="41"/>
      <c r="F226" s="41"/>
      <c r="G226" s="41"/>
      <c r="H226" s="47"/>
    </row>
    <row r="227" s="2" customFormat="1" ht="16.8" customHeight="1">
      <c r="A227" s="41"/>
      <c r="B227" s="47"/>
      <c r="C227" s="314" t="s">
        <v>2426</v>
      </c>
      <c r="D227" s="314" t="s">
        <v>3573</v>
      </c>
      <c r="E227" s="20" t="s">
        <v>198</v>
      </c>
      <c r="F227" s="315">
        <v>317.512</v>
      </c>
      <c r="G227" s="41"/>
      <c r="H227" s="47"/>
    </row>
    <row r="228" s="2" customFormat="1" ht="16.8" customHeight="1">
      <c r="A228" s="41"/>
      <c r="B228" s="47"/>
      <c r="C228" s="314" t="s">
        <v>2439</v>
      </c>
      <c r="D228" s="314" t="s">
        <v>3575</v>
      </c>
      <c r="E228" s="20" t="s">
        <v>198</v>
      </c>
      <c r="F228" s="315">
        <v>348.60500000000002</v>
      </c>
      <c r="G228" s="41"/>
      <c r="H228" s="47"/>
    </row>
    <row r="229" s="2" customFormat="1" ht="16.8" customHeight="1">
      <c r="A229" s="41"/>
      <c r="B229" s="47"/>
      <c r="C229" s="310" t="s">
        <v>725</v>
      </c>
      <c r="D229" s="311" t="s">
        <v>21</v>
      </c>
      <c r="E229" s="312" t="s">
        <v>21</v>
      </c>
      <c r="F229" s="313">
        <v>176.237</v>
      </c>
      <c r="G229" s="41"/>
      <c r="H229" s="47"/>
    </row>
    <row r="230" s="2" customFormat="1" ht="16.8" customHeight="1">
      <c r="A230" s="41"/>
      <c r="B230" s="47"/>
      <c r="C230" s="314" t="s">
        <v>21</v>
      </c>
      <c r="D230" s="314" t="s">
        <v>1468</v>
      </c>
      <c r="E230" s="20" t="s">
        <v>21</v>
      </c>
      <c r="F230" s="315">
        <v>0</v>
      </c>
      <c r="G230" s="41"/>
      <c r="H230" s="47"/>
    </row>
    <row r="231" s="2" customFormat="1" ht="16.8" customHeight="1">
      <c r="A231" s="41"/>
      <c r="B231" s="47"/>
      <c r="C231" s="314" t="s">
        <v>21</v>
      </c>
      <c r="D231" s="314" t="s">
        <v>1587</v>
      </c>
      <c r="E231" s="20" t="s">
        <v>21</v>
      </c>
      <c r="F231" s="315">
        <v>103.94</v>
      </c>
      <c r="G231" s="41"/>
      <c r="H231" s="47"/>
    </row>
    <row r="232" s="2" customFormat="1" ht="16.8" customHeight="1">
      <c r="A232" s="41"/>
      <c r="B232" s="47"/>
      <c r="C232" s="314" t="s">
        <v>21</v>
      </c>
      <c r="D232" s="314" t="s">
        <v>1588</v>
      </c>
      <c r="E232" s="20" t="s">
        <v>21</v>
      </c>
      <c r="F232" s="315">
        <v>24.475999999999999</v>
      </c>
      <c r="G232" s="41"/>
      <c r="H232" s="47"/>
    </row>
    <row r="233" s="2" customFormat="1" ht="16.8" customHeight="1">
      <c r="A233" s="41"/>
      <c r="B233" s="47"/>
      <c r="C233" s="314" t="s">
        <v>21</v>
      </c>
      <c r="D233" s="314" t="s">
        <v>21</v>
      </c>
      <c r="E233" s="20" t="s">
        <v>21</v>
      </c>
      <c r="F233" s="315">
        <v>0</v>
      </c>
      <c r="G233" s="41"/>
      <c r="H233" s="47"/>
    </row>
    <row r="234" s="2" customFormat="1" ht="16.8" customHeight="1">
      <c r="A234" s="41"/>
      <c r="B234" s="47"/>
      <c r="C234" s="314" t="s">
        <v>21</v>
      </c>
      <c r="D234" s="314" t="s">
        <v>1470</v>
      </c>
      <c r="E234" s="20" t="s">
        <v>21</v>
      </c>
      <c r="F234" s="315">
        <v>0</v>
      </c>
      <c r="G234" s="41"/>
      <c r="H234" s="47"/>
    </row>
    <row r="235" s="2" customFormat="1" ht="16.8" customHeight="1">
      <c r="A235" s="41"/>
      <c r="B235" s="47"/>
      <c r="C235" s="314" t="s">
        <v>21</v>
      </c>
      <c r="D235" s="314" t="s">
        <v>1589</v>
      </c>
      <c r="E235" s="20" t="s">
        <v>21</v>
      </c>
      <c r="F235" s="315">
        <v>35.840000000000003</v>
      </c>
      <c r="G235" s="41"/>
      <c r="H235" s="47"/>
    </row>
    <row r="236" s="2" customFormat="1" ht="16.8" customHeight="1">
      <c r="A236" s="41"/>
      <c r="B236" s="47"/>
      <c r="C236" s="314" t="s">
        <v>21</v>
      </c>
      <c r="D236" s="314" t="s">
        <v>1590</v>
      </c>
      <c r="E236" s="20" t="s">
        <v>21</v>
      </c>
      <c r="F236" s="315">
        <v>11.981</v>
      </c>
      <c r="G236" s="41"/>
      <c r="H236" s="47"/>
    </row>
    <row r="237" s="2" customFormat="1" ht="16.8" customHeight="1">
      <c r="A237" s="41"/>
      <c r="B237" s="47"/>
      <c r="C237" s="314" t="s">
        <v>21</v>
      </c>
      <c r="D237" s="314" t="s">
        <v>21</v>
      </c>
      <c r="E237" s="20" t="s">
        <v>21</v>
      </c>
      <c r="F237" s="315">
        <v>0</v>
      </c>
      <c r="G237" s="41"/>
      <c r="H237" s="47"/>
    </row>
    <row r="238" s="2" customFormat="1" ht="16.8" customHeight="1">
      <c r="A238" s="41"/>
      <c r="B238" s="47"/>
      <c r="C238" s="314" t="s">
        <v>725</v>
      </c>
      <c r="D238" s="314" t="s">
        <v>491</v>
      </c>
      <c r="E238" s="20" t="s">
        <v>21</v>
      </c>
      <c r="F238" s="315">
        <v>176.237</v>
      </c>
      <c r="G238" s="41"/>
      <c r="H238" s="47"/>
    </row>
    <row r="239" s="2" customFormat="1" ht="16.8" customHeight="1">
      <c r="A239" s="41"/>
      <c r="B239" s="47"/>
      <c r="C239" s="316" t="s">
        <v>3542</v>
      </c>
      <c r="D239" s="41"/>
      <c r="E239" s="41"/>
      <c r="F239" s="41"/>
      <c r="G239" s="41"/>
      <c r="H239" s="47"/>
    </row>
    <row r="240" s="2" customFormat="1" ht="16.8" customHeight="1">
      <c r="A240" s="41"/>
      <c r="B240" s="47"/>
      <c r="C240" s="314" t="s">
        <v>1583</v>
      </c>
      <c r="D240" s="314" t="s">
        <v>3576</v>
      </c>
      <c r="E240" s="20" t="s">
        <v>198</v>
      </c>
      <c r="F240" s="315">
        <v>176.237</v>
      </c>
      <c r="G240" s="41"/>
      <c r="H240" s="47"/>
    </row>
    <row r="241" s="2" customFormat="1" ht="16.8" customHeight="1">
      <c r="A241" s="41"/>
      <c r="B241" s="47"/>
      <c r="C241" s="314" t="s">
        <v>1595</v>
      </c>
      <c r="D241" s="314" t="s">
        <v>3577</v>
      </c>
      <c r="E241" s="20" t="s">
        <v>198</v>
      </c>
      <c r="F241" s="315">
        <v>176.237</v>
      </c>
      <c r="G241" s="41"/>
      <c r="H241" s="47"/>
    </row>
    <row r="242" s="2" customFormat="1" ht="16.8" customHeight="1">
      <c r="A242" s="41"/>
      <c r="B242" s="47"/>
      <c r="C242" s="314" t="s">
        <v>1555</v>
      </c>
      <c r="D242" s="314" t="s">
        <v>1556</v>
      </c>
      <c r="E242" s="20" t="s">
        <v>250</v>
      </c>
      <c r="F242" s="315">
        <v>0.056000000000000001</v>
      </c>
      <c r="G242" s="41"/>
      <c r="H242" s="47"/>
    </row>
    <row r="243" s="2" customFormat="1">
      <c r="A243" s="41"/>
      <c r="B243" s="47"/>
      <c r="C243" s="314" t="s">
        <v>1571</v>
      </c>
      <c r="D243" s="314" t="s">
        <v>1572</v>
      </c>
      <c r="E243" s="20" t="s">
        <v>198</v>
      </c>
      <c r="F243" s="315">
        <v>205.316</v>
      </c>
      <c r="G243" s="41"/>
      <c r="H243" s="47"/>
    </row>
    <row r="244" s="2" customFormat="1" ht="16.8" customHeight="1">
      <c r="A244" s="41"/>
      <c r="B244" s="47"/>
      <c r="C244" s="310" t="s">
        <v>727</v>
      </c>
      <c r="D244" s="311" t="s">
        <v>21</v>
      </c>
      <c r="E244" s="312" t="s">
        <v>21</v>
      </c>
      <c r="F244" s="313">
        <v>31.780000000000001</v>
      </c>
      <c r="G244" s="41"/>
      <c r="H244" s="47"/>
    </row>
    <row r="245" s="2" customFormat="1" ht="16.8" customHeight="1">
      <c r="A245" s="41"/>
      <c r="B245" s="47"/>
      <c r="C245" s="314" t="s">
        <v>21</v>
      </c>
      <c r="D245" s="314" t="s">
        <v>1551</v>
      </c>
      <c r="E245" s="20" t="s">
        <v>21</v>
      </c>
      <c r="F245" s="315">
        <v>0</v>
      </c>
      <c r="G245" s="41"/>
      <c r="H245" s="47"/>
    </row>
    <row r="246" s="2" customFormat="1" ht="16.8" customHeight="1">
      <c r="A246" s="41"/>
      <c r="B246" s="47"/>
      <c r="C246" s="314" t="s">
        <v>21</v>
      </c>
      <c r="D246" s="314" t="s">
        <v>1552</v>
      </c>
      <c r="E246" s="20" t="s">
        <v>21</v>
      </c>
      <c r="F246" s="315">
        <v>29.079999999999998</v>
      </c>
      <c r="G246" s="41"/>
      <c r="H246" s="47"/>
    </row>
    <row r="247" s="2" customFormat="1" ht="16.8" customHeight="1">
      <c r="A247" s="41"/>
      <c r="B247" s="47"/>
      <c r="C247" s="314" t="s">
        <v>21</v>
      </c>
      <c r="D247" s="314" t="s">
        <v>1553</v>
      </c>
      <c r="E247" s="20" t="s">
        <v>21</v>
      </c>
      <c r="F247" s="315">
        <v>2.7000000000000002</v>
      </c>
      <c r="G247" s="41"/>
      <c r="H247" s="47"/>
    </row>
    <row r="248" s="2" customFormat="1" ht="16.8" customHeight="1">
      <c r="A248" s="41"/>
      <c r="B248" s="47"/>
      <c r="C248" s="314" t="s">
        <v>21</v>
      </c>
      <c r="D248" s="314" t="s">
        <v>21</v>
      </c>
      <c r="E248" s="20" t="s">
        <v>21</v>
      </c>
      <c r="F248" s="315">
        <v>0</v>
      </c>
      <c r="G248" s="41"/>
      <c r="H248" s="47"/>
    </row>
    <row r="249" s="2" customFormat="1" ht="16.8" customHeight="1">
      <c r="A249" s="41"/>
      <c r="B249" s="47"/>
      <c r="C249" s="314" t="s">
        <v>727</v>
      </c>
      <c r="D249" s="314" t="s">
        <v>491</v>
      </c>
      <c r="E249" s="20" t="s">
        <v>21</v>
      </c>
      <c r="F249" s="315">
        <v>31.780000000000001</v>
      </c>
      <c r="G249" s="41"/>
      <c r="H249" s="47"/>
    </row>
    <row r="250" s="2" customFormat="1" ht="16.8" customHeight="1">
      <c r="A250" s="41"/>
      <c r="B250" s="47"/>
      <c r="C250" s="316" t="s">
        <v>3542</v>
      </c>
      <c r="D250" s="41"/>
      <c r="E250" s="41"/>
      <c r="F250" s="41"/>
      <c r="G250" s="41"/>
      <c r="H250" s="47"/>
    </row>
    <row r="251" s="2" customFormat="1" ht="16.8" customHeight="1">
      <c r="A251" s="41"/>
      <c r="B251" s="47"/>
      <c r="C251" s="314" t="s">
        <v>1547</v>
      </c>
      <c r="D251" s="314" t="s">
        <v>3578</v>
      </c>
      <c r="E251" s="20" t="s">
        <v>198</v>
      </c>
      <c r="F251" s="315">
        <v>31.780000000000001</v>
      </c>
      <c r="G251" s="41"/>
      <c r="H251" s="47"/>
    </row>
    <row r="252" s="2" customFormat="1" ht="16.8" customHeight="1">
      <c r="A252" s="41"/>
      <c r="B252" s="47"/>
      <c r="C252" s="314" t="s">
        <v>1566</v>
      </c>
      <c r="D252" s="314" t="s">
        <v>3579</v>
      </c>
      <c r="E252" s="20" t="s">
        <v>198</v>
      </c>
      <c r="F252" s="315">
        <v>31.780000000000001</v>
      </c>
      <c r="G252" s="41"/>
      <c r="H252" s="47"/>
    </row>
    <row r="253" s="2" customFormat="1" ht="16.8" customHeight="1">
      <c r="A253" s="41"/>
      <c r="B253" s="47"/>
      <c r="C253" s="314" t="s">
        <v>1555</v>
      </c>
      <c r="D253" s="314" t="s">
        <v>1556</v>
      </c>
      <c r="E253" s="20" t="s">
        <v>250</v>
      </c>
      <c r="F253" s="315">
        <v>0.062</v>
      </c>
      <c r="G253" s="41"/>
      <c r="H253" s="47"/>
    </row>
    <row r="254" s="2" customFormat="1">
      <c r="A254" s="41"/>
      <c r="B254" s="47"/>
      <c r="C254" s="314" t="s">
        <v>1571</v>
      </c>
      <c r="D254" s="314" t="s">
        <v>1572</v>
      </c>
      <c r="E254" s="20" t="s">
        <v>198</v>
      </c>
      <c r="F254" s="315">
        <v>262.63999999999999</v>
      </c>
      <c r="G254" s="41"/>
      <c r="H254" s="47"/>
    </row>
    <row r="255" s="2" customFormat="1" ht="16.8" customHeight="1">
      <c r="A255" s="41"/>
      <c r="B255" s="47"/>
      <c r="C255" s="310" t="s">
        <v>729</v>
      </c>
      <c r="D255" s="311" t="s">
        <v>21</v>
      </c>
      <c r="E255" s="312" t="s">
        <v>21</v>
      </c>
      <c r="F255" s="313">
        <v>151.33000000000001</v>
      </c>
      <c r="G255" s="41"/>
      <c r="H255" s="47"/>
    </row>
    <row r="256" s="2" customFormat="1" ht="16.8" customHeight="1">
      <c r="A256" s="41"/>
      <c r="B256" s="47"/>
      <c r="C256" s="314" t="s">
        <v>21</v>
      </c>
      <c r="D256" s="314" t="s">
        <v>1545</v>
      </c>
      <c r="E256" s="20" t="s">
        <v>21</v>
      </c>
      <c r="F256" s="315">
        <v>0</v>
      </c>
      <c r="G256" s="41"/>
      <c r="H256" s="47"/>
    </row>
    <row r="257" s="2" customFormat="1" ht="16.8" customHeight="1">
      <c r="A257" s="41"/>
      <c r="B257" s="47"/>
      <c r="C257" s="314" t="s">
        <v>21</v>
      </c>
      <c r="D257" s="314" t="s">
        <v>730</v>
      </c>
      <c r="E257" s="20" t="s">
        <v>21</v>
      </c>
      <c r="F257" s="315">
        <v>151.33000000000001</v>
      </c>
      <c r="G257" s="41"/>
      <c r="H257" s="47"/>
    </row>
    <row r="258" s="2" customFormat="1" ht="16.8" customHeight="1">
      <c r="A258" s="41"/>
      <c r="B258" s="47"/>
      <c r="C258" s="314" t="s">
        <v>21</v>
      </c>
      <c r="D258" s="314" t="s">
        <v>21</v>
      </c>
      <c r="E258" s="20" t="s">
        <v>21</v>
      </c>
      <c r="F258" s="315">
        <v>0</v>
      </c>
      <c r="G258" s="41"/>
      <c r="H258" s="47"/>
    </row>
    <row r="259" s="2" customFormat="1" ht="16.8" customHeight="1">
      <c r="A259" s="41"/>
      <c r="B259" s="47"/>
      <c r="C259" s="314" t="s">
        <v>729</v>
      </c>
      <c r="D259" s="314" t="s">
        <v>491</v>
      </c>
      <c r="E259" s="20" t="s">
        <v>21</v>
      </c>
      <c r="F259" s="315">
        <v>151.33000000000001</v>
      </c>
      <c r="G259" s="41"/>
      <c r="H259" s="47"/>
    </row>
    <row r="260" s="2" customFormat="1" ht="16.8" customHeight="1">
      <c r="A260" s="41"/>
      <c r="B260" s="47"/>
      <c r="C260" s="316" t="s">
        <v>3542</v>
      </c>
      <c r="D260" s="41"/>
      <c r="E260" s="41"/>
      <c r="F260" s="41"/>
      <c r="G260" s="41"/>
      <c r="H260" s="47"/>
    </row>
    <row r="261" s="2" customFormat="1" ht="16.8" customHeight="1">
      <c r="A261" s="41"/>
      <c r="B261" s="47"/>
      <c r="C261" s="314" t="s">
        <v>1541</v>
      </c>
      <c r="D261" s="314" t="s">
        <v>3580</v>
      </c>
      <c r="E261" s="20" t="s">
        <v>198</v>
      </c>
      <c r="F261" s="315">
        <v>151.33000000000001</v>
      </c>
      <c r="G261" s="41"/>
      <c r="H261" s="47"/>
    </row>
    <row r="262" s="2" customFormat="1" ht="16.8" customHeight="1">
      <c r="A262" s="41"/>
      <c r="B262" s="47"/>
      <c r="C262" s="314" t="s">
        <v>1561</v>
      </c>
      <c r="D262" s="314" t="s">
        <v>3581</v>
      </c>
      <c r="E262" s="20" t="s">
        <v>198</v>
      </c>
      <c r="F262" s="315">
        <v>151.33000000000001</v>
      </c>
      <c r="G262" s="41"/>
      <c r="H262" s="47"/>
    </row>
    <row r="263" s="2" customFormat="1" ht="16.8" customHeight="1">
      <c r="A263" s="41"/>
      <c r="B263" s="47"/>
      <c r="C263" s="314" t="s">
        <v>1555</v>
      </c>
      <c r="D263" s="314" t="s">
        <v>1556</v>
      </c>
      <c r="E263" s="20" t="s">
        <v>250</v>
      </c>
      <c r="F263" s="315">
        <v>0.062</v>
      </c>
      <c r="G263" s="41"/>
      <c r="H263" s="47"/>
    </row>
    <row r="264" s="2" customFormat="1">
      <c r="A264" s="41"/>
      <c r="B264" s="47"/>
      <c r="C264" s="314" t="s">
        <v>1571</v>
      </c>
      <c r="D264" s="314" t="s">
        <v>1572</v>
      </c>
      <c r="E264" s="20" t="s">
        <v>198</v>
      </c>
      <c r="F264" s="315">
        <v>262.63999999999999</v>
      </c>
      <c r="G264" s="41"/>
      <c r="H264" s="47"/>
    </row>
    <row r="265" s="2" customFormat="1" ht="16.8" customHeight="1">
      <c r="A265" s="41"/>
      <c r="B265" s="47"/>
      <c r="C265" s="310" t="s">
        <v>731</v>
      </c>
      <c r="D265" s="311" t="s">
        <v>21</v>
      </c>
      <c r="E265" s="312" t="s">
        <v>21</v>
      </c>
      <c r="F265" s="313">
        <v>25.686</v>
      </c>
      <c r="G265" s="41"/>
      <c r="H265" s="47"/>
    </row>
    <row r="266" s="2" customFormat="1" ht="16.8" customHeight="1">
      <c r="A266" s="41"/>
      <c r="B266" s="47"/>
      <c r="C266" s="314" t="s">
        <v>21</v>
      </c>
      <c r="D266" s="314" t="s">
        <v>838</v>
      </c>
      <c r="E266" s="20" t="s">
        <v>21</v>
      </c>
      <c r="F266" s="315">
        <v>0</v>
      </c>
      <c r="G266" s="41"/>
      <c r="H266" s="47"/>
    </row>
    <row r="267" s="2" customFormat="1" ht="16.8" customHeight="1">
      <c r="A267" s="41"/>
      <c r="B267" s="47"/>
      <c r="C267" s="314" t="s">
        <v>21</v>
      </c>
      <c r="D267" s="314" t="s">
        <v>839</v>
      </c>
      <c r="E267" s="20" t="s">
        <v>21</v>
      </c>
      <c r="F267" s="315">
        <v>6.5979999999999999</v>
      </c>
      <c r="G267" s="41"/>
      <c r="H267" s="47"/>
    </row>
    <row r="268" s="2" customFormat="1" ht="16.8" customHeight="1">
      <c r="A268" s="41"/>
      <c r="B268" s="47"/>
      <c r="C268" s="314" t="s">
        <v>21</v>
      </c>
      <c r="D268" s="314" t="s">
        <v>840</v>
      </c>
      <c r="E268" s="20" t="s">
        <v>21</v>
      </c>
      <c r="F268" s="315">
        <v>0.46999999999999997</v>
      </c>
      <c r="G268" s="41"/>
      <c r="H268" s="47"/>
    </row>
    <row r="269" s="2" customFormat="1" ht="16.8" customHeight="1">
      <c r="A269" s="41"/>
      <c r="B269" s="47"/>
      <c r="C269" s="314" t="s">
        <v>21</v>
      </c>
      <c r="D269" s="314" t="s">
        <v>841</v>
      </c>
      <c r="E269" s="20" t="s">
        <v>21</v>
      </c>
      <c r="F269" s="315">
        <v>9.1500000000000004</v>
      </c>
      <c r="G269" s="41"/>
      <c r="H269" s="47"/>
    </row>
    <row r="270" s="2" customFormat="1" ht="16.8" customHeight="1">
      <c r="A270" s="41"/>
      <c r="B270" s="47"/>
      <c r="C270" s="314" t="s">
        <v>21</v>
      </c>
      <c r="D270" s="314" t="s">
        <v>842</v>
      </c>
      <c r="E270" s="20" t="s">
        <v>21</v>
      </c>
      <c r="F270" s="315">
        <v>9.468</v>
      </c>
      <c r="G270" s="41"/>
      <c r="H270" s="47"/>
    </row>
    <row r="271" s="2" customFormat="1" ht="16.8" customHeight="1">
      <c r="A271" s="41"/>
      <c r="B271" s="47"/>
      <c r="C271" s="314" t="s">
        <v>21</v>
      </c>
      <c r="D271" s="314" t="s">
        <v>21</v>
      </c>
      <c r="E271" s="20" t="s">
        <v>21</v>
      </c>
      <c r="F271" s="315">
        <v>0</v>
      </c>
      <c r="G271" s="41"/>
      <c r="H271" s="47"/>
    </row>
    <row r="272" s="2" customFormat="1" ht="16.8" customHeight="1">
      <c r="A272" s="41"/>
      <c r="B272" s="47"/>
      <c r="C272" s="314" t="s">
        <v>731</v>
      </c>
      <c r="D272" s="314" t="s">
        <v>491</v>
      </c>
      <c r="E272" s="20" t="s">
        <v>21</v>
      </c>
      <c r="F272" s="315">
        <v>25.686</v>
      </c>
      <c r="G272" s="41"/>
      <c r="H272" s="47"/>
    </row>
    <row r="273" s="2" customFormat="1" ht="16.8" customHeight="1">
      <c r="A273" s="41"/>
      <c r="B273" s="47"/>
      <c r="C273" s="316" t="s">
        <v>3542</v>
      </c>
      <c r="D273" s="41"/>
      <c r="E273" s="41"/>
      <c r="F273" s="41"/>
      <c r="G273" s="41"/>
      <c r="H273" s="47"/>
    </row>
    <row r="274" s="2" customFormat="1" ht="16.8" customHeight="1">
      <c r="A274" s="41"/>
      <c r="B274" s="47"/>
      <c r="C274" s="314" t="s">
        <v>833</v>
      </c>
      <c r="D274" s="314" t="s">
        <v>3582</v>
      </c>
      <c r="E274" s="20" t="s">
        <v>224</v>
      </c>
      <c r="F274" s="315">
        <v>25.686</v>
      </c>
      <c r="G274" s="41"/>
      <c r="H274" s="47"/>
    </row>
    <row r="275" s="2" customFormat="1" ht="16.8" customHeight="1">
      <c r="A275" s="41"/>
      <c r="B275" s="47"/>
      <c r="C275" s="314" t="s">
        <v>793</v>
      </c>
      <c r="D275" s="314" t="s">
        <v>3583</v>
      </c>
      <c r="E275" s="20" t="s">
        <v>224</v>
      </c>
      <c r="F275" s="315">
        <v>95.203999999999994</v>
      </c>
      <c r="G275" s="41"/>
      <c r="H275" s="47"/>
    </row>
    <row r="276" s="2" customFormat="1" ht="16.8" customHeight="1">
      <c r="A276" s="41"/>
      <c r="B276" s="47"/>
      <c r="C276" s="310" t="s">
        <v>733</v>
      </c>
      <c r="D276" s="311" t="s">
        <v>21</v>
      </c>
      <c r="E276" s="312" t="s">
        <v>21</v>
      </c>
      <c r="F276" s="313">
        <v>25.66</v>
      </c>
      <c r="G276" s="41"/>
      <c r="H276" s="47"/>
    </row>
    <row r="277" s="2" customFormat="1" ht="16.8" customHeight="1">
      <c r="A277" s="41"/>
      <c r="B277" s="47"/>
      <c r="C277" s="314" t="s">
        <v>21</v>
      </c>
      <c r="D277" s="314" t="s">
        <v>1833</v>
      </c>
      <c r="E277" s="20" t="s">
        <v>21</v>
      </c>
      <c r="F277" s="315">
        <v>12.359999999999999</v>
      </c>
      <c r="G277" s="41"/>
      <c r="H277" s="47"/>
    </row>
    <row r="278" s="2" customFormat="1" ht="16.8" customHeight="1">
      <c r="A278" s="41"/>
      <c r="B278" s="47"/>
      <c r="C278" s="314" t="s">
        <v>21</v>
      </c>
      <c r="D278" s="314" t="s">
        <v>1834</v>
      </c>
      <c r="E278" s="20" t="s">
        <v>21</v>
      </c>
      <c r="F278" s="315">
        <v>11.9</v>
      </c>
      <c r="G278" s="41"/>
      <c r="H278" s="47"/>
    </row>
    <row r="279" s="2" customFormat="1" ht="16.8" customHeight="1">
      <c r="A279" s="41"/>
      <c r="B279" s="47"/>
      <c r="C279" s="314" t="s">
        <v>21</v>
      </c>
      <c r="D279" s="314" t="s">
        <v>1453</v>
      </c>
      <c r="E279" s="20" t="s">
        <v>21</v>
      </c>
      <c r="F279" s="315">
        <v>1.3999999999999999</v>
      </c>
      <c r="G279" s="41"/>
      <c r="H279" s="47"/>
    </row>
    <row r="280" s="2" customFormat="1" ht="16.8" customHeight="1">
      <c r="A280" s="41"/>
      <c r="B280" s="47"/>
      <c r="C280" s="314" t="s">
        <v>21</v>
      </c>
      <c r="D280" s="314" t="s">
        <v>21</v>
      </c>
      <c r="E280" s="20" t="s">
        <v>21</v>
      </c>
      <c r="F280" s="315">
        <v>0</v>
      </c>
      <c r="G280" s="41"/>
      <c r="H280" s="47"/>
    </row>
    <row r="281" s="2" customFormat="1" ht="16.8" customHeight="1">
      <c r="A281" s="41"/>
      <c r="B281" s="47"/>
      <c r="C281" s="314" t="s">
        <v>733</v>
      </c>
      <c r="D281" s="314" t="s">
        <v>491</v>
      </c>
      <c r="E281" s="20" t="s">
        <v>21</v>
      </c>
      <c r="F281" s="315">
        <v>25.66</v>
      </c>
      <c r="G281" s="41"/>
      <c r="H281" s="47"/>
    </row>
    <row r="282" s="2" customFormat="1" ht="16.8" customHeight="1">
      <c r="A282" s="41"/>
      <c r="B282" s="47"/>
      <c r="C282" s="316" t="s">
        <v>3542</v>
      </c>
      <c r="D282" s="41"/>
      <c r="E282" s="41"/>
      <c r="F282" s="41"/>
      <c r="G282" s="41"/>
      <c r="H282" s="47"/>
    </row>
    <row r="283" s="2" customFormat="1" ht="16.8" customHeight="1">
      <c r="A283" s="41"/>
      <c r="B283" s="47"/>
      <c r="C283" s="314" t="s">
        <v>1829</v>
      </c>
      <c r="D283" s="314" t="s">
        <v>3584</v>
      </c>
      <c r="E283" s="20" t="s">
        <v>198</v>
      </c>
      <c r="F283" s="315">
        <v>25.66</v>
      </c>
      <c r="G283" s="41"/>
      <c r="H283" s="47"/>
    </row>
    <row r="284" s="2" customFormat="1" ht="16.8" customHeight="1">
      <c r="A284" s="41"/>
      <c r="B284" s="47"/>
      <c r="C284" s="314" t="s">
        <v>1842</v>
      </c>
      <c r="D284" s="314" t="s">
        <v>3585</v>
      </c>
      <c r="E284" s="20" t="s">
        <v>198</v>
      </c>
      <c r="F284" s="315">
        <v>31.093</v>
      </c>
      <c r="G284" s="41"/>
      <c r="H284" s="47"/>
    </row>
    <row r="285" s="2" customFormat="1" ht="16.8" customHeight="1">
      <c r="A285" s="41"/>
      <c r="B285" s="47"/>
      <c r="C285" s="314" t="s">
        <v>2439</v>
      </c>
      <c r="D285" s="314" t="s">
        <v>3575</v>
      </c>
      <c r="E285" s="20" t="s">
        <v>198</v>
      </c>
      <c r="F285" s="315">
        <v>348.60500000000002</v>
      </c>
      <c r="G285" s="41"/>
      <c r="H285" s="47"/>
    </row>
    <row r="286" s="2" customFormat="1" ht="16.8" customHeight="1">
      <c r="A286" s="41"/>
      <c r="B286" s="47"/>
      <c r="C286" s="310" t="s">
        <v>735</v>
      </c>
      <c r="D286" s="311" t="s">
        <v>21</v>
      </c>
      <c r="E286" s="312" t="s">
        <v>21</v>
      </c>
      <c r="F286" s="313">
        <v>3.1000000000000001</v>
      </c>
      <c r="G286" s="41"/>
      <c r="H286" s="47"/>
    </row>
    <row r="287" s="2" customFormat="1" ht="16.8" customHeight="1">
      <c r="A287" s="41"/>
      <c r="B287" s="47"/>
      <c r="C287" s="314" t="s">
        <v>21</v>
      </c>
      <c r="D287" s="314" t="s">
        <v>1840</v>
      </c>
      <c r="E287" s="20" t="s">
        <v>21</v>
      </c>
      <c r="F287" s="315">
        <v>3.1000000000000001</v>
      </c>
      <c r="G287" s="41"/>
      <c r="H287" s="47"/>
    </row>
    <row r="288" s="2" customFormat="1" ht="16.8" customHeight="1">
      <c r="A288" s="41"/>
      <c r="B288" s="47"/>
      <c r="C288" s="314" t="s">
        <v>21</v>
      </c>
      <c r="D288" s="314" t="s">
        <v>21</v>
      </c>
      <c r="E288" s="20" t="s">
        <v>21</v>
      </c>
      <c r="F288" s="315">
        <v>0</v>
      </c>
      <c r="G288" s="41"/>
      <c r="H288" s="47"/>
    </row>
    <row r="289" s="2" customFormat="1" ht="16.8" customHeight="1">
      <c r="A289" s="41"/>
      <c r="B289" s="47"/>
      <c r="C289" s="314" t="s">
        <v>735</v>
      </c>
      <c r="D289" s="314" t="s">
        <v>491</v>
      </c>
      <c r="E289" s="20" t="s">
        <v>21</v>
      </c>
      <c r="F289" s="315">
        <v>3.1000000000000001</v>
      </c>
      <c r="G289" s="41"/>
      <c r="H289" s="47"/>
    </row>
    <row r="290" s="2" customFormat="1" ht="16.8" customHeight="1">
      <c r="A290" s="41"/>
      <c r="B290" s="47"/>
      <c r="C290" s="316" t="s">
        <v>3542</v>
      </c>
      <c r="D290" s="41"/>
      <c r="E290" s="41"/>
      <c r="F290" s="41"/>
      <c r="G290" s="41"/>
      <c r="H290" s="47"/>
    </row>
    <row r="291" s="2" customFormat="1" ht="16.8" customHeight="1">
      <c r="A291" s="41"/>
      <c r="B291" s="47"/>
      <c r="C291" s="314" t="s">
        <v>1836</v>
      </c>
      <c r="D291" s="314" t="s">
        <v>3586</v>
      </c>
      <c r="E291" s="20" t="s">
        <v>198</v>
      </c>
      <c r="F291" s="315">
        <v>3.1000000000000001</v>
      </c>
      <c r="G291" s="41"/>
      <c r="H291" s="47"/>
    </row>
    <row r="292" s="2" customFormat="1" ht="16.8" customHeight="1">
      <c r="A292" s="41"/>
      <c r="B292" s="47"/>
      <c r="C292" s="314" t="s">
        <v>1842</v>
      </c>
      <c r="D292" s="314" t="s">
        <v>3585</v>
      </c>
      <c r="E292" s="20" t="s">
        <v>198</v>
      </c>
      <c r="F292" s="315">
        <v>31.093</v>
      </c>
      <c r="G292" s="41"/>
      <c r="H292" s="47"/>
    </row>
    <row r="293" s="2" customFormat="1" ht="16.8" customHeight="1">
      <c r="A293" s="41"/>
      <c r="B293" s="47"/>
      <c r="C293" s="314" t="s">
        <v>2439</v>
      </c>
      <c r="D293" s="314" t="s">
        <v>3575</v>
      </c>
      <c r="E293" s="20" t="s">
        <v>198</v>
      </c>
      <c r="F293" s="315">
        <v>348.60500000000002</v>
      </c>
      <c r="G293" s="41"/>
      <c r="H293" s="47"/>
    </row>
    <row r="294" s="2" customFormat="1" ht="16.8" customHeight="1">
      <c r="A294" s="41"/>
      <c r="B294" s="47"/>
      <c r="C294" s="310" t="s">
        <v>737</v>
      </c>
      <c r="D294" s="311" t="s">
        <v>21</v>
      </c>
      <c r="E294" s="312" t="s">
        <v>21</v>
      </c>
      <c r="F294" s="313">
        <v>124.59999999999999</v>
      </c>
      <c r="G294" s="41"/>
      <c r="H294" s="47"/>
    </row>
    <row r="295" s="2" customFormat="1" ht="16.8" customHeight="1">
      <c r="A295" s="41"/>
      <c r="B295" s="47"/>
      <c r="C295" s="314" t="s">
        <v>21</v>
      </c>
      <c r="D295" s="314" t="s">
        <v>1545</v>
      </c>
      <c r="E295" s="20" t="s">
        <v>21</v>
      </c>
      <c r="F295" s="315">
        <v>0</v>
      </c>
      <c r="G295" s="41"/>
      <c r="H295" s="47"/>
    </row>
    <row r="296" s="2" customFormat="1" ht="16.8" customHeight="1">
      <c r="A296" s="41"/>
      <c r="B296" s="47"/>
      <c r="C296" s="314" t="s">
        <v>21</v>
      </c>
      <c r="D296" s="314" t="s">
        <v>1449</v>
      </c>
      <c r="E296" s="20" t="s">
        <v>21</v>
      </c>
      <c r="F296" s="315">
        <v>17.100000000000001</v>
      </c>
      <c r="G296" s="41"/>
      <c r="H296" s="47"/>
    </row>
    <row r="297" s="2" customFormat="1" ht="16.8" customHeight="1">
      <c r="A297" s="41"/>
      <c r="B297" s="47"/>
      <c r="C297" s="314" t="s">
        <v>21</v>
      </c>
      <c r="D297" s="314" t="s">
        <v>1450</v>
      </c>
      <c r="E297" s="20" t="s">
        <v>21</v>
      </c>
      <c r="F297" s="315">
        <v>11.9</v>
      </c>
      <c r="G297" s="41"/>
      <c r="H297" s="47"/>
    </row>
    <row r="298" s="2" customFormat="1" ht="16.8" customHeight="1">
      <c r="A298" s="41"/>
      <c r="B298" s="47"/>
      <c r="C298" s="314" t="s">
        <v>21</v>
      </c>
      <c r="D298" s="314" t="s">
        <v>1451</v>
      </c>
      <c r="E298" s="20" t="s">
        <v>21</v>
      </c>
      <c r="F298" s="315">
        <v>67</v>
      </c>
      <c r="G298" s="41"/>
      <c r="H298" s="47"/>
    </row>
    <row r="299" s="2" customFormat="1" ht="16.8" customHeight="1">
      <c r="A299" s="41"/>
      <c r="B299" s="47"/>
      <c r="C299" s="314" t="s">
        <v>21</v>
      </c>
      <c r="D299" s="314" t="s">
        <v>1228</v>
      </c>
      <c r="E299" s="20" t="s">
        <v>21</v>
      </c>
      <c r="F299" s="315">
        <v>5.5</v>
      </c>
      <c r="G299" s="41"/>
      <c r="H299" s="47"/>
    </row>
    <row r="300" s="2" customFormat="1" ht="16.8" customHeight="1">
      <c r="A300" s="41"/>
      <c r="B300" s="47"/>
      <c r="C300" s="314" t="s">
        <v>21</v>
      </c>
      <c r="D300" s="314" t="s">
        <v>1452</v>
      </c>
      <c r="E300" s="20" t="s">
        <v>21</v>
      </c>
      <c r="F300" s="315">
        <v>3.1000000000000001</v>
      </c>
      <c r="G300" s="41"/>
      <c r="H300" s="47"/>
    </row>
    <row r="301" s="2" customFormat="1" ht="16.8" customHeight="1">
      <c r="A301" s="41"/>
      <c r="B301" s="47"/>
      <c r="C301" s="314" t="s">
        <v>21</v>
      </c>
      <c r="D301" s="314" t="s">
        <v>1453</v>
      </c>
      <c r="E301" s="20" t="s">
        <v>21</v>
      </c>
      <c r="F301" s="315">
        <v>1.3999999999999999</v>
      </c>
      <c r="G301" s="41"/>
      <c r="H301" s="47"/>
    </row>
    <row r="302" s="2" customFormat="1" ht="16.8" customHeight="1">
      <c r="A302" s="41"/>
      <c r="B302" s="47"/>
      <c r="C302" s="314" t="s">
        <v>21</v>
      </c>
      <c r="D302" s="314" t="s">
        <v>1229</v>
      </c>
      <c r="E302" s="20" t="s">
        <v>21</v>
      </c>
      <c r="F302" s="315">
        <v>18.600000000000001</v>
      </c>
      <c r="G302" s="41"/>
      <c r="H302" s="47"/>
    </row>
    <row r="303" s="2" customFormat="1" ht="16.8" customHeight="1">
      <c r="A303" s="41"/>
      <c r="B303" s="47"/>
      <c r="C303" s="314" t="s">
        <v>21</v>
      </c>
      <c r="D303" s="314" t="s">
        <v>21</v>
      </c>
      <c r="E303" s="20" t="s">
        <v>21</v>
      </c>
      <c r="F303" s="315">
        <v>0</v>
      </c>
      <c r="G303" s="41"/>
      <c r="H303" s="47"/>
    </row>
    <row r="304" s="2" customFormat="1" ht="16.8" customHeight="1">
      <c r="A304" s="41"/>
      <c r="B304" s="47"/>
      <c r="C304" s="314" t="s">
        <v>737</v>
      </c>
      <c r="D304" s="314" t="s">
        <v>491</v>
      </c>
      <c r="E304" s="20" t="s">
        <v>21</v>
      </c>
      <c r="F304" s="315">
        <v>124.59999999999999</v>
      </c>
      <c r="G304" s="41"/>
      <c r="H304" s="47"/>
    </row>
    <row r="305" s="2" customFormat="1" ht="16.8" customHeight="1">
      <c r="A305" s="41"/>
      <c r="B305" s="47"/>
      <c r="C305" s="316" t="s">
        <v>3542</v>
      </c>
      <c r="D305" s="41"/>
      <c r="E305" s="41"/>
      <c r="F305" s="41"/>
      <c r="G305" s="41"/>
      <c r="H305" s="47"/>
    </row>
    <row r="306" s="2" customFormat="1" ht="16.8" customHeight="1">
      <c r="A306" s="41"/>
      <c r="B306" s="47"/>
      <c r="C306" s="314" t="s">
        <v>1699</v>
      </c>
      <c r="D306" s="314" t="s">
        <v>3587</v>
      </c>
      <c r="E306" s="20" t="s">
        <v>198</v>
      </c>
      <c r="F306" s="315">
        <v>124.59999999999999</v>
      </c>
      <c r="G306" s="41"/>
      <c r="H306" s="47"/>
    </row>
    <row r="307" s="2" customFormat="1" ht="16.8" customHeight="1">
      <c r="A307" s="41"/>
      <c r="B307" s="47"/>
      <c r="C307" s="314" t="s">
        <v>1357</v>
      </c>
      <c r="D307" s="314" t="s">
        <v>3588</v>
      </c>
      <c r="E307" s="20" t="s">
        <v>224</v>
      </c>
      <c r="F307" s="315">
        <v>16.475999999999999</v>
      </c>
      <c r="G307" s="41"/>
      <c r="H307" s="47"/>
    </row>
    <row r="308" s="2" customFormat="1" ht="16.8" customHeight="1">
      <c r="A308" s="41"/>
      <c r="B308" s="47"/>
      <c r="C308" s="314" t="s">
        <v>1365</v>
      </c>
      <c r="D308" s="314" t="s">
        <v>3589</v>
      </c>
      <c r="E308" s="20" t="s">
        <v>224</v>
      </c>
      <c r="F308" s="315">
        <v>16.475999999999999</v>
      </c>
      <c r="G308" s="41"/>
      <c r="H308" s="47"/>
    </row>
    <row r="309" s="2" customFormat="1" ht="16.8" customHeight="1">
      <c r="A309" s="41"/>
      <c r="B309" s="47"/>
      <c r="C309" s="314" t="s">
        <v>1370</v>
      </c>
      <c r="D309" s="314" t="s">
        <v>3590</v>
      </c>
      <c r="E309" s="20" t="s">
        <v>224</v>
      </c>
      <c r="F309" s="315">
        <v>16.475999999999999</v>
      </c>
      <c r="G309" s="41"/>
      <c r="H309" s="47"/>
    </row>
    <row r="310" s="2" customFormat="1" ht="16.8" customHeight="1">
      <c r="A310" s="41"/>
      <c r="B310" s="47"/>
      <c r="C310" s="314" t="s">
        <v>1375</v>
      </c>
      <c r="D310" s="314" t="s">
        <v>3591</v>
      </c>
      <c r="E310" s="20" t="s">
        <v>250</v>
      </c>
      <c r="F310" s="315">
        <v>0.83299999999999996</v>
      </c>
      <c r="G310" s="41"/>
      <c r="H310" s="47"/>
    </row>
    <row r="311" s="2" customFormat="1" ht="16.8" customHeight="1">
      <c r="A311" s="41"/>
      <c r="B311" s="47"/>
      <c r="C311" s="314" t="s">
        <v>2187</v>
      </c>
      <c r="D311" s="314" t="s">
        <v>3592</v>
      </c>
      <c r="E311" s="20" t="s">
        <v>198</v>
      </c>
      <c r="F311" s="315">
        <v>124.59999999999999</v>
      </c>
      <c r="G311" s="41"/>
      <c r="H311" s="47"/>
    </row>
    <row r="312" s="2" customFormat="1" ht="16.8" customHeight="1">
      <c r="A312" s="41"/>
      <c r="B312" s="47"/>
      <c r="C312" s="314" t="s">
        <v>2192</v>
      </c>
      <c r="D312" s="314" t="s">
        <v>3593</v>
      </c>
      <c r="E312" s="20" t="s">
        <v>198</v>
      </c>
      <c r="F312" s="315">
        <v>124.59999999999999</v>
      </c>
      <c r="G312" s="41"/>
      <c r="H312" s="47"/>
    </row>
    <row r="313" s="2" customFormat="1" ht="16.8" customHeight="1">
      <c r="A313" s="41"/>
      <c r="B313" s="47"/>
      <c r="C313" s="314" t="s">
        <v>2224</v>
      </c>
      <c r="D313" s="314" t="s">
        <v>3594</v>
      </c>
      <c r="E313" s="20" t="s">
        <v>198</v>
      </c>
      <c r="F313" s="315">
        <v>124.59999999999999</v>
      </c>
      <c r="G313" s="41"/>
      <c r="H313" s="47"/>
    </row>
    <row r="314" s="2" customFormat="1" ht="16.8" customHeight="1">
      <c r="A314" s="41"/>
      <c r="B314" s="47"/>
      <c r="C314" s="314" t="s">
        <v>2235</v>
      </c>
      <c r="D314" s="314" t="s">
        <v>3595</v>
      </c>
      <c r="E314" s="20" t="s">
        <v>198</v>
      </c>
      <c r="F314" s="315">
        <v>124.59999999999999</v>
      </c>
      <c r="G314" s="41"/>
      <c r="H314" s="47"/>
    </row>
    <row r="315" s="2" customFormat="1" ht="16.8" customHeight="1">
      <c r="A315" s="41"/>
      <c r="B315" s="47"/>
      <c r="C315" s="314" t="s">
        <v>1704</v>
      </c>
      <c r="D315" s="314" t="s">
        <v>1705</v>
      </c>
      <c r="E315" s="20" t="s">
        <v>198</v>
      </c>
      <c r="F315" s="315">
        <v>130.83000000000001</v>
      </c>
      <c r="G315" s="41"/>
      <c r="H315" s="47"/>
    </row>
    <row r="316" s="2" customFormat="1" ht="16.8" customHeight="1">
      <c r="A316" s="41"/>
      <c r="B316" s="47"/>
      <c r="C316" s="310" t="s">
        <v>739</v>
      </c>
      <c r="D316" s="311" t="s">
        <v>21</v>
      </c>
      <c r="E316" s="312" t="s">
        <v>21</v>
      </c>
      <c r="F316" s="313">
        <v>60.380000000000003</v>
      </c>
      <c r="G316" s="41"/>
      <c r="H316" s="47"/>
    </row>
    <row r="317" s="2" customFormat="1" ht="16.8" customHeight="1">
      <c r="A317" s="41"/>
      <c r="B317" s="47"/>
      <c r="C317" s="314" t="s">
        <v>21</v>
      </c>
      <c r="D317" s="314" t="s">
        <v>2214</v>
      </c>
      <c r="E317" s="20" t="s">
        <v>21</v>
      </c>
      <c r="F317" s="315">
        <v>13.859999999999999</v>
      </c>
      <c r="G317" s="41"/>
      <c r="H317" s="47"/>
    </row>
    <row r="318" s="2" customFormat="1" ht="16.8" customHeight="1">
      <c r="A318" s="41"/>
      <c r="B318" s="47"/>
      <c r="C318" s="314" t="s">
        <v>21</v>
      </c>
      <c r="D318" s="314" t="s">
        <v>2215</v>
      </c>
      <c r="E318" s="20" t="s">
        <v>21</v>
      </c>
      <c r="F318" s="315">
        <v>11.560000000000001</v>
      </c>
      <c r="G318" s="41"/>
      <c r="H318" s="47"/>
    </row>
    <row r="319" s="2" customFormat="1" ht="16.8" customHeight="1">
      <c r="A319" s="41"/>
      <c r="B319" s="47"/>
      <c r="C319" s="314" t="s">
        <v>21</v>
      </c>
      <c r="D319" s="314" t="s">
        <v>2216</v>
      </c>
      <c r="E319" s="20" t="s">
        <v>21</v>
      </c>
      <c r="F319" s="315">
        <v>8.7400000000000002</v>
      </c>
      <c r="G319" s="41"/>
      <c r="H319" s="47"/>
    </row>
    <row r="320" s="2" customFormat="1" ht="16.8" customHeight="1">
      <c r="A320" s="41"/>
      <c r="B320" s="47"/>
      <c r="C320" s="314" t="s">
        <v>21</v>
      </c>
      <c r="D320" s="314" t="s">
        <v>2217</v>
      </c>
      <c r="E320" s="20" t="s">
        <v>21</v>
      </c>
      <c r="F320" s="315">
        <v>26.219999999999999</v>
      </c>
      <c r="G320" s="41"/>
      <c r="H320" s="47"/>
    </row>
    <row r="321" s="2" customFormat="1" ht="16.8" customHeight="1">
      <c r="A321" s="41"/>
      <c r="B321" s="47"/>
      <c r="C321" s="314" t="s">
        <v>21</v>
      </c>
      <c r="D321" s="314" t="s">
        <v>21</v>
      </c>
      <c r="E321" s="20" t="s">
        <v>21</v>
      </c>
      <c r="F321" s="315">
        <v>0</v>
      </c>
      <c r="G321" s="41"/>
      <c r="H321" s="47"/>
    </row>
    <row r="322" s="2" customFormat="1" ht="16.8" customHeight="1">
      <c r="A322" s="41"/>
      <c r="B322" s="47"/>
      <c r="C322" s="314" t="s">
        <v>739</v>
      </c>
      <c r="D322" s="314" t="s">
        <v>491</v>
      </c>
      <c r="E322" s="20" t="s">
        <v>21</v>
      </c>
      <c r="F322" s="315">
        <v>60.380000000000003</v>
      </c>
      <c r="G322" s="41"/>
      <c r="H322" s="47"/>
    </row>
    <row r="323" s="2" customFormat="1" ht="16.8" customHeight="1">
      <c r="A323" s="41"/>
      <c r="B323" s="47"/>
      <c r="C323" s="316" t="s">
        <v>3542</v>
      </c>
      <c r="D323" s="41"/>
      <c r="E323" s="41"/>
      <c r="F323" s="41"/>
      <c r="G323" s="41"/>
      <c r="H323" s="47"/>
    </row>
    <row r="324" s="2" customFormat="1" ht="16.8" customHeight="1">
      <c r="A324" s="41"/>
      <c r="B324" s="47"/>
      <c r="C324" s="314" t="s">
        <v>2210</v>
      </c>
      <c r="D324" s="314" t="s">
        <v>3596</v>
      </c>
      <c r="E324" s="20" t="s">
        <v>211</v>
      </c>
      <c r="F324" s="315">
        <v>60.380000000000003</v>
      </c>
      <c r="G324" s="41"/>
      <c r="H324" s="47"/>
    </row>
    <row r="325" s="2" customFormat="1" ht="16.8" customHeight="1">
      <c r="A325" s="41"/>
      <c r="B325" s="47"/>
      <c r="C325" s="314" t="s">
        <v>2219</v>
      </c>
      <c r="D325" s="314" t="s">
        <v>2220</v>
      </c>
      <c r="E325" s="20" t="s">
        <v>211</v>
      </c>
      <c r="F325" s="315">
        <v>66.418000000000006</v>
      </c>
      <c r="G325" s="41"/>
      <c r="H325" s="47"/>
    </row>
    <row r="326" s="2" customFormat="1" ht="16.8" customHeight="1">
      <c r="A326" s="41"/>
      <c r="B326" s="47"/>
      <c r="C326" s="310" t="s">
        <v>741</v>
      </c>
      <c r="D326" s="311" t="s">
        <v>21</v>
      </c>
      <c r="E326" s="312" t="s">
        <v>21</v>
      </c>
      <c r="F326" s="313">
        <v>126.42</v>
      </c>
      <c r="G326" s="41"/>
      <c r="H326" s="47"/>
    </row>
    <row r="327" s="2" customFormat="1" ht="16.8" customHeight="1">
      <c r="A327" s="41"/>
      <c r="B327" s="47"/>
      <c r="C327" s="314" t="s">
        <v>21</v>
      </c>
      <c r="D327" s="314" t="s">
        <v>1468</v>
      </c>
      <c r="E327" s="20" t="s">
        <v>21</v>
      </c>
      <c r="F327" s="315">
        <v>0</v>
      </c>
      <c r="G327" s="41"/>
      <c r="H327" s="47"/>
    </row>
    <row r="328" s="2" customFormat="1" ht="16.8" customHeight="1">
      <c r="A328" s="41"/>
      <c r="B328" s="47"/>
      <c r="C328" s="314" t="s">
        <v>21</v>
      </c>
      <c r="D328" s="314" t="s">
        <v>1587</v>
      </c>
      <c r="E328" s="20" t="s">
        <v>21</v>
      </c>
      <c r="F328" s="315">
        <v>103.94</v>
      </c>
      <c r="G328" s="41"/>
      <c r="H328" s="47"/>
    </row>
    <row r="329" s="2" customFormat="1" ht="16.8" customHeight="1">
      <c r="A329" s="41"/>
      <c r="B329" s="47"/>
      <c r="C329" s="314" t="s">
        <v>21</v>
      </c>
      <c r="D329" s="314" t="s">
        <v>21</v>
      </c>
      <c r="E329" s="20" t="s">
        <v>21</v>
      </c>
      <c r="F329" s="315">
        <v>0</v>
      </c>
      <c r="G329" s="41"/>
      <c r="H329" s="47"/>
    </row>
    <row r="330" s="2" customFormat="1" ht="16.8" customHeight="1">
      <c r="A330" s="41"/>
      <c r="B330" s="47"/>
      <c r="C330" s="314" t="s">
        <v>21</v>
      </c>
      <c r="D330" s="314" t="s">
        <v>1470</v>
      </c>
      <c r="E330" s="20" t="s">
        <v>21</v>
      </c>
      <c r="F330" s="315">
        <v>0</v>
      </c>
      <c r="G330" s="41"/>
      <c r="H330" s="47"/>
    </row>
    <row r="331" s="2" customFormat="1" ht="16.8" customHeight="1">
      <c r="A331" s="41"/>
      <c r="B331" s="47"/>
      <c r="C331" s="314" t="s">
        <v>21</v>
      </c>
      <c r="D331" s="314" t="s">
        <v>1657</v>
      </c>
      <c r="E331" s="20" t="s">
        <v>21</v>
      </c>
      <c r="F331" s="315">
        <v>22.48</v>
      </c>
      <c r="G331" s="41"/>
      <c r="H331" s="47"/>
    </row>
    <row r="332" s="2" customFormat="1" ht="16.8" customHeight="1">
      <c r="A332" s="41"/>
      <c r="B332" s="47"/>
      <c r="C332" s="314" t="s">
        <v>21</v>
      </c>
      <c r="D332" s="314" t="s">
        <v>21</v>
      </c>
      <c r="E332" s="20" t="s">
        <v>21</v>
      </c>
      <c r="F332" s="315">
        <v>0</v>
      </c>
      <c r="G332" s="41"/>
      <c r="H332" s="47"/>
    </row>
    <row r="333" s="2" customFormat="1" ht="16.8" customHeight="1">
      <c r="A333" s="41"/>
      <c r="B333" s="47"/>
      <c r="C333" s="314" t="s">
        <v>741</v>
      </c>
      <c r="D333" s="314" t="s">
        <v>491</v>
      </c>
      <c r="E333" s="20" t="s">
        <v>21</v>
      </c>
      <c r="F333" s="315">
        <v>126.42</v>
      </c>
      <c r="G333" s="41"/>
      <c r="H333" s="47"/>
    </row>
    <row r="334" s="2" customFormat="1" ht="16.8" customHeight="1">
      <c r="A334" s="41"/>
      <c r="B334" s="47"/>
      <c r="C334" s="316" t="s">
        <v>3542</v>
      </c>
      <c r="D334" s="41"/>
      <c r="E334" s="41"/>
      <c r="F334" s="41"/>
      <c r="G334" s="41"/>
      <c r="H334" s="47"/>
    </row>
    <row r="335" s="2" customFormat="1" ht="16.8" customHeight="1">
      <c r="A335" s="41"/>
      <c r="B335" s="47"/>
      <c r="C335" s="314" t="s">
        <v>1675</v>
      </c>
      <c r="D335" s="314" t="s">
        <v>3597</v>
      </c>
      <c r="E335" s="20" t="s">
        <v>198</v>
      </c>
      <c r="F335" s="315">
        <v>126.42</v>
      </c>
      <c r="G335" s="41"/>
      <c r="H335" s="47"/>
    </row>
    <row r="336" s="2" customFormat="1" ht="16.8" customHeight="1">
      <c r="A336" s="41"/>
      <c r="B336" s="47"/>
      <c r="C336" s="314" t="s">
        <v>1680</v>
      </c>
      <c r="D336" s="314" t="s">
        <v>1681</v>
      </c>
      <c r="E336" s="20" t="s">
        <v>250</v>
      </c>
      <c r="F336" s="315">
        <v>11.378</v>
      </c>
      <c r="G336" s="41"/>
      <c r="H336" s="47"/>
    </row>
    <row r="337" s="2" customFormat="1" ht="7.44" customHeight="1">
      <c r="A337" s="41"/>
      <c r="B337" s="170"/>
      <c r="C337" s="171"/>
      <c r="D337" s="171"/>
      <c r="E337" s="171"/>
      <c r="F337" s="171"/>
      <c r="G337" s="171"/>
      <c r="H337" s="47"/>
    </row>
    <row r="338" s="2" customFormat="1">
      <c r="A338" s="41"/>
      <c r="B338" s="41"/>
      <c r="C338" s="41"/>
      <c r="D338" s="41"/>
      <c r="E338" s="41"/>
      <c r="F338" s="41"/>
      <c r="G338" s="41"/>
      <c r="H338" s="41"/>
    </row>
  </sheetData>
  <sheetProtection sheet="1" formatColumns="0" formatRows="0" objects="1" scenarios="1" spinCount="100000" saltValue="+e7SNzznRo0ZDbMKkIbAK6a+jDUS43ZC4BJCcSQVRA3y3e7beSjLjKpAPAO9ugrGp+/AchL2/0khY84qVNSkhg==" hashValue="maXh/egp/PpY0m8YVMN8VREyzhfzGHG37UOu2mDKlM+7hOpmHqTzoOxOd+4SXR8POJv8QUPUfLoiiBzYsNltYA==" algorithmName="SHA-512" password="CC35"/>
  <mergeCells count="2">
    <mergeCell ref="D5:F5"/>
    <mergeCell ref="D6:F6"/>
  </mergeCells>
  <pageSetup paperSize="9" orientation="landscape" blackAndWhite="1" fitToHeight="0"/>
  <headerFooter>
    <oddFooter>&amp;CStrana &amp;P z &amp;N</oddFooter>
  </headerFooter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43"/>
  </sheetViews>
  <cols>
    <col min="1" max="1" width="8.332031" style="317" customWidth="1"/>
    <col min="2" max="2" width="1.667969" style="317" customWidth="1"/>
    <col min="3" max="4" width="5" style="317" customWidth="1"/>
    <col min="5" max="5" width="11.66016" style="317" customWidth="1"/>
    <col min="6" max="6" width="9.160156" style="317" customWidth="1"/>
    <col min="7" max="7" width="5" style="317" customWidth="1"/>
    <col min="8" max="8" width="77.83203" style="317" customWidth="1"/>
    <col min="9" max="10" width="20" style="317" customWidth="1"/>
    <col min="11" max="11" width="1.667969" style="317" customWidth="1"/>
  </cols>
  <sheetData>
    <row r="1" s="1" customFormat="1" ht="37.5" customHeight="1"/>
    <row r="2" s="1" customFormat="1" ht="7.5" customHeight="1">
      <c r="B2" s="318"/>
      <c r="C2" s="319"/>
      <c r="D2" s="319"/>
      <c r="E2" s="319"/>
      <c r="F2" s="319"/>
      <c r="G2" s="319"/>
      <c r="H2" s="319"/>
      <c r="I2" s="319"/>
      <c r="J2" s="319"/>
      <c r="K2" s="320"/>
    </row>
    <row r="3" s="17" customFormat="1" ht="45" customHeight="1">
      <c r="B3" s="321"/>
      <c r="C3" s="322" t="s">
        <v>3598</v>
      </c>
      <c r="D3" s="322"/>
      <c r="E3" s="322"/>
      <c r="F3" s="322"/>
      <c r="G3" s="322"/>
      <c r="H3" s="322"/>
      <c r="I3" s="322"/>
      <c r="J3" s="322"/>
      <c r="K3" s="323"/>
    </row>
    <row r="4" s="1" customFormat="1" ht="25.5" customHeight="1">
      <c r="B4" s="324"/>
      <c r="C4" s="325" t="s">
        <v>3599</v>
      </c>
      <c r="D4" s="325"/>
      <c r="E4" s="325"/>
      <c r="F4" s="325"/>
      <c r="G4" s="325"/>
      <c r="H4" s="325"/>
      <c r="I4" s="325"/>
      <c r="J4" s="325"/>
      <c r="K4" s="326"/>
    </row>
    <row r="5" s="1" customFormat="1" ht="5.25" customHeight="1">
      <c r="B5" s="324"/>
      <c r="C5" s="327"/>
      <c r="D5" s="327"/>
      <c r="E5" s="327"/>
      <c r="F5" s="327"/>
      <c r="G5" s="327"/>
      <c r="H5" s="327"/>
      <c r="I5" s="327"/>
      <c r="J5" s="327"/>
      <c r="K5" s="326"/>
    </row>
    <row r="6" s="1" customFormat="1" ht="15" customHeight="1">
      <c r="B6" s="324"/>
      <c r="C6" s="328" t="s">
        <v>3600</v>
      </c>
      <c r="D6" s="328"/>
      <c r="E6" s="328"/>
      <c r="F6" s="328"/>
      <c r="G6" s="328"/>
      <c r="H6" s="328"/>
      <c r="I6" s="328"/>
      <c r="J6" s="328"/>
      <c r="K6" s="326"/>
    </row>
    <row r="7" s="1" customFormat="1" ht="15" customHeight="1">
      <c r="B7" s="329"/>
      <c r="C7" s="328" t="s">
        <v>3601</v>
      </c>
      <c r="D7" s="328"/>
      <c r="E7" s="328"/>
      <c r="F7" s="328"/>
      <c r="G7" s="328"/>
      <c r="H7" s="328"/>
      <c r="I7" s="328"/>
      <c r="J7" s="328"/>
      <c r="K7" s="326"/>
    </row>
    <row r="8" s="1" customFormat="1" ht="12.75" customHeight="1">
      <c r="B8" s="329"/>
      <c r="C8" s="328"/>
      <c r="D8" s="328"/>
      <c r="E8" s="328"/>
      <c r="F8" s="328"/>
      <c r="G8" s="328"/>
      <c r="H8" s="328"/>
      <c r="I8" s="328"/>
      <c r="J8" s="328"/>
      <c r="K8" s="326"/>
    </row>
    <row r="9" s="1" customFormat="1" ht="15" customHeight="1">
      <c r="B9" s="329"/>
      <c r="C9" s="328" t="s">
        <v>3602</v>
      </c>
      <c r="D9" s="328"/>
      <c r="E9" s="328"/>
      <c r="F9" s="328"/>
      <c r="G9" s="328"/>
      <c r="H9" s="328"/>
      <c r="I9" s="328"/>
      <c r="J9" s="328"/>
      <c r="K9" s="326"/>
    </row>
    <row r="10" s="1" customFormat="1" ht="15" customHeight="1">
      <c r="B10" s="329"/>
      <c r="C10" s="328"/>
      <c r="D10" s="328" t="s">
        <v>3603</v>
      </c>
      <c r="E10" s="328"/>
      <c r="F10" s="328"/>
      <c r="G10" s="328"/>
      <c r="H10" s="328"/>
      <c r="I10" s="328"/>
      <c r="J10" s="328"/>
      <c r="K10" s="326"/>
    </row>
    <row r="11" s="1" customFormat="1" ht="15" customHeight="1">
      <c r="B11" s="329"/>
      <c r="C11" s="330"/>
      <c r="D11" s="328" t="s">
        <v>3604</v>
      </c>
      <c r="E11" s="328"/>
      <c r="F11" s="328"/>
      <c r="G11" s="328"/>
      <c r="H11" s="328"/>
      <c r="I11" s="328"/>
      <c r="J11" s="328"/>
      <c r="K11" s="326"/>
    </row>
    <row r="12" s="1" customFormat="1" ht="15" customHeight="1">
      <c r="B12" s="329"/>
      <c r="C12" s="330"/>
      <c r="D12" s="328"/>
      <c r="E12" s="328"/>
      <c r="F12" s="328"/>
      <c r="G12" s="328"/>
      <c r="H12" s="328"/>
      <c r="I12" s="328"/>
      <c r="J12" s="328"/>
      <c r="K12" s="326"/>
    </row>
    <row r="13" s="1" customFormat="1" ht="15" customHeight="1">
      <c r="B13" s="329"/>
      <c r="C13" s="330"/>
      <c r="D13" s="331" t="s">
        <v>3605</v>
      </c>
      <c r="E13" s="328"/>
      <c r="F13" s="328"/>
      <c r="G13" s="328"/>
      <c r="H13" s="328"/>
      <c r="I13" s="328"/>
      <c r="J13" s="328"/>
      <c r="K13" s="326"/>
    </row>
    <row r="14" s="1" customFormat="1" ht="12.75" customHeight="1">
      <c r="B14" s="329"/>
      <c r="C14" s="330"/>
      <c r="D14" s="330"/>
      <c r="E14" s="330"/>
      <c r="F14" s="330"/>
      <c r="G14" s="330"/>
      <c r="H14" s="330"/>
      <c r="I14" s="330"/>
      <c r="J14" s="330"/>
      <c r="K14" s="326"/>
    </row>
    <row r="15" s="1" customFormat="1" ht="15" customHeight="1">
      <c r="B15" s="329"/>
      <c r="C15" s="330"/>
      <c r="D15" s="328" t="s">
        <v>3606</v>
      </c>
      <c r="E15" s="328"/>
      <c r="F15" s="328"/>
      <c r="G15" s="328"/>
      <c r="H15" s="328"/>
      <c r="I15" s="328"/>
      <c r="J15" s="328"/>
      <c r="K15" s="326"/>
    </row>
    <row r="16" s="1" customFormat="1" ht="15" customHeight="1">
      <c r="B16" s="329"/>
      <c r="C16" s="330"/>
      <c r="D16" s="328" t="s">
        <v>3607</v>
      </c>
      <c r="E16" s="328"/>
      <c r="F16" s="328"/>
      <c r="G16" s="328"/>
      <c r="H16" s="328"/>
      <c r="I16" s="328"/>
      <c r="J16" s="328"/>
      <c r="K16" s="326"/>
    </row>
    <row r="17" s="1" customFormat="1" ht="15" customHeight="1">
      <c r="B17" s="329"/>
      <c r="C17" s="330"/>
      <c r="D17" s="328" t="s">
        <v>3608</v>
      </c>
      <c r="E17" s="328"/>
      <c r="F17" s="328"/>
      <c r="G17" s="328"/>
      <c r="H17" s="328"/>
      <c r="I17" s="328"/>
      <c r="J17" s="328"/>
      <c r="K17" s="326"/>
    </row>
    <row r="18" s="1" customFormat="1" ht="15" customHeight="1">
      <c r="B18" s="329"/>
      <c r="C18" s="330"/>
      <c r="D18" s="330"/>
      <c r="E18" s="332" t="s">
        <v>79</v>
      </c>
      <c r="F18" s="328" t="s">
        <v>3609</v>
      </c>
      <c r="G18" s="328"/>
      <c r="H18" s="328"/>
      <c r="I18" s="328"/>
      <c r="J18" s="328"/>
      <c r="K18" s="326"/>
    </row>
    <row r="19" s="1" customFormat="1" ht="15" customHeight="1">
      <c r="B19" s="329"/>
      <c r="C19" s="330"/>
      <c r="D19" s="330"/>
      <c r="E19" s="332" t="s">
        <v>3610</v>
      </c>
      <c r="F19" s="328" t="s">
        <v>3611</v>
      </c>
      <c r="G19" s="328"/>
      <c r="H19" s="328"/>
      <c r="I19" s="328"/>
      <c r="J19" s="328"/>
      <c r="K19" s="326"/>
    </row>
    <row r="20" s="1" customFormat="1" ht="15" customHeight="1">
      <c r="B20" s="329"/>
      <c r="C20" s="330"/>
      <c r="D20" s="330"/>
      <c r="E20" s="332" t="s">
        <v>3612</v>
      </c>
      <c r="F20" s="328" t="s">
        <v>3613</v>
      </c>
      <c r="G20" s="328"/>
      <c r="H20" s="328"/>
      <c r="I20" s="328"/>
      <c r="J20" s="328"/>
      <c r="K20" s="326"/>
    </row>
    <row r="21" s="1" customFormat="1" ht="15" customHeight="1">
      <c r="B21" s="329"/>
      <c r="C21" s="330"/>
      <c r="D21" s="330"/>
      <c r="E21" s="332" t="s">
        <v>3614</v>
      </c>
      <c r="F21" s="328" t="s">
        <v>3615</v>
      </c>
      <c r="G21" s="328"/>
      <c r="H21" s="328"/>
      <c r="I21" s="328"/>
      <c r="J21" s="328"/>
      <c r="K21" s="326"/>
    </row>
    <row r="22" s="1" customFormat="1" ht="15" customHeight="1">
      <c r="B22" s="329"/>
      <c r="C22" s="330"/>
      <c r="D22" s="330"/>
      <c r="E22" s="332" t="s">
        <v>3616</v>
      </c>
      <c r="F22" s="328" t="s">
        <v>2732</v>
      </c>
      <c r="G22" s="328"/>
      <c r="H22" s="328"/>
      <c r="I22" s="328"/>
      <c r="J22" s="328"/>
      <c r="K22" s="326"/>
    </row>
    <row r="23" s="1" customFormat="1" ht="15" customHeight="1">
      <c r="B23" s="329"/>
      <c r="C23" s="330"/>
      <c r="D23" s="330"/>
      <c r="E23" s="332" t="s">
        <v>85</v>
      </c>
      <c r="F23" s="328" t="s">
        <v>3617</v>
      </c>
      <c r="G23" s="328"/>
      <c r="H23" s="328"/>
      <c r="I23" s="328"/>
      <c r="J23" s="328"/>
      <c r="K23" s="326"/>
    </row>
    <row r="24" s="1" customFormat="1" ht="12.75" customHeight="1">
      <c r="B24" s="329"/>
      <c r="C24" s="330"/>
      <c r="D24" s="330"/>
      <c r="E24" s="330"/>
      <c r="F24" s="330"/>
      <c r="G24" s="330"/>
      <c r="H24" s="330"/>
      <c r="I24" s="330"/>
      <c r="J24" s="330"/>
      <c r="K24" s="326"/>
    </row>
    <row r="25" s="1" customFormat="1" ht="15" customHeight="1">
      <c r="B25" s="329"/>
      <c r="C25" s="328" t="s">
        <v>3618</v>
      </c>
      <c r="D25" s="328"/>
      <c r="E25" s="328"/>
      <c r="F25" s="328"/>
      <c r="G25" s="328"/>
      <c r="H25" s="328"/>
      <c r="I25" s="328"/>
      <c r="J25" s="328"/>
      <c r="K25" s="326"/>
    </row>
    <row r="26" s="1" customFormat="1" ht="15" customHeight="1">
      <c r="B26" s="329"/>
      <c r="C26" s="328" t="s">
        <v>3619</v>
      </c>
      <c r="D26" s="328"/>
      <c r="E26" s="328"/>
      <c r="F26" s="328"/>
      <c r="G26" s="328"/>
      <c r="H26" s="328"/>
      <c r="I26" s="328"/>
      <c r="J26" s="328"/>
      <c r="K26" s="326"/>
    </row>
    <row r="27" s="1" customFormat="1" ht="15" customHeight="1">
      <c r="B27" s="329"/>
      <c r="C27" s="328"/>
      <c r="D27" s="328" t="s">
        <v>3620</v>
      </c>
      <c r="E27" s="328"/>
      <c r="F27" s="328"/>
      <c r="G27" s="328"/>
      <c r="H27" s="328"/>
      <c r="I27" s="328"/>
      <c r="J27" s="328"/>
      <c r="K27" s="326"/>
    </row>
    <row r="28" s="1" customFormat="1" ht="15" customHeight="1">
      <c r="B28" s="329"/>
      <c r="C28" s="330"/>
      <c r="D28" s="328" t="s">
        <v>3621</v>
      </c>
      <c r="E28" s="328"/>
      <c r="F28" s="328"/>
      <c r="G28" s="328"/>
      <c r="H28" s="328"/>
      <c r="I28" s="328"/>
      <c r="J28" s="328"/>
      <c r="K28" s="326"/>
    </row>
    <row r="29" s="1" customFormat="1" ht="12.75" customHeight="1">
      <c r="B29" s="329"/>
      <c r="C29" s="330"/>
      <c r="D29" s="330"/>
      <c r="E29" s="330"/>
      <c r="F29" s="330"/>
      <c r="G29" s="330"/>
      <c r="H29" s="330"/>
      <c r="I29" s="330"/>
      <c r="J29" s="330"/>
      <c r="K29" s="326"/>
    </row>
    <row r="30" s="1" customFormat="1" ht="15" customHeight="1">
      <c r="B30" s="329"/>
      <c r="C30" s="330"/>
      <c r="D30" s="328" t="s">
        <v>3622</v>
      </c>
      <c r="E30" s="328"/>
      <c r="F30" s="328"/>
      <c r="G30" s="328"/>
      <c r="H30" s="328"/>
      <c r="I30" s="328"/>
      <c r="J30" s="328"/>
      <c r="K30" s="326"/>
    </row>
    <row r="31" s="1" customFormat="1" ht="15" customHeight="1">
      <c r="B31" s="329"/>
      <c r="C31" s="330"/>
      <c r="D31" s="328" t="s">
        <v>3623</v>
      </c>
      <c r="E31" s="328"/>
      <c r="F31" s="328"/>
      <c r="G31" s="328"/>
      <c r="H31" s="328"/>
      <c r="I31" s="328"/>
      <c r="J31" s="328"/>
      <c r="K31" s="326"/>
    </row>
    <row r="32" s="1" customFormat="1" ht="12.75" customHeight="1">
      <c r="B32" s="329"/>
      <c r="C32" s="330"/>
      <c r="D32" s="330"/>
      <c r="E32" s="330"/>
      <c r="F32" s="330"/>
      <c r="G32" s="330"/>
      <c r="H32" s="330"/>
      <c r="I32" s="330"/>
      <c r="J32" s="330"/>
      <c r="K32" s="326"/>
    </row>
    <row r="33" s="1" customFormat="1" ht="15" customHeight="1">
      <c r="B33" s="329"/>
      <c r="C33" s="330"/>
      <c r="D33" s="328" t="s">
        <v>3624</v>
      </c>
      <c r="E33" s="328"/>
      <c r="F33" s="328"/>
      <c r="G33" s="328"/>
      <c r="H33" s="328"/>
      <c r="I33" s="328"/>
      <c r="J33" s="328"/>
      <c r="K33" s="326"/>
    </row>
    <row r="34" s="1" customFormat="1" ht="15" customHeight="1">
      <c r="B34" s="329"/>
      <c r="C34" s="330"/>
      <c r="D34" s="328" t="s">
        <v>3625</v>
      </c>
      <c r="E34" s="328"/>
      <c r="F34" s="328"/>
      <c r="G34" s="328"/>
      <c r="H34" s="328"/>
      <c r="I34" s="328"/>
      <c r="J34" s="328"/>
      <c r="K34" s="326"/>
    </row>
    <row r="35" s="1" customFormat="1" ht="15" customHeight="1">
      <c r="B35" s="329"/>
      <c r="C35" s="330"/>
      <c r="D35" s="328" t="s">
        <v>3626</v>
      </c>
      <c r="E35" s="328"/>
      <c r="F35" s="328"/>
      <c r="G35" s="328"/>
      <c r="H35" s="328"/>
      <c r="I35" s="328"/>
      <c r="J35" s="328"/>
      <c r="K35" s="326"/>
    </row>
    <row r="36" s="1" customFormat="1" ht="15" customHeight="1">
      <c r="B36" s="329"/>
      <c r="C36" s="330"/>
      <c r="D36" s="328"/>
      <c r="E36" s="331" t="s">
        <v>179</v>
      </c>
      <c r="F36" s="328"/>
      <c r="G36" s="328" t="s">
        <v>3627</v>
      </c>
      <c r="H36" s="328"/>
      <c r="I36" s="328"/>
      <c r="J36" s="328"/>
      <c r="K36" s="326"/>
    </row>
    <row r="37" s="1" customFormat="1" ht="30.75" customHeight="1">
      <c r="B37" s="329"/>
      <c r="C37" s="330"/>
      <c r="D37" s="328"/>
      <c r="E37" s="331" t="s">
        <v>3628</v>
      </c>
      <c r="F37" s="328"/>
      <c r="G37" s="328" t="s">
        <v>3629</v>
      </c>
      <c r="H37" s="328"/>
      <c r="I37" s="328"/>
      <c r="J37" s="328"/>
      <c r="K37" s="326"/>
    </row>
    <row r="38" s="1" customFormat="1" ht="15" customHeight="1">
      <c r="B38" s="329"/>
      <c r="C38" s="330"/>
      <c r="D38" s="328"/>
      <c r="E38" s="331" t="s">
        <v>54</v>
      </c>
      <c r="F38" s="328"/>
      <c r="G38" s="328" t="s">
        <v>3630</v>
      </c>
      <c r="H38" s="328"/>
      <c r="I38" s="328"/>
      <c r="J38" s="328"/>
      <c r="K38" s="326"/>
    </row>
    <row r="39" s="1" customFormat="1" ht="15" customHeight="1">
      <c r="B39" s="329"/>
      <c r="C39" s="330"/>
      <c r="D39" s="328"/>
      <c r="E39" s="331" t="s">
        <v>55</v>
      </c>
      <c r="F39" s="328"/>
      <c r="G39" s="328" t="s">
        <v>3631</v>
      </c>
      <c r="H39" s="328"/>
      <c r="I39" s="328"/>
      <c r="J39" s="328"/>
      <c r="K39" s="326"/>
    </row>
    <row r="40" s="1" customFormat="1" ht="15" customHeight="1">
      <c r="B40" s="329"/>
      <c r="C40" s="330"/>
      <c r="D40" s="328"/>
      <c r="E40" s="331" t="s">
        <v>180</v>
      </c>
      <c r="F40" s="328"/>
      <c r="G40" s="328" t="s">
        <v>3632</v>
      </c>
      <c r="H40" s="328"/>
      <c r="I40" s="328"/>
      <c r="J40" s="328"/>
      <c r="K40" s="326"/>
    </row>
    <row r="41" s="1" customFormat="1" ht="15" customHeight="1">
      <c r="B41" s="329"/>
      <c r="C41" s="330"/>
      <c r="D41" s="328"/>
      <c r="E41" s="331" t="s">
        <v>181</v>
      </c>
      <c r="F41" s="328"/>
      <c r="G41" s="328" t="s">
        <v>3633</v>
      </c>
      <c r="H41" s="328"/>
      <c r="I41" s="328"/>
      <c r="J41" s="328"/>
      <c r="K41" s="326"/>
    </row>
    <row r="42" s="1" customFormat="1" ht="15" customHeight="1">
      <c r="B42" s="329"/>
      <c r="C42" s="330"/>
      <c r="D42" s="328"/>
      <c r="E42" s="331" t="s">
        <v>3634</v>
      </c>
      <c r="F42" s="328"/>
      <c r="G42" s="328" t="s">
        <v>3635</v>
      </c>
      <c r="H42" s="328"/>
      <c r="I42" s="328"/>
      <c r="J42" s="328"/>
      <c r="K42" s="326"/>
    </row>
    <row r="43" s="1" customFormat="1" ht="15" customHeight="1">
      <c r="B43" s="329"/>
      <c r="C43" s="330"/>
      <c r="D43" s="328"/>
      <c r="E43" s="331"/>
      <c r="F43" s="328"/>
      <c r="G43" s="328" t="s">
        <v>3636</v>
      </c>
      <c r="H43" s="328"/>
      <c r="I43" s="328"/>
      <c r="J43" s="328"/>
      <c r="K43" s="326"/>
    </row>
    <row r="44" s="1" customFormat="1" ht="15" customHeight="1">
      <c r="B44" s="329"/>
      <c r="C44" s="330"/>
      <c r="D44" s="328"/>
      <c r="E44" s="331" t="s">
        <v>3637</v>
      </c>
      <c r="F44" s="328"/>
      <c r="G44" s="328" t="s">
        <v>3638</v>
      </c>
      <c r="H44" s="328"/>
      <c r="I44" s="328"/>
      <c r="J44" s="328"/>
      <c r="K44" s="326"/>
    </row>
    <row r="45" s="1" customFormat="1" ht="15" customHeight="1">
      <c r="B45" s="329"/>
      <c r="C45" s="330"/>
      <c r="D45" s="328"/>
      <c r="E45" s="331" t="s">
        <v>183</v>
      </c>
      <c r="F45" s="328"/>
      <c r="G45" s="328" t="s">
        <v>3639</v>
      </c>
      <c r="H45" s="328"/>
      <c r="I45" s="328"/>
      <c r="J45" s="328"/>
      <c r="K45" s="326"/>
    </row>
    <row r="46" s="1" customFormat="1" ht="12.75" customHeight="1">
      <c r="B46" s="329"/>
      <c r="C46" s="330"/>
      <c r="D46" s="328"/>
      <c r="E46" s="328"/>
      <c r="F46" s="328"/>
      <c r="G46" s="328"/>
      <c r="H46" s="328"/>
      <c r="I46" s="328"/>
      <c r="J46" s="328"/>
      <c r="K46" s="326"/>
    </row>
    <row r="47" s="1" customFormat="1" ht="15" customHeight="1">
      <c r="B47" s="329"/>
      <c r="C47" s="330"/>
      <c r="D47" s="328" t="s">
        <v>3640</v>
      </c>
      <c r="E47" s="328"/>
      <c r="F47" s="328"/>
      <c r="G47" s="328"/>
      <c r="H47" s="328"/>
      <c r="I47" s="328"/>
      <c r="J47" s="328"/>
      <c r="K47" s="326"/>
    </row>
    <row r="48" s="1" customFormat="1" ht="15" customHeight="1">
      <c r="B48" s="329"/>
      <c r="C48" s="330"/>
      <c r="D48" s="330"/>
      <c r="E48" s="328" t="s">
        <v>3641</v>
      </c>
      <c r="F48" s="328"/>
      <c r="G48" s="328"/>
      <c r="H48" s="328"/>
      <c r="I48" s="328"/>
      <c r="J48" s="328"/>
      <c r="K48" s="326"/>
    </row>
    <row r="49" s="1" customFormat="1" ht="15" customHeight="1">
      <c r="B49" s="329"/>
      <c r="C49" s="330"/>
      <c r="D49" s="330"/>
      <c r="E49" s="328" t="s">
        <v>3642</v>
      </c>
      <c r="F49" s="328"/>
      <c r="G49" s="328"/>
      <c r="H49" s="328"/>
      <c r="I49" s="328"/>
      <c r="J49" s="328"/>
      <c r="K49" s="326"/>
    </row>
    <row r="50" s="1" customFormat="1" ht="15" customHeight="1">
      <c r="B50" s="329"/>
      <c r="C50" s="330"/>
      <c r="D50" s="330"/>
      <c r="E50" s="328" t="s">
        <v>3643</v>
      </c>
      <c r="F50" s="328"/>
      <c r="G50" s="328"/>
      <c r="H50" s="328"/>
      <c r="I50" s="328"/>
      <c r="J50" s="328"/>
      <c r="K50" s="326"/>
    </row>
    <row r="51" s="1" customFormat="1" ht="15" customHeight="1">
      <c r="B51" s="329"/>
      <c r="C51" s="330"/>
      <c r="D51" s="328" t="s">
        <v>3644</v>
      </c>
      <c r="E51" s="328"/>
      <c r="F51" s="328"/>
      <c r="G51" s="328"/>
      <c r="H51" s="328"/>
      <c r="I51" s="328"/>
      <c r="J51" s="328"/>
      <c r="K51" s="326"/>
    </row>
    <row r="52" s="1" customFormat="1" ht="25.5" customHeight="1">
      <c r="B52" s="324"/>
      <c r="C52" s="325" t="s">
        <v>3645</v>
      </c>
      <c r="D52" s="325"/>
      <c r="E52" s="325"/>
      <c r="F52" s="325"/>
      <c r="G52" s="325"/>
      <c r="H52" s="325"/>
      <c r="I52" s="325"/>
      <c r="J52" s="325"/>
      <c r="K52" s="326"/>
    </row>
    <row r="53" s="1" customFormat="1" ht="5.25" customHeight="1">
      <c r="B53" s="324"/>
      <c r="C53" s="327"/>
      <c r="D53" s="327"/>
      <c r="E53" s="327"/>
      <c r="F53" s="327"/>
      <c r="G53" s="327"/>
      <c r="H53" s="327"/>
      <c r="I53" s="327"/>
      <c r="J53" s="327"/>
      <c r="K53" s="326"/>
    </row>
    <row r="54" s="1" customFormat="1" ht="15" customHeight="1">
      <c r="B54" s="324"/>
      <c r="C54" s="328" t="s">
        <v>3646</v>
      </c>
      <c r="D54" s="328"/>
      <c r="E54" s="328"/>
      <c r="F54" s="328"/>
      <c r="G54" s="328"/>
      <c r="H54" s="328"/>
      <c r="I54" s="328"/>
      <c r="J54" s="328"/>
      <c r="K54" s="326"/>
    </row>
    <row r="55" s="1" customFormat="1" ht="15" customHeight="1">
      <c r="B55" s="324"/>
      <c r="C55" s="328" t="s">
        <v>3647</v>
      </c>
      <c r="D55" s="328"/>
      <c r="E55" s="328"/>
      <c r="F55" s="328"/>
      <c r="G55" s="328"/>
      <c r="H55" s="328"/>
      <c r="I55" s="328"/>
      <c r="J55" s="328"/>
      <c r="K55" s="326"/>
    </row>
    <row r="56" s="1" customFormat="1" ht="12.75" customHeight="1">
      <c r="B56" s="324"/>
      <c r="C56" s="328"/>
      <c r="D56" s="328"/>
      <c r="E56" s="328"/>
      <c r="F56" s="328"/>
      <c r="G56" s="328"/>
      <c r="H56" s="328"/>
      <c r="I56" s="328"/>
      <c r="J56" s="328"/>
      <c r="K56" s="326"/>
    </row>
    <row r="57" s="1" customFormat="1" ht="15" customHeight="1">
      <c r="B57" s="324"/>
      <c r="C57" s="328" t="s">
        <v>3648</v>
      </c>
      <c r="D57" s="328"/>
      <c r="E57" s="328"/>
      <c r="F57" s="328"/>
      <c r="G57" s="328"/>
      <c r="H57" s="328"/>
      <c r="I57" s="328"/>
      <c r="J57" s="328"/>
      <c r="K57" s="326"/>
    </row>
    <row r="58" s="1" customFormat="1" ht="15" customHeight="1">
      <c r="B58" s="324"/>
      <c r="C58" s="330"/>
      <c r="D58" s="328" t="s">
        <v>3649</v>
      </c>
      <c r="E58" s="328"/>
      <c r="F58" s="328"/>
      <c r="G58" s="328"/>
      <c r="H58" s="328"/>
      <c r="I58" s="328"/>
      <c r="J58" s="328"/>
      <c r="K58" s="326"/>
    </row>
    <row r="59" s="1" customFormat="1" ht="15" customHeight="1">
      <c r="B59" s="324"/>
      <c r="C59" s="330"/>
      <c r="D59" s="328" t="s">
        <v>3650</v>
      </c>
      <c r="E59" s="328"/>
      <c r="F59" s="328"/>
      <c r="G59" s="328"/>
      <c r="H59" s="328"/>
      <c r="I59" s="328"/>
      <c r="J59" s="328"/>
      <c r="K59" s="326"/>
    </row>
    <row r="60" s="1" customFormat="1" ht="15" customHeight="1">
      <c r="B60" s="324"/>
      <c r="C60" s="330"/>
      <c r="D60" s="328" t="s">
        <v>3651</v>
      </c>
      <c r="E60" s="328"/>
      <c r="F60" s="328"/>
      <c r="G60" s="328"/>
      <c r="H60" s="328"/>
      <c r="I60" s="328"/>
      <c r="J60" s="328"/>
      <c r="K60" s="326"/>
    </row>
    <row r="61" s="1" customFormat="1" ht="15" customHeight="1">
      <c r="B61" s="324"/>
      <c r="C61" s="330"/>
      <c r="D61" s="328" t="s">
        <v>3652</v>
      </c>
      <c r="E61" s="328"/>
      <c r="F61" s="328"/>
      <c r="G61" s="328"/>
      <c r="H61" s="328"/>
      <c r="I61" s="328"/>
      <c r="J61" s="328"/>
      <c r="K61" s="326"/>
    </row>
    <row r="62" s="1" customFormat="1" ht="15" customHeight="1">
      <c r="B62" s="324"/>
      <c r="C62" s="330"/>
      <c r="D62" s="333" t="s">
        <v>3653</v>
      </c>
      <c r="E62" s="333"/>
      <c r="F62" s="333"/>
      <c r="G62" s="333"/>
      <c r="H62" s="333"/>
      <c r="I62" s="333"/>
      <c r="J62" s="333"/>
      <c r="K62" s="326"/>
    </row>
    <row r="63" s="1" customFormat="1" ht="15" customHeight="1">
      <c r="B63" s="324"/>
      <c r="C63" s="330"/>
      <c r="D63" s="328" t="s">
        <v>3654</v>
      </c>
      <c r="E63" s="328"/>
      <c r="F63" s="328"/>
      <c r="G63" s="328"/>
      <c r="H63" s="328"/>
      <c r="I63" s="328"/>
      <c r="J63" s="328"/>
      <c r="K63" s="326"/>
    </row>
    <row r="64" s="1" customFormat="1" ht="12.75" customHeight="1">
      <c r="B64" s="324"/>
      <c r="C64" s="330"/>
      <c r="D64" s="330"/>
      <c r="E64" s="334"/>
      <c r="F64" s="330"/>
      <c r="G64" s="330"/>
      <c r="H64" s="330"/>
      <c r="I64" s="330"/>
      <c r="J64" s="330"/>
      <c r="K64" s="326"/>
    </row>
    <row r="65" s="1" customFormat="1" ht="15" customHeight="1">
      <c r="B65" s="324"/>
      <c r="C65" s="330"/>
      <c r="D65" s="328" t="s">
        <v>3655</v>
      </c>
      <c r="E65" s="328"/>
      <c r="F65" s="328"/>
      <c r="G65" s="328"/>
      <c r="H65" s="328"/>
      <c r="I65" s="328"/>
      <c r="J65" s="328"/>
      <c r="K65" s="326"/>
    </row>
    <row r="66" s="1" customFormat="1" ht="15" customHeight="1">
      <c r="B66" s="324"/>
      <c r="C66" s="330"/>
      <c r="D66" s="333" t="s">
        <v>3656</v>
      </c>
      <c r="E66" s="333"/>
      <c r="F66" s="333"/>
      <c r="G66" s="333"/>
      <c r="H66" s="333"/>
      <c r="I66" s="333"/>
      <c r="J66" s="333"/>
      <c r="K66" s="326"/>
    </row>
    <row r="67" s="1" customFormat="1" ht="15" customHeight="1">
      <c r="B67" s="324"/>
      <c r="C67" s="330"/>
      <c r="D67" s="328" t="s">
        <v>3657</v>
      </c>
      <c r="E67" s="328"/>
      <c r="F67" s="328"/>
      <c r="G67" s="328"/>
      <c r="H67" s="328"/>
      <c r="I67" s="328"/>
      <c r="J67" s="328"/>
      <c r="K67" s="326"/>
    </row>
    <row r="68" s="1" customFormat="1" ht="15" customHeight="1">
      <c r="B68" s="324"/>
      <c r="C68" s="330"/>
      <c r="D68" s="328" t="s">
        <v>3658</v>
      </c>
      <c r="E68" s="328"/>
      <c r="F68" s="328"/>
      <c r="G68" s="328"/>
      <c r="H68" s="328"/>
      <c r="I68" s="328"/>
      <c r="J68" s="328"/>
      <c r="K68" s="326"/>
    </row>
    <row r="69" s="1" customFormat="1" ht="15" customHeight="1">
      <c r="B69" s="324"/>
      <c r="C69" s="330"/>
      <c r="D69" s="328" t="s">
        <v>3659</v>
      </c>
      <c r="E69" s="328"/>
      <c r="F69" s="328"/>
      <c r="G69" s="328"/>
      <c r="H69" s="328"/>
      <c r="I69" s="328"/>
      <c r="J69" s="328"/>
      <c r="K69" s="326"/>
    </row>
    <row r="70" s="1" customFormat="1" ht="15" customHeight="1">
      <c r="B70" s="324"/>
      <c r="C70" s="330"/>
      <c r="D70" s="328" t="s">
        <v>3660</v>
      </c>
      <c r="E70" s="328"/>
      <c r="F70" s="328"/>
      <c r="G70" s="328"/>
      <c r="H70" s="328"/>
      <c r="I70" s="328"/>
      <c r="J70" s="328"/>
      <c r="K70" s="326"/>
    </row>
    <row r="71" s="1" customFormat="1" ht="12.75" customHeight="1">
      <c r="B71" s="335"/>
      <c r="C71" s="336"/>
      <c r="D71" s="336"/>
      <c r="E71" s="336"/>
      <c r="F71" s="336"/>
      <c r="G71" s="336"/>
      <c r="H71" s="336"/>
      <c r="I71" s="336"/>
      <c r="J71" s="336"/>
      <c r="K71" s="337"/>
    </row>
    <row r="72" s="1" customFormat="1" ht="18.75" customHeight="1">
      <c r="B72" s="338"/>
      <c r="C72" s="338"/>
      <c r="D72" s="338"/>
      <c r="E72" s="338"/>
      <c r="F72" s="338"/>
      <c r="G72" s="338"/>
      <c r="H72" s="338"/>
      <c r="I72" s="338"/>
      <c r="J72" s="338"/>
      <c r="K72" s="339"/>
    </row>
    <row r="73" s="1" customFormat="1" ht="18.75" customHeight="1">
      <c r="B73" s="339"/>
      <c r="C73" s="339"/>
      <c r="D73" s="339"/>
      <c r="E73" s="339"/>
      <c r="F73" s="339"/>
      <c r="G73" s="339"/>
      <c r="H73" s="339"/>
      <c r="I73" s="339"/>
      <c r="J73" s="339"/>
      <c r="K73" s="339"/>
    </row>
    <row r="74" s="1" customFormat="1" ht="7.5" customHeight="1">
      <c r="B74" s="340"/>
      <c r="C74" s="341"/>
      <c r="D74" s="341"/>
      <c r="E74" s="341"/>
      <c r="F74" s="341"/>
      <c r="G74" s="341"/>
      <c r="H74" s="341"/>
      <c r="I74" s="341"/>
      <c r="J74" s="341"/>
      <c r="K74" s="342"/>
    </row>
    <row r="75" s="1" customFormat="1" ht="45" customHeight="1">
      <c r="B75" s="343"/>
      <c r="C75" s="344" t="s">
        <v>3661</v>
      </c>
      <c r="D75" s="344"/>
      <c r="E75" s="344"/>
      <c r="F75" s="344"/>
      <c r="G75" s="344"/>
      <c r="H75" s="344"/>
      <c r="I75" s="344"/>
      <c r="J75" s="344"/>
      <c r="K75" s="345"/>
    </row>
    <row r="76" s="1" customFormat="1" ht="17.25" customHeight="1">
      <c r="B76" s="343"/>
      <c r="C76" s="346" t="s">
        <v>3662</v>
      </c>
      <c r="D76" s="346"/>
      <c r="E76" s="346"/>
      <c r="F76" s="346" t="s">
        <v>3663</v>
      </c>
      <c r="G76" s="347"/>
      <c r="H76" s="346" t="s">
        <v>55</v>
      </c>
      <c r="I76" s="346" t="s">
        <v>58</v>
      </c>
      <c r="J76" s="346" t="s">
        <v>3664</v>
      </c>
      <c r="K76" s="345"/>
    </row>
    <row r="77" s="1" customFormat="1" ht="17.25" customHeight="1">
      <c r="B77" s="343"/>
      <c r="C77" s="348" t="s">
        <v>3665</v>
      </c>
      <c r="D77" s="348"/>
      <c r="E77" s="348"/>
      <c r="F77" s="349" t="s">
        <v>3666</v>
      </c>
      <c r="G77" s="350"/>
      <c r="H77" s="348"/>
      <c r="I77" s="348"/>
      <c r="J77" s="348" t="s">
        <v>3667</v>
      </c>
      <c r="K77" s="345"/>
    </row>
    <row r="78" s="1" customFormat="1" ht="5.25" customHeight="1">
      <c r="B78" s="343"/>
      <c r="C78" s="351"/>
      <c r="D78" s="351"/>
      <c r="E78" s="351"/>
      <c r="F78" s="351"/>
      <c r="G78" s="352"/>
      <c r="H78" s="351"/>
      <c r="I78" s="351"/>
      <c r="J78" s="351"/>
      <c r="K78" s="345"/>
    </row>
    <row r="79" s="1" customFormat="1" ht="15" customHeight="1">
      <c r="B79" s="343"/>
      <c r="C79" s="331" t="s">
        <v>54</v>
      </c>
      <c r="D79" s="353"/>
      <c r="E79" s="353"/>
      <c r="F79" s="354" t="s">
        <v>3346</v>
      </c>
      <c r="G79" s="355"/>
      <c r="H79" s="331" t="s">
        <v>3668</v>
      </c>
      <c r="I79" s="331" t="s">
        <v>3669</v>
      </c>
      <c r="J79" s="331">
        <v>20</v>
      </c>
      <c r="K79" s="345"/>
    </row>
    <row r="80" s="1" customFormat="1" ht="15" customHeight="1">
      <c r="B80" s="343"/>
      <c r="C80" s="331" t="s">
        <v>3670</v>
      </c>
      <c r="D80" s="331"/>
      <c r="E80" s="331"/>
      <c r="F80" s="354" t="s">
        <v>3346</v>
      </c>
      <c r="G80" s="355"/>
      <c r="H80" s="331" t="s">
        <v>3671</v>
      </c>
      <c r="I80" s="331" t="s">
        <v>3669</v>
      </c>
      <c r="J80" s="331">
        <v>120</v>
      </c>
      <c r="K80" s="345"/>
    </row>
    <row r="81" s="1" customFormat="1" ht="15" customHeight="1">
      <c r="B81" s="356"/>
      <c r="C81" s="331" t="s">
        <v>3672</v>
      </c>
      <c r="D81" s="331"/>
      <c r="E81" s="331"/>
      <c r="F81" s="354" t="s">
        <v>3673</v>
      </c>
      <c r="G81" s="355"/>
      <c r="H81" s="331" t="s">
        <v>3674</v>
      </c>
      <c r="I81" s="331" t="s">
        <v>3669</v>
      </c>
      <c r="J81" s="331">
        <v>50</v>
      </c>
      <c r="K81" s="345"/>
    </row>
    <row r="82" s="1" customFormat="1" ht="15" customHeight="1">
      <c r="B82" s="356"/>
      <c r="C82" s="331" t="s">
        <v>3675</v>
      </c>
      <c r="D82" s="331"/>
      <c r="E82" s="331"/>
      <c r="F82" s="354" t="s">
        <v>3346</v>
      </c>
      <c r="G82" s="355"/>
      <c r="H82" s="331" t="s">
        <v>3676</v>
      </c>
      <c r="I82" s="331" t="s">
        <v>3677</v>
      </c>
      <c r="J82" s="331"/>
      <c r="K82" s="345"/>
    </row>
    <row r="83" s="1" customFormat="1" ht="15" customHeight="1">
      <c r="B83" s="356"/>
      <c r="C83" s="357" t="s">
        <v>3678</v>
      </c>
      <c r="D83" s="357"/>
      <c r="E83" s="357"/>
      <c r="F83" s="358" t="s">
        <v>3673</v>
      </c>
      <c r="G83" s="357"/>
      <c r="H83" s="357" t="s">
        <v>3679</v>
      </c>
      <c r="I83" s="357" t="s">
        <v>3669</v>
      </c>
      <c r="J83" s="357">
        <v>15</v>
      </c>
      <c r="K83" s="345"/>
    </row>
    <row r="84" s="1" customFormat="1" ht="15" customHeight="1">
      <c r="B84" s="356"/>
      <c r="C84" s="357" t="s">
        <v>3680</v>
      </c>
      <c r="D84" s="357"/>
      <c r="E84" s="357"/>
      <c r="F84" s="358" t="s">
        <v>3673</v>
      </c>
      <c r="G84" s="357"/>
      <c r="H84" s="357" t="s">
        <v>3681</v>
      </c>
      <c r="I84" s="357" t="s">
        <v>3669</v>
      </c>
      <c r="J84" s="357">
        <v>15</v>
      </c>
      <c r="K84" s="345"/>
    </row>
    <row r="85" s="1" customFormat="1" ht="15" customHeight="1">
      <c r="B85" s="356"/>
      <c r="C85" s="357" t="s">
        <v>3682</v>
      </c>
      <c r="D85" s="357"/>
      <c r="E85" s="357"/>
      <c r="F85" s="358" t="s">
        <v>3673</v>
      </c>
      <c r="G85" s="357"/>
      <c r="H85" s="357" t="s">
        <v>3683</v>
      </c>
      <c r="I85" s="357" t="s">
        <v>3669</v>
      </c>
      <c r="J85" s="357">
        <v>20</v>
      </c>
      <c r="K85" s="345"/>
    </row>
    <row r="86" s="1" customFormat="1" ht="15" customHeight="1">
      <c r="B86" s="356"/>
      <c r="C86" s="357" t="s">
        <v>3684</v>
      </c>
      <c r="D86" s="357"/>
      <c r="E86" s="357"/>
      <c r="F86" s="358" t="s">
        <v>3673</v>
      </c>
      <c r="G86" s="357"/>
      <c r="H86" s="357" t="s">
        <v>3685</v>
      </c>
      <c r="I86" s="357" t="s">
        <v>3669</v>
      </c>
      <c r="J86" s="357">
        <v>20</v>
      </c>
      <c r="K86" s="345"/>
    </row>
    <row r="87" s="1" customFormat="1" ht="15" customHeight="1">
      <c r="B87" s="356"/>
      <c r="C87" s="331" t="s">
        <v>3686</v>
      </c>
      <c r="D87" s="331"/>
      <c r="E87" s="331"/>
      <c r="F87" s="354" t="s">
        <v>3673</v>
      </c>
      <c r="G87" s="355"/>
      <c r="H87" s="331" t="s">
        <v>3687</v>
      </c>
      <c r="I87" s="331" t="s">
        <v>3669</v>
      </c>
      <c r="J87" s="331">
        <v>50</v>
      </c>
      <c r="K87" s="345"/>
    </row>
    <row r="88" s="1" customFormat="1" ht="15" customHeight="1">
      <c r="B88" s="356"/>
      <c r="C88" s="331" t="s">
        <v>3688</v>
      </c>
      <c r="D88" s="331"/>
      <c r="E88" s="331"/>
      <c r="F88" s="354" t="s">
        <v>3673</v>
      </c>
      <c r="G88" s="355"/>
      <c r="H88" s="331" t="s">
        <v>3689</v>
      </c>
      <c r="I88" s="331" t="s">
        <v>3669</v>
      </c>
      <c r="J88" s="331">
        <v>20</v>
      </c>
      <c r="K88" s="345"/>
    </row>
    <row r="89" s="1" customFormat="1" ht="15" customHeight="1">
      <c r="B89" s="356"/>
      <c r="C89" s="331" t="s">
        <v>3690</v>
      </c>
      <c r="D89" s="331"/>
      <c r="E89" s="331"/>
      <c r="F89" s="354" t="s">
        <v>3673</v>
      </c>
      <c r="G89" s="355"/>
      <c r="H89" s="331" t="s">
        <v>3691</v>
      </c>
      <c r="I89" s="331" t="s">
        <v>3669</v>
      </c>
      <c r="J89" s="331">
        <v>20</v>
      </c>
      <c r="K89" s="345"/>
    </row>
    <row r="90" s="1" customFormat="1" ht="15" customHeight="1">
      <c r="B90" s="356"/>
      <c r="C90" s="331" t="s">
        <v>3692</v>
      </c>
      <c r="D90" s="331"/>
      <c r="E90" s="331"/>
      <c r="F90" s="354" t="s">
        <v>3673</v>
      </c>
      <c r="G90" s="355"/>
      <c r="H90" s="331" t="s">
        <v>3693</v>
      </c>
      <c r="I90" s="331" t="s">
        <v>3669</v>
      </c>
      <c r="J90" s="331">
        <v>50</v>
      </c>
      <c r="K90" s="345"/>
    </row>
    <row r="91" s="1" customFormat="1" ht="15" customHeight="1">
      <c r="B91" s="356"/>
      <c r="C91" s="331" t="s">
        <v>3694</v>
      </c>
      <c r="D91" s="331"/>
      <c r="E91" s="331"/>
      <c r="F91" s="354" t="s">
        <v>3673</v>
      </c>
      <c r="G91" s="355"/>
      <c r="H91" s="331" t="s">
        <v>3694</v>
      </c>
      <c r="I91" s="331" t="s">
        <v>3669</v>
      </c>
      <c r="J91" s="331">
        <v>50</v>
      </c>
      <c r="K91" s="345"/>
    </row>
    <row r="92" s="1" customFormat="1" ht="15" customHeight="1">
      <c r="B92" s="356"/>
      <c r="C92" s="331" t="s">
        <v>3695</v>
      </c>
      <c r="D92" s="331"/>
      <c r="E92" s="331"/>
      <c r="F92" s="354" t="s">
        <v>3673</v>
      </c>
      <c r="G92" s="355"/>
      <c r="H92" s="331" t="s">
        <v>3696</v>
      </c>
      <c r="I92" s="331" t="s">
        <v>3669</v>
      </c>
      <c r="J92" s="331">
        <v>255</v>
      </c>
      <c r="K92" s="345"/>
    </row>
    <row r="93" s="1" customFormat="1" ht="15" customHeight="1">
      <c r="B93" s="356"/>
      <c r="C93" s="331" t="s">
        <v>3697</v>
      </c>
      <c r="D93" s="331"/>
      <c r="E93" s="331"/>
      <c r="F93" s="354" t="s">
        <v>3346</v>
      </c>
      <c r="G93" s="355"/>
      <c r="H93" s="331" t="s">
        <v>3698</v>
      </c>
      <c r="I93" s="331" t="s">
        <v>3699</v>
      </c>
      <c r="J93" s="331"/>
      <c r="K93" s="345"/>
    </row>
    <row r="94" s="1" customFormat="1" ht="15" customHeight="1">
      <c r="B94" s="356"/>
      <c r="C94" s="331" t="s">
        <v>3700</v>
      </c>
      <c r="D94" s="331"/>
      <c r="E94" s="331"/>
      <c r="F94" s="354" t="s">
        <v>3346</v>
      </c>
      <c r="G94" s="355"/>
      <c r="H94" s="331" t="s">
        <v>3701</v>
      </c>
      <c r="I94" s="331" t="s">
        <v>3702</v>
      </c>
      <c r="J94" s="331"/>
      <c r="K94" s="345"/>
    </row>
    <row r="95" s="1" customFormat="1" ht="15" customHeight="1">
      <c r="B95" s="356"/>
      <c r="C95" s="331" t="s">
        <v>3703</v>
      </c>
      <c r="D95" s="331"/>
      <c r="E95" s="331"/>
      <c r="F95" s="354" t="s">
        <v>3346</v>
      </c>
      <c r="G95" s="355"/>
      <c r="H95" s="331" t="s">
        <v>3703</v>
      </c>
      <c r="I95" s="331" t="s">
        <v>3702</v>
      </c>
      <c r="J95" s="331"/>
      <c r="K95" s="345"/>
    </row>
    <row r="96" s="1" customFormat="1" ht="15" customHeight="1">
      <c r="B96" s="356"/>
      <c r="C96" s="331" t="s">
        <v>39</v>
      </c>
      <c r="D96" s="331"/>
      <c r="E96" s="331"/>
      <c r="F96" s="354" t="s">
        <v>3346</v>
      </c>
      <c r="G96" s="355"/>
      <c r="H96" s="331" t="s">
        <v>3704</v>
      </c>
      <c r="I96" s="331" t="s">
        <v>3702</v>
      </c>
      <c r="J96" s="331"/>
      <c r="K96" s="345"/>
    </row>
    <row r="97" s="1" customFormat="1" ht="15" customHeight="1">
      <c r="B97" s="356"/>
      <c r="C97" s="331" t="s">
        <v>49</v>
      </c>
      <c r="D97" s="331"/>
      <c r="E97" s="331"/>
      <c r="F97" s="354" t="s">
        <v>3346</v>
      </c>
      <c r="G97" s="355"/>
      <c r="H97" s="331" t="s">
        <v>3705</v>
      </c>
      <c r="I97" s="331" t="s">
        <v>3702</v>
      </c>
      <c r="J97" s="331"/>
      <c r="K97" s="345"/>
    </row>
    <row r="98" s="1" customFormat="1" ht="15" customHeight="1">
      <c r="B98" s="359"/>
      <c r="C98" s="360"/>
      <c r="D98" s="360"/>
      <c r="E98" s="360"/>
      <c r="F98" s="360"/>
      <c r="G98" s="360"/>
      <c r="H98" s="360"/>
      <c r="I98" s="360"/>
      <c r="J98" s="360"/>
      <c r="K98" s="361"/>
    </row>
    <row r="99" s="1" customFormat="1" ht="18.75" customHeight="1">
      <c r="B99" s="362"/>
      <c r="C99" s="363"/>
      <c r="D99" s="363"/>
      <c r="E99" s="363"/>
      <c r="F99" s="363"/>
      <c r="G99" s="363"/>
      <c r="H99" s="363"/>
      <c r="I99" s="363"/>
      <c r="J99" s="363"/>
      <c r="K99" s="362"/>
    </row>
    <row r="100" s="1" customFormat="1" ht="18.75" customHeight="1">
      <c r="B100" s="339"/>
      <c r="C100" s="339"/>
      <c r="D100" s="339"/>
      <c r="E100" s="339"/>
      <c r="F100" s="339"/>
      <c r="G100" s="339"/>
      <c r="H100" s="339"/>
      <c r="I100" s="339"/>
      <c r="J100" s="339"/>
      <c r="K100" s="339"/>
    </row>
    <row r="101" s="1" customFormat="1" ht="7.5" customHeight="1">
      <c r="B101" s="340"/>
      <c r="C101" s="341"/>
      <c r="D101" s="341"/>
      <c r="E101" s="341"/>
      <c r="F101" s="341"/>
      <c r="G101" s="341"/>
      <c r="H101" s="341"/>
      <c r="I101" s="341"/>
      <c r="J101" s="341"/>
      <c r="K101" s="342"/>
    </row>
    <row r="102" s="1" customFormat="1" ht="45" customHeight="1">
      <c r="B102" s="343"/>
      <c r="C102" s="344" t="s">
        <v>3706</v>
      </c>
      <c r="D102" s="344"/>
      <c r="E102" s="344"/>
      <c r="F102" s="344"/>
      <c r="G102" s="344"/>
      <c r="H102" s="344"/>
      <c r="I102" s="344"/>
      <c r="J102" s="344"/>
      <c r="K102" s="345"/>
    </row>
    <row r="103" s="1" customFormat="1" ht="17.25" customHeight="1">
      <c r="B103" s="343"/>
      <c r="C103" s="346" t="s">
        <v>3662</v>
      </c>
      <c r="D103" s="346"/>
      <c r="E103" s="346"/>
      <c r="F103" s="346" t="s">
        <v>3663</v>
      </c>
      <c r="G103" s="347"/>
      <c r="H103" s="346" t="s">
        <v>55</v>
      </c>
      <c r="I103" s="346" t="s">
        <v>58</v>
      </c>
      <c r="J103" s="346" t="s">
        <v>3664</v>
      </c>
      <c r="K103" s="345"/>
    </row>
    <row r="104" s="1" customFormat="1" ht="17.25" customHeight="1">
      <c r="B104" s="343"/>
      <c r="C104" s="348" t="s">
        <v>3665</v>
      </c>
      <c r="D104" s="348"/>
      <c r="E104" s="348"/>
      <c r="F104" s="349" t="s">
        <v>3666</v>
      </c>
      <c r="G104" s="350"/>
      <c r="H104" s="348"/>
      <c r="I104" s="348"/>
      <c r="J104" s="348" t="s">
        <v>3667</v>
      </c>
      <c r="K104" s="345"/>
    </row>
    <row r="105" s="1" customFormat="1" ht="5.25" customHeight="1">
      <c r="B105" s="343"/>
      <c r="C105" s="346"/>
      <c r="D105" s="346"/>
      <c r="E105" s="346"/>
      <c r="F105" s="346"/>
      <c r="G105" s="364"/>
      <c r="H105" s="346"/>
      <c r="I105" s="346"/>
      <c r="J105" s="346"/>
      <c r="K105" s="345"/>
    </row>
    <row r="106" s="1" customFormat="1" ht="15" customHeight="1">
      <c r="B106" s="343"/>
      <c r="C106" s="331" t="s">
        <v>54</v>
      </c>
      <c r="D106" s="353"/>
      <c r="E106" s="353"/>
      <c r="F106" s="354" t="s">
        <v>3346</v>
      </c>
      <c r="G106" s="331"/>
      <c r="H106" s="331" t="s">
        <v>3707</v>
      </c>
      <c r="I106" s="331" t="s">
        <v>3669</v>
      </c>
      <c r="J106" s="331">
        <v>20</v>
      </c>
      <c r="K106" s="345"/>
    </row>
    <row r="107" s="1" customFormat="1" ht="15" customHeight="1">
      <c r="B107" s="343"/>
      <c r="C107" s="331" t="s">
        <v>3670</v>
      </c>
      <c r="D107" s="331"/>
      <c r="E107" s="331"/>
      <c r="F107" s="354" t="s">
        <v>3346</v>
      </c>
      <c r="G107" s="331"/>
      <c r="H107" s="331" t="s">
        <v>3707</v>
      </c>
      <c r="I107" s="331" t="s">
        <v>3669</v>
      </c>
      <c r="J107" s="331">
        <v>120</v>
      </c>
      <c r="K107" s="345"/>
    </row>
    <row r="108" s="1" customFormat="1" ht="15" customHeight="1">
      <c r="B108" s="356"/>
      <c r="C108" s="331" t="s">
        <v>3672</v>
      </c>
      <c r="D108" s="331"/>
      <c r="E108" s="331"/>
      <c r="F108" s="354" t="s">
        <v>3673</v>
      </c>
      <c r="G108" s="331"/>
      <c r="H108" s="331" t="s">
        <v>3707</v>
      </c>
      <c r="I108" s="331" t="s">
        <v>3669</v>
      </c>
      <c r="J108" s="331">
        <v>50</v>
      </c>
      <c r="K108" s="345"/>
    </row>
    <row r="109" s="1" customFormat="1" ht="15" customHeight="1">
      <c r="B109" s="356"/>
      <c r="C109" s="331" t="s">
        <v>3675</v>
      </c>
      <c r="D109" s="331"/>
      <c r="E109" s="331"/>
      <c r="F109" s="354" t="s">
        <v>3346</v>
      </c>
      <c r="G109" s="331"/>
      <c r="H109" s="331" t="s">
        <v>3707</v>
      </c>
      <c r="I109" s="331" t="s">
        <v>3677</v>
      </c>
      <c r="J109" s="331"/>
      <c r="K109" s="345"/>
    </row>
    <row r="110" s="1" customFormat="1" ht="15" customHeight="1">
      <c r="B110" s="356"/>
      <c r="C110" s="331" t="s">
        <v>3686</v>
      </c>
      <c r="D110" s="331"/>
      <c r="E110" s="331"/>
      <c r="F110" s="354" t="s">
        <v>3673</v>
      </c>
      <c r="G110" s="331"/>
      <c r="H110" s="331" t="s">
        <v>3707</v>
      </c>
      <c r="I110" s="331" t="s">
        <v>3669</v>
      </c>
      <c r="J110" s="331">
        <v>50</v>
      </c>
      <c r="K110" s="345"/>
    </row>
    <row r="111" s="1" customFormat="1" ht="15" customHeight="1">
      <c r="B111" s="356"/>
      <c r="C111" s="331" t="s">
        <v>3694</v>
      </c>
      <c r="D111" s="331"/>
      <c r="E111" s="331"/>
      <c r="F111" s="354" t="s">
        <v>3673</v>
      </c>
      <c r="G111" s="331"/>
      <c r="H111" s="331" t="s">
        <v>3707</v>
      </c>
      <c r="I111" s="331" t="s">
        <v>3669</v>
      </c>
      <c r="J111" s="331">
        <v>50</v>
      </c>
      <c r="K111" s="345"/>
    </row>
    <row r="112" s="1" customFormat="1" ht="15" customHeight="1">
      <c r="B112" s="356"/>
      <c r="C112" s="331" t="s">
        <v>3692</v>
      </c>
      <c r="D112" s="331"/>
      <c r="E112" s="331"/>
      <c r="F112" s="354" t="s">
        <v>3673</v>
      </c>
      <c r="G112" s="331"/>
      <c r="H112" s="331" t="s">
        <v>3707</v>
      </c>
      <c r="I112" s="331" t="s">
        <v>3669</v>
      </c>
      <c r="J112" s="331">
        <v>50</v>
      </c>
      <c r="K112" s="345"/>
    </row>
    <row r="113" s="1" customFormat="1" ht="15" customHeight="1">
      <c r="B113" s="356"/>
      <c r="C113" s="331" t="s">
        <v>54</v>
      </c>
      <c r="D113" s="331"/>
      <c r="E113" s="331"/>
      <c r="F113" s="354" t="s">
        <v>3346</v>
      </c>
      <c r="G113" s="331"/>
      <c r="H113" s="331" t="s">
        <v>3708</v>
      </c>
      <c r="I113" s="331" t="s">
        <v>3669</v>
      </c>
      <c r="J113" s="331">
        <v>20</v>
      </c>
      <c r="K113" s="345"/>
    </row>
    <row r="114" s="1" customFormat="1" ht="15" customHeight="1">
      <c r="B114" s="356"/>
      <c r="C114" s="331" t="s">
        <v>3709</v>
      </c>
      <c r="D114" s="331"/>
      <c r="E114" s="331"/>
      <c r="F114" s="354" t="s">
        <v>3346</v>
      </c>
      <c r="G114" s="331"/>
      <c r="H114" s="331" t="s">
        <v>3710</v>
      </c>
      <c r="I114" s="331" t="s">
        <v>3669</v>
      </c>
      <c r="J114" s="331">
        <v>120</v>
      </c>
      <c r="K114" s="345"/>
    </row>
    <row r="115" s="1" customFormat="1" ht="15" customHeight="1">
      <c r="B115" s="356"/>
      <c r="C115" s="331" t="s">
        <v>39</v>
      </c>
      <c r="D115" s="331"/>
      <c r="E115" s="331"/>
      <c r="F115" s="354" t="s">
        <v>3346</v>
      </c>
      <c r="G115" s="331"/>
      <c r="H115" s="331" t="s">
        <v>3711</v>
      </c>
      <c r="I115" s="331" t="s">
        <v>3702</v>
      </c>
      <c r="J115" s="331"/>
      <c r="K115" s="345"/>
    </row>
    <row r="116" s="1" customFormat="1" ht="15" customHeight="1">
      <c r="B116" s="356"/>
      <c r="C116" s="331" t="s">
        <v>49</v>
      </c>
      <c r="D116" s="331"/>
      <c r="E116" s="331"/>
      <c r="F116" s="354" t="s">
        <v>3346</v>
      </c>
      <c r="G116" s="331"/>
      <c r="H116" s="331" t="s">
        <v>3712</v>
      </c>
      <c r="I116" s="331" t="s">
        <v>3702</v>
      </c>
      <c r="J116" s="331"/>
      <c r="K116" s="345"/>
    </row>
    <row r="117" s="1" customFormat="1" ht="15" customHeight="1">
      <c r="B117" s="356"/>
      <c r="C117" s="331" t="s">
        <v>58</v>
      </c>
      <c r="D117" s="331"/>
      <c r="E117" s="331"/>
      <c r="F117" s="354" t="s">
        <v>3346</v>
      </c>
      <c r="G117" s="331"/>
      <c r="H117" s="331" t="s">
        <v>3713</v>
      </c>
      <c r="I117" s="331" t="s">
        <v>3714</v>
      </c>
      <c r="J117" s="331"/>
      <c r="K117" s="345"/>
    </row>
    <row r="118" s="1" customFormat="1" ht="15" customHeight="1">
      <c r="B118" s="359"/>
      <c r="C118" s="365"/>
      <c r="D118" s="365"/>
      <c r="E118" s="365"/>
      <c r="F118" s="365"/>
      <c r="G118" s="365"/>
      <c r="H118" s="365"/>
      <c r="I118" s="365"/>
      <c r="J118" s="365"/>
      <c r="K118" s="361"/>
    </row>
    <row r="119" s="1" customFormat="1" ht="18.75" customHeight="1">
      <c r="B119" s="366"/>
      <c r="C119" s="367"/>
      <c r="D119" s="367"/>
      <c r="E119" s="367"/>
      <c r="F119" s="368"/>
      <c r="G119" s="367"/>
      <c r="H119" s="367"/>
      <c r="I119" s="367"/>
      <c r="J119" s="367"/>
      <c r="K119" s="366"/>
    </row>
    <row r="120" s="1" customFormat="1" ht="18.75" customHeight="1">
      <c r="B120" s="339"/>
      <c r="C120" s="339"/>
      <c r="D120" s="339"/>
      <c r="E120" s="339"/>
      <c r="F120" s="339"/>
      <c r="G120" s="339"/>
      <c r="H120" s="339"/>
      <c r="I120" s="339"/>
      <c r="J120" s="339"/>
      <c r="K120" s="339"/>
    </row>
    <row r="121" s="1" customFormat="1" ht="7.5" customHeight="1">
      <c r="B121" s="369"/>
      <c r="C121" s="370"/>
      <c r="D121" s="370"/>
      <c r="E121" s="370"/>
      <c r="F121" s="370"/>
      <c r="G121" s="370"/>
      <c r="H121" s="370"/>
      <c r="I121" s="370"/>
      <c r="J121" s="370"/>
      <c r="K121" s="371"/>
    </row>
    <row r="122" s="1" customFormat="1" ht="45" customHeight="1">
      <c r="B122" s="372"/>
      <c r="C122" s="322" t="s">
        <v>3715</v>
      </c>
      <c r="D122" s="322"/>
      <c r="E122" s="322"/>
      <c r="F122" s="322"/>
      <c r="G122" s="322"/>
      <c r="H122" s="322"/>
      <c r="I122" s="322"/>
      <c r="J122" s="322"/>
      <c r="K122" s="373"/>
    </row>
    <row r="123" s="1" customFormat="1" ht="17.25" customHeight="1">
      <c r="B123" s="374"/>
      <c r="C123" s="346" t="s">
        <v>3662</v>
      </c>
      <c r="D123" s="346"/>
      <c r="E123" s="346"/>
      <c r="F123" s="346" t="s">
        <v>3663</v>
      </c>
      <c r="G123" s="347"/>
      <c r="H123" s="346" t="s">
        <v>55</v>
      </c>
      <c r="I123" s="346" t="s">
        <v>58</v>
      </c>
      <c r="J123" s="346" t="s">
        <v>3664</v>
      </c>
      <c r="K123" s="375"/>
    </row>
    <row r="124" s="1" customFormat="1" ht="17.25" customHeight="1">
      <c r="B124" s="374"/>
      <c r="C124" s="348" t="s">
        <v>3665</v>
      </c>
      <c r="D124" s="348"/>
      <c r="E124" s="348"/>
      <c r="F124" s="349" t="s">
        <v>3666</v>
      </c>
      <c r="G124" s="350"/>
      <c r="H124" s="348"/>
      <c r="I124" s="348"/>
      <c r="J124" s="348" t="s">
        <v>3667</v>
      </c>
      <c r="K124" s="375"/>
    </row>
    <row r="125" s="1" customFormat="1" ht="5.25" customHeight="1">
      <c r="B125" s="376"/>
      <c r="C125" s="351"/>
      <c r="D125" s="351"/>
      <c r="E125" s="351"/>
      <c r="F125" s="351"/>
      <c r="G125" s="377"/>
      <c r="H125" s="351"/>
      <c r="I125" s="351"/>
      <c r="J125" s="351"/>
      <c r="K125" s="378"/>
    </row>
    <row r="126" s="1" customFormat="1" ht="15" customHeight="1">
      <c r="B126" s="376"/>
      <c r="C126" s="331" t="s">
        <v>3670</v>
      </c>
      <c r="D126" s="353"/>
      <c r="E126" s="353"/>
      <c r="F126" s="354" t="s">
        <v>3346</v>
      </c>
      <c r="G126" s="331"/>
      <c r="H126" s="331" t="s">
        <v>3707</v>
      </c>
      <c r="I126" s="331" t="s">
        <v>3669</v>
      </c>
      <c r="J126" s="331">
        <v>120</v>
      </c>
      <c r="K126" s="379"/>
    </row>
    <row r="127" s="1" customFormat="1" ht="15" customHeight="1">
      <c r="B127" s="376"/>
      <c r="C127" s="331" t="s">
        <v>3716</v>
      </c>
      <c r="D127" s="331"/>
      <c r="E127" s="331"/>
      <c r="F127" s="354" t="s">
        <v>3346</v>
      </c>
      <c r="G127" s="331"/>
      <c r="H127" s="331" t="s">
        <v>3717</v>
      </c>
      <c r="I127" s="331" t="s">
        <v>3669</v>
      </c>
      <c r="J127" s="331" t="s">
        <v>3718</v>
      </c>
      <c r="K127" s="379"/>
    </row>
    <row r="128" s="1" customFormat="1" ht="15" customHeight="1">
      <c r="B128" s="376"/>
      <c r="C128" s="331" t="s">
        <v>85</v>
      </c>
      <c r="D128" s="331"/>
      <c r="E128" s="331"/>
      <c r="F128" s="354" t="s">
        <v>3346</v>
      </c>
      <c r="G128" s="331"/>
      <c r="H128" s="331" t="s">
        <v>3719</v>
      </c>
      <c r="I128" s="331" t="s">
        <v>3669</v>
      </c>
      <c r="J128" s="331" t="s">
        <v>3718</v>
      </c>
      <c r="K128" s="379"/>
    </row>
    <row r="129" s="1" customFormat="1" ht="15" customHeight="1">
      <c r="B129" s="376"/>
      <c r="C129" s="331" t="s">
        <v>3678</v>
      </c>
      <c r="D129" s="331"/>
      <c r="E129" s="331"/>
      <c r="F129" s="354" t="s">
        <v>3673</v>
      </c>
      <c r="G129" s="331"/>
      <c r="H129" s="331" t="s">
        <v>3679</v>
      </c>
      <c r="I129" s="331" t="s">
        <v>3669</v>
      </c>
      <c r="J129" s="331">
        <v>15</v>
      </c>
      <c r="K129" s="379"/>
    </row>
    <row r="130" s="1" customFormat="1" ht="15" customHeight="1">
      <c r="B130" s="376"/>
      <c r="C130" s="357" t="s">
        <v>3680</v>
      </c>
      <c r="D130" s="357"/>
      <c r="E130" s="357"/>
      <c r="F130" s="358" t="s">
        <v>3673</v>
      </c>
      <c r="G130" s="357"/>
      <c r="H130" s="357" t="s">
        <v>3681</v>
      </c>
      <c r="I130" s="357" t="s">
        <v>3669</v>
      </c>
      <c r="J130" s="357">
        <v>15</v>
      </c>
      <c r="K130" s="379"/>
    </row>
    <row r="131" s="1" customFormat="1" ht="15" customHeight="1">
      <c r="B131" s="376"/>
      <c r="C131" s="357" t="s">
        <v>3682</v>
      </c>
      <c r="D131" s="357"/>
      <c r="E131" s="357"/>
      <c r="F131" s="358" t="s">
        <v>3673</v>
      </c>
      <c r="G131" s="357"/>
      <c r="H131" s="357" t="s">
        <v>3683</v>
      </c>
      <c r="I131" s="357" t="s">
        <v>3669</v>
      </c>
      <c r="J131" s="357">
        <v>20</v>
      </c>
      <c r="K131" s="379"/>
    </row>
    <row r="132" s="1" customFormat="1" ht="15" customHeight="1">
      <c r="B132" s="376"/>
      <c r="C132" s="357" t="s">
        <v>3684</v>
      </c>
      <c r="D132" s="357"/>
      <c r="E132" s="357"/>
      <c r="F132" s="358" t="s">
        <v>3673</v>
      </c>
      <c r="G132" s="357"/>
      <c r="H132" s="357" t="s">
        <v>3685</v>
      </c>
      <c r="I132" s="357" t="s">
        <v>3669</v>
      </c>
      <c r="J132" s="357">
        <v>20</v>
      </c>
      <c r="K132" s="379"/>
    </row>
    <row r="133" s="1" customFormat="1" ht="15" customHeight="1">
      <c r="B133" s="376"/>
      <c r="C133" s="331" t="s">
        <v>3672</v>
      </c>
      <c r="D133" s="331"/>
      <c r="E133" s="331"/>
      <c r="F133" s="354" t="s">
        <v>3673</v>
      </c>
      <c r="G133" s="331"/>
      <c r="H133" s="331" t="s">
        <v>3707</v>
      </c>
      <c r="I133" s="331" t="s">
        <v>3669</v>
      </c>
      <c r="J133" s="331">
        <v>50</v>
      </c>
      <c r="K133" s="379"/>
    </row>
    <row r="134" s="1" customFormat="1" ht="15" customHeight="1">
      <c r="B134" s="376"/>
      <c r="C134" s="331" t="s">
        <v>3686</v>
      </c>
      <c r="D134" s="331"/>
      <c r="E134" s="331"/>
      <c r="F134" s="354" t="s">
        <v>3673</v>
      </c>
      <c r="G134" s="331"/>
      <c r="H134" s="331" t="s">
        <v>3707</v>
      </c>
      <c r="I134" s="331" t="s">
        <v>3669</v>
      </c>
      <c r="J134" s="331">
        <v>50</v>
      </c>
      <c r="K134" s="379"/>
    </row>
    <row r="135" s="1" customFormat="1" ht="15" customHeight="1">
      <c r="B135" s="376"/>
      <c r="C135" s="331" t="s">
        <v>3692</v>
      </c>
      <c r="D135" s="331"/>
      <c r="E135" s="331"/>
      <c r="F135" s="354" t="s">
        <v>3673</v>
      </c>
      <c r="G135" s="331"/>
      <c r="H135" s="331" t="s">
        <v>3707</v>
      </c>
      <c r="I135" s="331" t="s">
        <v>3669</v>
      </c>
      <c r="J135" s="331">
        <v>50</v>
      </c>
      <c r="K135" s="379"/>
    </row>
    <row r="136" s="1" customFormat="1" ht="15" customHeight="1">
      <c r="B136" s="376"/>
      <c r="C136" s="331" t="s">
        <v>3694</v>
      </c>
      <c r="D136" s="331"/>
      <c r="E136" s="331"/>
      <c r="F136" s="354" t="s">
        <v>3673</v>
      </c>
      <c r="G136" s="331"/>
      <c r="H136" s="331" t="s">
        <v>3707</v>
      </c>
      <c r="I136" s="331" t="s">
        <v>3669</v>
      </c>
      <c r="J136" s="331">
        <v>50</v>
      </c>
      <c r="K136" s="379"/>
    </row>
    <row r="137" s="1" customFormat="1" ht="15" customHeight="1">
      <c r="B137" s="376"/>
      <c r="C137" s="331" t="s">
        <v>3695</v>
      </c>
      <c r="D137" s="331"/>
      <c r="E137" s="331"/>
      <c r="F137" s="354" t="s">
        <v>3673</v>
      </c>
      <c r="G137" s="331"/>
      <c r="H137" s="331" t="s">
        <v>3720</v>
      </c>
      <c r="I137" s="331" t="s">
        <v>3669</v>
      </c>
      <c r="J137" s="331">
        <v>255</v>
      </c>
      <c r="K137" s="379"/>
    </row>
    <row r="138" s="1" customFormat="1" ht="15" customHeight="1">
      <c r="B138" s="376"/>
      <c r="C138" s="331" t="s">
        <v>3697</v>
      </c>
      <c r="D138" s="331"/>
      <c r="E138" s="331"/>
      <c r="F138" s="354" t="s">
        <v>3346</v>
      </c>
      <c r="G138" s="331"/>
      <c r="H138" s="331" t="s">
        <v>3721</v>
      </c>
      <c r="I138" s="331" t="s">
        <v>3699</v>
      </c>
      <c r="J138" s="331"/>
      <c r="K138" s="379"/>
    </row>
    <row r="139" s="1" customFormat="1" ht="15" customHeight="1">
      <c r="B139" s="376"/>
      <c r="C139" s="331" t="s">
        <v>3700</v>
      </c>
      <c r="D139" s="331"/>
      <c r="E139" s="331"/>
      <c r="F139" s="354" t="s">
        <v>3346</v>
      </c>
      <c r="G139" s="331"/>
      <c r="H139" s="331" t="s">
        <v>3722</v>
      </c>
      <c r="I139" s="331" t="s">
        <v>3702</v>
      </c>
      <c r="J139" s="331"/>
      <c r="K139" s="379"/>
    </row>
    <row r="140" s="1" customFormat="1" ht="15" customHeight="1">
      <c r="B140" s="376"/>
      <c r="C140" s="331" t="s">
        <v>3703</v>
      </c>
      <c r="D140" s="331"/>
      <c r="E140" s="331"/>
      <c r="F140" s="354" t="s">
        <v>3346</v>
      </c>
      <c r="G140" s="331"/>
      <c r="H140" s="331" t="s">
        <v>3703</v>
      </c>
      <c r="I140" s="331" t="s">
        <v>3702</v>
      </c>
      <c r="J140" s="331"/>
      <c r="K140" s="379"/>
    </row>
    <row r="141" s="1" customFormat="1" ht="15" customHeight="1">
      <c r="B141" s="376"/>
      <c r="C141" s="331" t="s">
        <v>39</v>
      </c>
      <c r="D141" s="331"/>
      <c r="E141" s="331"/>
      <c r="F141" s="354" t="s">
        <v>3346</v>
      </c>
      <c r="G141" s="331"/>
      <c r="H141" s="331" t="s">
        <v>3723</v>
      </c>
      <c r="I141" s="331" t="s">
        <v>3702</v>
      </c>
      <c r="J141" s="331"/>
      <c r="K141" s="379"/>
    </row>
    <row r="142" s="1" customFormat="1" ht="15" customHeight="1">
      <c r="B142" s="376"/>
      <c r="C142" s="331" t="s">
        <v>3724</v>
      </c>
      <c r="D142" s="331"/>
      <c r="E142" s="331"/>
      <c r="F142" s="354" t="s">
        <v>3346</v>
      </c>
      <c r="G142" s="331"/>
      <c r="H142" s="331" t="s">
        <v>3725</v>
      </c>
      <c r="I142" s="331" t="s">
        <v>3702</v>
      </c>
      <c r="J142" s="331"/>
      <c r="K142" s="379"/>
    </row>
    <row r="143" s="1" customFormat="1" ht="15" customHeight="1">
      <c r="B143" s="380"/>
      <c r="C143" s="381"/>
      <c r="D143" s="381"/>
      <c r="E143" s="381"/>
      <c r="F143" s="381"/>
      <c r="G143" s="381"/>
      <c r="H143" s="381"/>
      <c r="I143" s="381"/>
      <c r="J143" s="381"/>
      <c r="K143" s="382"/>
    </row>
    <row r="144" s="1" customFormat="1" ht="18.75" customHeight="1">
      <c r="B144" s="367"/>
      <c r="C144" s="367"/>
      <c r="D144" s="367"/>
      <c r="E144" s="367"/>
      <c r="F144" s="368"/>
      <c r="G144" s="367"/>
      <c r="H144" s="367"/>
      <c r="I144" s="367"/>
      <c r="J144" s="367"/>
      <c r="K144" s="367"/>
    </row>
    <row r="145" s="1" customFormat="1" ht="18.75" customHeight="1">
      <c r="B145" s="339"/>
      <c r="C145" s="339"/>
      <c r="D145" s="339"/>
      <c r="E145" s="339"/>
      <c r="F145" s="339"/>
      <c r="G145" s="339"/>
      <c r="H145" s="339"/>
      <c r="I145" s="339"/>
      <c r="J145" s="339"/>
      <c r="K145" s="339"/>
    </row>
    <row r="146" s="1" customFormat="1" ht="7.5" customHeight="1">
      <c r="B146" s="340"/>
      <c r="C146" s="341"/>
      <c r="D146" s="341"/>
      <c r="E146" s="341"/>
      <c r="F146" s="341"/>
      <c r="G146" s="341"/>
      <c r="H146" s="341"/>
      <c r="I146" s="341"/>
      <c r="J146" s="341"/>
      <c r="K146" s="342"/>
    </row>
    <row r="147" s="1" customFormat="1" ht="45" customHeight="1">
      <c r="B147" s="343"/>
      <c r="C147" s="344" t="s">
        <v>3726</v>
      </c>
      <c r="D147" s="344"/>
      <c r="E147" s="344"/>
      <c r="F147" s="344"/>
      <c r="G147" s="344"/>
      <c r="H147" s="344"/>
      <c r="I147" s="344"/>
      <c r="J147" s="344"/>
      <c r="K147" s="345"/>
    </row>
    <row r="148" s="1" customFormat="1" ht="17.25" customHeight="1">
      <c r="B148" s="343"/>
      <c r="C148" s="346" t="s">
        <v>3662</v>
      </c>
      <c r="D148" s="346"/>
      <c r="E148" s="346"/>
      <c r="F148" s="346" t="s">
        <v>3663</v>
      </c>
      <c r="G148" s="347"/>
      <c r="H148" s="346" t="s">
        <v>55</v>
      </c>
      <c r="I148" s="346" t="s">
        <v>58</v>
      </c>
      <c r="J148" s="346" t="s">
        <v>3664</v>
      </c>
      <c r="K148" s="345"/>
    </row>
    <row r="149" s="1" customFormat="1" ht="17.25" customHeight="1">
      <c r="B149" s="343"/>
      <c r="C149" s="348" t="s">
        <v>3665</v>
      </c>
      <c r="D149" s="348"/>
      <c r="E149" s="348"/>
      <c r="F149" s="349" t="s">
        <v>3666</v>
      </c>
      <c r="G149" s="350"/>
      <c r="H149" s="348"/>
      <c r="I149" s="348"/>
      <c r="J149" s="348" t="s">
        <v>3667</v>
      </c>
      <c r="K149" s="345"/>
    </row>
    <row r="150" s="1" customFormat="1" ht="5.25" customHeight="1">
      <c r="B150" s="356"/>
      <c r="C150" s="351"/>
      <c r="D150" s="351"/>
      <c r="E150" s="351"/>
      <c r="F150" s="351"/>
      <c r="G150" s="352"/>
      <c r="H150" s="351"/>
      <c r="I150" s="351"/>
      <c r="J150" s="351"/>
      <c r="K150" s="379"/>
    </row>
    <row r="151" s="1" customFormat="1" ht="15" customHeight="1">
      <c r="B151" s="356"/>
      <c r="C151" s="383" t="s">
        <v>3670</v>
      </c>
      <c r="D151" s="331"/>
      <c r="E151" s="331"/>
      <c r="F151" s="384" t="s">
        <v>3346</v>
      </c>
      <c r="G151" s="331"/>
      <c r="H151" s="383" t="s">
        <v>3707</v>
      </c>
      <c r="I151" s="383" t="s">
        <v>3669</v>
      </c>
      <c r="J151" s="383">
        <v>120</v>
      </c>
      <c r="K151" s="379"/>
    </row>
    <row r="152" s="1" customFormat="1" ht="15" customHeight="1">
      <c r="B152" s="356"/>
      <c r="C152" s="383" t="s">
        <v>3716</v>
      </c>
      <c r="D152" s="331"/>
      <c r="E152" s="331"/>
      <c r="F152" s="384" t="s">
        <v>3346</v>
      </c>
      <c r="G152" s="331"/>
      <c r="H152" s="383" t="s">
        <v>3727</v>
      </c>
      <c r="I152" s="383" t="s">
        <v>3669</v>
      </c>
      <c r="J152" s="383" t="s">
        <v>3718</v>
      </c>
      <c r="K152" s="379"/>
    </row>
    <row r="153" s="1" customFormat="1" ht="15" customHeight="1">
      <c r="B153" s="356"/>
      <c r="C153" s="383" t="s">
        <v>85</v>
      </c>
      <c r="D153" s="331"/>
      <c r="E153" s="331"/>
      <c r="F153" s="384" t="s">
        <v>3346</v>
      </c>
      <c r="G153" s="331"/>
      <c r="H153" s="383" t="s">
        <v>3728</v>
      </c>
      <c r="I153" s="383" t="s">
        <v>3669</v>
      </c>
      <c r="J153" s="383" t="s">
        <v>3718</v>
      </c>
      <c r="K153" s="379"/>
    </row>
    <row r="154" s="1" customFormat="1" ht="15" customHeight="1">
      <c r="B154" s="356"/>
      <c r="C154" s="383" t="s">
        <v>3672</v>
      </c>
      <c r="D154" s="331"/>
      <c r="E154" s="331"/>
      <c r="F154" s="384" t="s">
        <v>3673</v>
      </c>
      <c r="G154" s="331"/>
      <c r="H154" s="383" t="s">
        <v>3707</v>
      </c>
      <c r="I154" s="383" t="s">
        <v>3669</v>
      </c>
      <c r="J154" s="383">
        <v>50</v>
      </c>
      <c r="K154" s="379"/>
    </row>
    <row r="155" s="1" customFormat="1" ht="15" customHeight="1">
      <c r="B155" s="356"/>
      <c r="C155" s="383" t="s">
        <v>3675</v>
      </c>
      <c r="D155" s="331"/>
      <c r="E155" s="331"/>
      <c r="F155" s="384" t="s">
        <v>3346</v>
      </c>
      <c r="G155" s="331"/>
      <c r="H155" s="383" t="s">
        <v>3707</v>
      </c>
      <c r="I155" s="383" t="s">
        <v>3677</v>
      </c>
      <c r="J155" s="383"/>
      <c r="K155" s="379"/>
    </row>
    <row r="156" s="1" customFormat="1" ht="15" customHeight="1">
      <c r="B156" s="356"/>
      <c r="C156" s="383" t="s">
        <v>3686</v>
      </c>
      <c r="D156" s="331"/>
      <c r="E156" s="331"/>
      <c r="F156" s="384" t="s">
        <v>3673</v>
      </c>
      <c r="G156" s="331"/>
      <c r="H156" s="383" t="s">
        <v>3707</v>
      </c>
      <c r="I156" s="383" t="s">
        <v>3669</v>
      </c>
      <c r="J156" s="383">
        <v>50</v>
      </c>
      <c r="K156" s="379"/>
    </row>
    <row r="157" s="1" customFormat="1" ht="15" customHeight="1">
      <c r="B157" s="356"/>
      <c r="C157" s="383" t="s">
        <v>3694</v>
      </c>
      <c r="D157" s="331"/>
      <c r="E157" s="331"/>
      <c r="F157" s="384" t="s">
        <v>3673</v>
      </c>
      <c r="G157" s="331"/>
      <c r="H157" s="383" t="s">
        <v>3707</v>
      </c>
      <c r="I157" s="383" t="s">
        <v>3669</v>
      </c>
      <c r="J157" s="383">
        <v>50</v>
      </c>
      <c r="K157" s="379"/>
    </row>
    <row r="158" s="1" customFormat="1" ht="15" customHeight="1">
      <c r="B158" s="356"/>
      <c r="C158" s="383" t="s">
        <v>3692</v>
      </c>
      <c r="D158" s="331"/>
      <c r="E158" s="331"/>
      <c r="F158" s="384" t="s">
        <v>3673</v>
      </c>
      <c r="G158" s="331"/>
      <c r="H158" s="383" t="s">
        <v>3707</v>
      </c>
      <c r="I158" s="383" t="s">
        <v>3669</v>
      </c>
      <c r="J158" s="383">
        <v>50</v>
      </c>
      <c r="K158" s="379"/>
    </row>
    <row r="159" s="1" customFormat="1" ht="15" customHeight="1">
      <c r="B159" s="356"/>
      <c r="C159" s="383" t="s">
        <v>160</v>
      </c>
      <c r="D159" s="331"/>
      <c r="E159" s="331"/>
      <c r="F159" s="384" t="s">
        <v>3346</v>
      </c>
      <c r="G159" s="331"/>
      <c r="H159" s="383" t="s">
        <v>3729</v>
      </c>
      <c r="I159" s="383" t="s">
        <v>3669</v>
      </c>
      <c r="J159" s="383" t="s">
        <v>3730</v>
      </c>
      <c r="K159" s="379"/>
    </row>
    <row r="160" s="1" customFormat="1" ht="15" customHeight="1">
      <c r="B160" s="356"/>
      <c r="C160" s="383" t="s">
        <v>3731</v>
      </c>
      <c r="D160" s="331"/>
      <c r="E160" s="331"/>
      <c r="F160" s="384" t="s">
        <v>3346</v>
      </c>
      <c r="G160" s="331"/>
      <c r="H160" s="383" t="s">
        <v>3732</v>
      </c>
      <c r="I160" s="383" t="s">
        <v>3702</v>
      </c>
      <c r="J160" s="383"/>
      <c r="K160" s="379"/>
    </row>
    <row r="161" s="1" customFormat="1" ht="15" customHeight="1">
      <c r="B161" s="385"/>
      <c r="C161" s="365"/>
      <c r="D161" s="365"/>
      <c r="E161" s="365"/>
      <c r="F161" s="365"/>
      <c r="G161" s="365"/>
      <c r="H161" s="365"/>
      <c r="I161" s="365"/>
      <c r="J161" s="365"/>
      <c r="K161" s="386"/>
    </row>
    <row r="162" s="1" customFormat="1" ht="18.75" customHeight="1">
      <c r="B162" s="367"/>
      <c r="C162" s="377"/>
      <c r="D162" s="377"/>
      <c r="E162" s="377"/>
      <c r="F162" s="387"/>
      <c r="G162" s="377"/>
      <c r="H162" s="377"/>
      <c r="I162" s="377"/>
      <c r="J162" s="377"/>
      <c r="K162" s="367"/>
    </row>
    <row r="163" s="1" customFormat="1" ht="18.75" customHeight="1">
      <c r="B163" s="339"/>
      <c r="C163" s="339"/>
      <c r="D163" s="339"/>
      <c r="E163" s="339"/>
      <c r="F163" s="339"/>
      <c r="G163" s="339"/>
      <c r="H163" s="339"/>
      <c r="I163" s="339"/>
      <c r="J163" s="339"/>
      <c r="K163" s="339"/>
    </row>
    <row r="164" s="1" customFormat="1" ht="7.5" customHeight="1">
      <c r="B164" s="318"/>
      <c r="C164" s="319"/>
      <c r="D164" s="319"/>
      <c r="E164" s="319"/>
      <c r="F164" s="319"/>
      <c r="G164" s="319"/>
      <c r="H164" s="319"/>
      <c r="I164" s="319"/>
      <c r="J164" s="319"/>
      <c r="K164" s="320"/>
    </row>
    <row r="165" s="1" customFormat="1" ht="45" customHeight="1">
      <c r="B165" s="321"/>
      <c r="C165" s="322" t="s">
        <v>3733</v>
      </c>
      <c r="D165" s="322"/>
      <c r="E165" s="322"/>
      <c r="F165" s="322"/>
      <c r="G165" s="322"/>
      <c r="H165" s="322"/>
      <c r="I165" s="322"/>
      <c r="J165" s="322"/>
      <c r="K165" s="323"/>
    </row>
    <row r="166" s="1" customFormat="1" ht="17.25" customHeight="1">
      <c r="B166" s="321"/>
      <c r="C166" s="346" t="s">
        <v>3662</v>
      </c>
      <c r="D166" s="346"/>
      <c r="E166" s="346"/>
      <c r="F166" s="346" t="s">
        <v>3663</v>
      </c>
      <c r="G166" s="388"/>
      <c r="H166" s="389" t="s">
        <v>55</v>
      </c>
      <c r="I166" s="389" t="s">
        <v>58</v>
      </c>
      <c r="J166" s="346" t="s">
        <v>3664</v>
      </c>
      <c r="K166" s="323"/>
    </row>
    <row r="167" s="1" customFormat="1" ht="17.25" customHeight="1">
      <c r="B167" s="324"/>
      <c r="C167" s="348" t="s">
        <v>3665</v>
      </c>
      <c r="D167" s="348"/>
      <c r="E167" s="348"/>
      <c r="F167" s="349" t="s">
        <v>3666</v>
      </c>
      <c r="G167" s="390"/>
      <c r="H167" s="391"/>
      <c r="I167" s="391"/>
      <c r="J167" s="348" t="s">
        <v>3667</v>
      </c>
      <c r="K167" s="326"/>
    </row>
    <row r="168" s="1" customFormat="1" ht="5.25" customHeight="1">
      <c r="B168" s="356"/>
      <c r="C168" s="351"/>
      <c r="D168" s="351"/>
      <c r="E168" s="351"/>
      <c r="F168" s="351"/>
      <c r="G168" s="352"/>
      <c r="H168" s="351"/>
      <c r="I168" s="351"/>
      <c r="J168" s="351"/>
      <c r="K168" s="379"/>
    </row>
    <row r="169" s="1" customFormat="1" ht="15" customHeight="1">
      <c r="B169" s="356"/>
      <c r="C169" s="331" t="s">
        <v>3670</v>
      </c>
      <c r="D169" s="331"/>
      <c r="E169" s="331"/>
      <c r="F169" s="354" t="s">
        <v>3346</v>
      </c>
      <c r="G169" s="331"/>
      <c r="H169" s="331" t="s">
        <v>3707</v>
      </c>
      <c r="I169" s="331" t="s">
        <v>3669</v>
      </c>
      <c r="J169" s="331">
        <v>120</v>
      </c>
      <c r="K169" s="379"/>
    </row>
    <row r="170" s="1" customFormat="1" ht="15" customHeight="1">
      <c r="B170" s="356"/>
      <c r="C170" s="331" t="s">
        <v>3716</v>
      </c>
      <c r="D170" s="331"/>
      <c r="E170" s="331"/>
      <c r="F170" s="354" t="s">
        <v>3346</v>
      </c>
      <c r="G170" s="331"/>
      <c r="H170" s="331" t="s">
        <v>3717</v>
      </c>
      <c r="I170" s="331" t="s">
        <v>3669</v>
      </c>
      <c r="J170" s="331" t="s">
        <v>3718</v>
      </c>
      <c r="K170" s="379"/>
    </row>
    <row r="171" s="1" customFormat="1" ht="15" customHeight="1">
      <c r="B171" s="356"/>
      <c r="C171" s="331" t="s">
        <v>85</v>
      </c>
      <c r="D171" s="331"/>
      <c r="E171" s="331"/>
      <c r="F171" s="354" t="s">
        <v>3346</v>
      </c>
      <c r="G171" s="331"/>
      <c r="H171" s="331" t="s">
        <v>3734</v>
      </c>
      <c r="I171" s="331" t="s">
        <v>3669</v>
      </c>
      <c r="J171" s="331" t="s">
        <v>3718</v>
      </c>
      <c r="K171" s="379"/>
    </row>
    <row r="172" s="1" customFormat="1" ht="15" customHeight="1">
      <c r="B172" s="356"/>
      <c r="C172" s="331" t="s">
        <v>3672</v>
      </c>
      <c r="D172" s="331"/>
      <c r="E172" s="331"/>
      <c r="F172" s="354" t="s">
        <v>3673</v>
      </c>
      <c r="G172" s="331"/>
      <c r="H172" s="331" t="s">
        <v>3734</v>
      </c>
      <c r="I172" s="331" t="s">
        <v>3669</v>
      </c>
      <c r="J172" s="331">
        <v>50</v>
      </c>
      <c r="K172" s="379"/>
    </row>
    <row r="173" s="1" customFormat="1" ht="15" customHeight="1">
      <c r="B173" s="356"/>
      <c r="C173" s="331" t="s">
        <v>3675</v>
      </c>
      <c r="D173" s="331"/>
      <c r="E173" s="331"/>
      <c r="F173" s="354" t="s">
        <v>3346</v>
      </c>
      <c r="G173" s="331"/>
      <c r="H173" s="331" t="s">
        <v>3734</v>
      </c>
      <c r="I173" s="331" t="s">
        <v>3677</v>
      </c>
      <c r="J173" s="331"/>
      <c r="K173" s="379"/>
    </row>
    <row r="174" s="1" customFormat="1" ht="15" customHeight="1">
      <c r="B174" s="356"/>
      <c r="C174" s="331" t="s">
        <v>3686</v>
      </c>
      <c r="D174" s="331"/>
      <c r="E174" s="331"/>
      <c r="F174" s="354" t="s">
        <v>3673</v>
      </c>
      <c r="G174" s="331"/>
      <c r="H174" s="331" t="s">
        <v>3734</v>
      </c>
      <c r="I174" s="331" t="s">
        <v>3669</v>
      </c>
      <c r="J174" s="331">
        <v>50</v>
      </c>
      <c r="K174" s="379"/>
    </row>
    <row r="175" s="1" customFormat="1" ht="15" customHeight="1">
      <c r="B175" s="356"/>
      <c r="C175" s="331" t="s">
        <v>3694</v>
      </c>
      <c r="D175" s="331"/>
      <c r="E175" s="331"/>
      <c r="F175" s="354" t="s">
        <v>3673</v>
      </c>
      <c r="G175" s="331"/>
      <c r="H175" s="331" t="s">
        <v>3734</v>
      </c>
      <c r="I175" s="331" t="s">
        <v>3669</v>
      </c>
      <c r="J175" s="331">
        <v>50</v>
      </c>
      <c r="K175" s="379"/>
    </row>
    <row r="176" s="1" customFormat="1" ht="15" customHeight="1">
      <c r="B176" s="356"/>
      <c r="C176" s="331" t="s">
        <v>3692</v>
      </c>
      <c r="D176" s="331"/>
      <c r="E176" s="331"/>
      <c r="F176" s="354" t="s">
        <v>3673</v>
      </c>
      <c r="G176" s="331"/>
      <c r="H176" s="331" t="s">
        <v>3734</v>
      </c>
      <c r="I176" s="331" t="s">
        <v>3669</v>
      </c>
      <c r="J176" s="331">
        <v>50</v>
      </c>
      <c r="K176" s="379"/>
    </row>
    <row r="177" s="1" customFormat="1" ht="15" customHeight="1">
      <c r="B177" s="356"/>
      <c r="C177" s="331" t="s">
        <v>179</v>
      </c>
      <c r="D177" s="331"/>
      <c r="E177" s="331"/>
      <c r="F177" s="354" t="s">
        <v>3346</v>
      </c>
      <c r="G177" s="331"/>
      <c r="H177" s="331" t="s">
        <v>3735</v>
      </c>
      <c r="I177" s="331" t="s">
        <v>3736</v>
      </c>
      <c r="J177" s="331"/>
      <c r="K177" s="379"/>
    </row>
    <row r="178" s="1" customFormat="1" ht="15" customHeight="1">
      <c r="B178" s="356"/>
      <c r="C178" s="331" t="s">
        <v>58</v>
      </c>
      <c r="D178" s="331"/>
      <c r="E178" s="331"/>
      <c r="F178" s="354" t="s">
        <v>3346</v>
      </c>
      <c r="G178" s="331"/>
      <c r="H178" s="331" t="s">
        <v>3737</v>
      </c>
      <c r="I178" s="331" t="s">
        <v>3738</v>
      </c>
      <c r="J178" s="331">
        <v>1</v>
      </c>
      <c r="K178" s="379"/>
    </row>
    <row r="179" s="1" customFormat="1" ht="15" customHeight="1">
      <c r="B179" s="356"/>
      <c r="C179" s="331" t="s">
        <v>54</v>
      </c>
      <c r="D179" s="331"/>
      <c r="E179" s="331"/>
      <c r="F179" s="354" t="s">
        <v>3346</v>
      </c>
      <c r="G179" s="331"/>
      <c r="H179" s="331" t="s">
        <v>3739</v>
      </c>
      <c r="I179" s="331" t="s">
        <v>3669</v>
      </c>
      <c r="J179" s="331">
        <v>20</v>
      </c>
      <c r="K179" s="379"/>
    </row>
    <row r="180" s="1" customFormat="1" ht="15" customHeight="1">
      <c r="B180" s="356"/>
      <c r="C180" s="331" t="s">
        <v>55</v>
      </c>
      <c r="D180" s="331"/>
      <c r="E180" s="331"/>
      <c r="F180" s="354" t="s">
        <v>3346</v>
      </c>
      <c r="G180" s="331"/>
      <c r="H180" s="331" t="s">
        <v>3740</v>
      </c>
      <c r="I180" s="331" t="s">
        <v>3669</v>
      </c>
      <c r="J180" s="331">
        <v>255</v>
      </c>
      <c r="K180" s="379"/>
    </row>
    <row r="181" s="1" customFormat="1" ht="15" customHeight="1">
      <c r="B181" s="356"/>
      <c r="C181" s="331" t="s">
        <v>180</v>
      </c>
      <c r="D181" s="331"/>
      <c r="E181" s="331"/>
      <c r="F181" s="354" t="s">
        <v>3346</v>
      </c>
      <c r="G181" s="331"/>
      <c r="H181" s="331" t="s">
        <v>3632</v>
      </c>
      <c r="I181" s="331" t="s">
        <v>3669</v>
      </c>
      <c r="J181" s="331">
        <v>10</v>
      </c>
      <c r="K181" s="379"/>
    </row>
    <row r="182" s="1" customFormat="1" ht="15" customHeight="1">
      <c r="B182" s="356"/>
      <c r="C182" s="331" t="s">
        <v>181</v>
      </c>
      <c r="D182" s="331"/>
      <c r="E182" s="331"/>
      <c r="F182" s="354" t="s">
        <v>3346</v>
      </c>
      <c r="G182" s="331"/>
      <c r="H182" s="331" t="s">
        <v>3741</v>
      </c>
      <c r="I182" s="331" t="s">
        <v>3702</v>
      </c>
      <c r="J182" s="331"/>
      <c r="K182" s="379"/>
    </row>
    <row r="183" s="1" customFormat="1" ht="15" customHeight="1">
      <c r="B183" s="356"/>
      <c r="C183" s="331" t="s">
        <v>3742</v>
      </c>
      <c r="D183" s="331"/>
      <c r="E183" s="331"/>
      <c r="F183" s="354" t="s">
        <v>3346</v>
      </c>
      <c r="G183" s="331"/>
      <c r="H183" s="331" t="s">
        <v>3743</v>
      </c>
      <c r="I183" s="331" t="s">
        <v>3702</v>
      </c>
      <c r="J183" s="331"/>
      <c r="K183" s="379"/>
    </row>
    <row r="184" s="1" customFormat="1" ht="15" customHeight="1">
      <c r="B184" s="356"/>
      <c r="C184" s="331" t="s">
        <v>3731</v>
      </c>
      <c r="D184" s="331"/>
      <c r="E184" s="331"/>
      <c r="F184" s="354" t="s">
        <v>3346</v>
      </c>
      <c r="G184" s="331"/>
      <c r="H184" s="331" t="s">
        <v>3744</v>
      </c>
      <c r="I184" s="331" t="s">
        <v>3702</v>
      </c>
      <c r="J184" s="331"/>
      <c r="K184" s="379"/>
    </row>
    <row r="185" s="1" customFormat="1" ht="15" customHeight="1">
      <c r="B185" s="356"/>
      <c r="C185" s="331" t="s">
        <v>183</v>
      </c>
      <c r="D185" s="331"/>
      <c r="E185" s="331"/>
      <c r="F185" s="354" t="s">
        <v>3673</v>
      </c>
      <c r="G185" s="331"/>
      <c r="H185" s="331" t="s">
        <v>3745</v>
      </c>
      <c r="I185" s="331" t="s">
        <v>3669</v>
      </c>
      <c r="J185" s="331">
        <v>50</v>
      </c>
      <c r="K185" s="379"/>
    </row>
    <row r="186" s="1" customFormat="1" ht="15" customHeight="1">
      <c r="B186" s="356"/>
      <c r="C186" s="331" t="s">
        <v>3746</v>
      </c>
      <c r="D186" s="331"/>
      <c r="E186" s="331"/>
      <c r="F186" s="354" t="s">
        <v>3673</v>
      </c>
      <c r="G186" s="331"/>
      <c r="H186" s="331" t="s">
        <v>3747</v>
      </c>
      <c r="I186" s="331" t="s">
        <v>3748</v>
      </c>
      <c r="J186" s="331"/>
      <c r="K186" s="379"/>
    </row>
    <row r="187" s="1" customFormat="1" ht="15" customHeight="1">
      <c r="B187" s="356"/>
      <c r="C187" s="331" t="s">
        <v>3749</v>
      </c>
      <c r="D187" s="331"/>
      <c r="E187" s="331"/>
      <c r="F187" s="354" t="s">
        <v>3673</v>
      </c>
      <c r="G187" s="331"/>
      <c r="H187" s="331" t="s">
        <v>3750</v>
      </c>
      <c r="I187" s="331" t="s">
        <v>3748</v>
      </c>
      <c r="J187" s="331"/>
      <c r="K187" s="379"/>
    </row>
    <row r="188" s="1" customFormat="1" ht="15" customHeight="1">
      <c r="B188" s="356"/>
      <c r="C188" s="331" t="s">
        <v>3751</v>
      </c>
      <c r="D188" s="331"/>
      <c r="E188" s="331"/>
      <c r="F188" s="354" t="s">
        <v>3673</v>
      </c>
      <c r="G188" s="331"/>
      <c r="H188" s="331" t="s">
        <v>3752</v>
      </c>
      <c r="I188" s="331" t="s">
        <v>3748</v>
      </c>
      <c r="J188" s="331"/>
      <c r="K188" s="379"/>
    </row>
    <row r="189" s="1" customFormat="1" ht="15" customHeight="1">
      <c r="B189" s="356"/>
      <c r="C189" s="392" t="s">
        <v>3753</v>
      </c>
      <c r="D189" s="331"/>
      <c r="E189" s="331"/>
      <c r="F189" s="354" t="s">
        <v>3673</v>
      </c>
      <c r="G189" s="331"/>
      <c r="H189" s="331" t="s">
        <v>3754</v>
      </c>
      <c r="I189" s="331" t="s">
        <v>3755</v>
      </c>
      <c r="J189" s="393" t="s">
        <v>3756</v>
      </c>
      <c r="K189" s="379"/>
    </row>
    <row r="190" s="18" customFormat="1" ht="15" customHeight="1">
      <c r="B190" s="394"/>
      <c r="C190" s="395" t="s">
        <v>3757</v>
      </c>
      <c r="D190" s="396"/>
      <c r="E190" s="396"/>
      <c r="F190" s="397" t="s">
        <v>3673</v>
      </c>
      <c r="G190" s="396"/>
      <c r="H190" s="396" t="s">
        <v>3758</v>
      </c>
      <c r="I190" s="396" t="s">
        <v>3755</v>
      </c>
      <c r="J190" s="398" t="s">
        <v>3756</v>
      </c>
      <c r="K190" s="399"/>
    </row>
    <row r="191" s="1" customFormat="1" ht="15" customHeight="1">
      <c r="B191" s="356"/>
      <c r="C191" s="392" t="s">
        <v>43</v>
      </c>
      <c r="D191" s="331"/>
      <c r="E191" s="331"/>
      <c r="F191" s="354" t="s">
        <v>3346</v>
      </c>
      <c r="G191" s="331"/>
      <c r="H191" s="328" t="s">
        <v>3759</v>
      </c>
      <c r="I191" s="331" t="s">
        <v>3760</v>
      </c>
      <c r="J191" s="331"/>
      <c r="K191" s="379"/>
    </row>
    <row r="192" s="1" customFormat="1" ht="15" customHeight="1">
      <c r="B192" s="356"/>
      <c r="C192" s="392" t="s">
        <v>3761</v>
      </c>
      <c r="D192" s="331"/>
      <c r="E192" s="331"/>
      <c r="F192" s="354" t="s">
        <v>3346</v>
      </c>
      <c r="G192" s="331"/>
      <c r="H192" s="331" t="s">
        <v>3762</v>
      </c>
      <c r="I192" s="331" t="s">
        <v>3702</v>
      </c>
      <c r="J192" s="331"/>
      <c r="K192" s="379"/>
    </row>
    <row r="193" s="1" customFormat="1" ht="15" customHeight="1">
      <c r="B193" s="356"/>
      <c r="C193" s="392" t="s">
        <v>3763</v>
      </c>
      <c r="D193" s="331"/>
      <c r="E193" s="331"/>
      <c r="F193" s="354" t="s">
        <v>3346</v>
      </c>
      <c r="G193" s="331"/>
      <c r="H193" s="331" t="s">
        <v>3764</v>
      </c>
      <c r="I193" s="331" t="s">
        <v>3702</v>
      </c>
      <c r="J193" s="331"/>
      <c r="K193" s="379"/>
    </row>
    <row r="194" s="1" customFormat="1" ht="15" customHeight="1">
      <c r="B194" s="356"/>
      <c r="C194" s="392" t="s">
        <v>3765</v>
      </c>
      <c r="D194" s="331"/>
      <c r="E194" s="331"/>
      <c r="F194" s="354" t="s">
        <v>3673</v>
      </c>
      <c r="G194" s="331"/>
      <c r="H194" s="331" t="s">
        <v>3766</v>
      </c>
      <c r="I194" s="331" t="s">
        <v>3702</v>
      </c>
      <c r="J194" s="331"/>
      <c r="K194" s="379"/>
    </row>
    <row r="195" s="1" customFormat="1" ht="15" customHeight="1">
      <c r="B195" s="385"/>
      <c r="C195" s="400"/>
      <c r="D195" s="365"/>
      <c r="E195" s="365"/>
      <c r="F195" s="365"/>
      <c r="G195" s="365"/>
      <c r="H195" s="365"/>
      <c r="I195" s="365"/>
      <c r="J195" s="365"/>
      <c r="K195" s="386"/>
    </row>
    <row r="196" s="1" customFormat="1" ht="18.75" customHeight="1">
      <c r="B196" s="367"/>
      <c r="C196" s="377"/>
      <c r="D196" s="377"/>
      <c r="E196" s="377"/>
      <c r="F196" s="387"/>
      <c r="G196" s="377"/>
      <c r="H196" s="377"/>
      <c r="I196" s="377"/>
      <c r="J196" s="377"/>
      <c r="K196" s="367"/>
    </row>
    <row r="197" s="1" customFormat="1" ht="18.75" customHeight="1">
      <c r="B197" s="367"/>
      <c r="C197" s="377"/>
      <c r="D197" s="377"/>
      <c r="E197" s="377"/>
      <c r="F197" s="387"/>
      <c r="G197" s="377"/>
      <c r="H197" s="377"/>
      <c r="I197" s="377"/>
      <c r="J197" s="377"/>
      <c r="K197" s="367"/>
    </row>
    <row r="198" s="1" customFormat="1" ht="18.75" customHeight="1">
      <c r="B198" s="339"/>
      <c r="C198" s="339"/>
      <c r="D198" s="339"/>
      <c r="E198" s="339"/>
      <c r="F198" s="339"/>
      <c r="G198" s="339"/>
      <c r="H198" s="339"/>
      <c r="I198" s="339"/>
      <c r="J198" s="339"/>
      <c r="K198" s="339"/>
    </row>
    <row r="199" s="1" customFormat="1" ht="13.5">
      <c r="B199" s="318"/>
      <c r="C199" s="319"/>
      <c r="D199" s="319"/>
      <c r="E199" s="319"/>
      <c r="F199" s="319"/>
      <c r="G199" s="319"/>
      <c r="H199" s="319"/>
      <c r="I199" s="319"/>
      <c r="J199" s="319"/>
      <c r="K199" s="320"/>
    </row>
    <row r="200" s="1" customFormat="1" ht="21">
      <c r="B200" s="321"/>
      <c r="C200" s="322" t="s">
        <v>3767</v>
      </c>
      <c r="D200" s="322"/>
      <c r="E200" s="322"/>
      <c r="F200" s="322"/>
      <c r="G200" s="322"/>
      <c r="H200" s="322"/>
      <c r="I200" s="322"/>
      <c r="J200" s="322"/>
      <c r="K200" s="323"/>
    </row>
    <row r="201" s="1" customFormat="1" ht="25.5" customHeight="1">
      <c r="B201" s="321"/>
      <c r="C201" s="401" t="s">
        <v>3768</v>
      </c>
      <c r="D201" s="401"/>
      <c r="E201" s="401"/>
      <c r="F201" s="401" t="s">
        <v>3769</v>
      </c>
      <c r="G201" s="402"/>
      <c r="H201" s="401" t="s">
        <v>3770</v>
      </c>
      <c r="I201" s="401"/>
      <c r="J201" s="401"/>
      <c r="K201" s="323"/>
    </row>
    <row r="202" s="1" customFormat="1" ht="5.25" customHeight="1">
      <c r="B202" s="356"/>
      <c r="C202" s="351"/>
      <c r="D202" s="351"/>
      <c r="E202" s="351"/>
      <c r="F202" s="351"/>
      <c r="G202" s="377"/>
      <c r="H202" s="351"/>
      <c r="I202" s="351"/>
      <c r="J202" s="351"/>
      <c r="K202" s="379"/>
    </row>
    <row r="203" s="1" customFormat="1" ht="15" customHeight="1">
      <c r="B203" s="356"/>
      <c r="C203" s="331" t="s">
        <v>3760</v>
      </c>
      <c r="D203" s="331"/>
      <c r="E203" s="331"/>
      <c r="F203" s="354" t="s">
        <v>44</v>
      </c>
      <c r="G203" s="331"/>
      <c r="H203" s="331" t="s">
        <v>3771</v>
      </c>
      <c r="I203" s="331"/>
      <c r="J203" s="331"/>
      <c r="K203" s="379"/>
    </row>
    <row r="204" s="1" customFormat="1" ht="15" customHeight="1">
      <c r="B204" s="356"/>
      <c r="C204" s="331"/>
      <c r="D204" s="331"/>
      <c r="E204" s="331"/>
      <c r="F204" s="354" t="s">
        <v>45</v>
      </c>
      <c r="G204" s="331"/>
      <c r="H204" s="331" t="s">
        <v>3772</v>
      </c>
      <c r="I204" s="331"/>
      <c r="J204" s="331"/>
      <c r="K204" s="379"/>
    </row>
    <row r="205" s="1" customFormat="1" ht="15" customHeight="1">
      <c r="B205" s="356"/>
      <c r="C205" s="331"/>
      <c r="D205" s="331"/>
      <c r="E205" s="331"/>
      <c r="F205" s="354" t="s">
        <v>48</v>
      </c>
      <c r="G205" s="331"/>
      <c r="H205" s="331" t="s">
        <v>3773</v>
      </c>
      <c r="I205" s="331"/>
      <c r="J205" s="331"/>
      <c r="K205" s="379"/>
    </row>
    <row r="206" s="1" customFormat="1" ht="15" customHeight="1">
      <c r="B206" s="356"/>
      <c r="C206" s="331"/>
      <c r="D206" s="331"/>
      <c r="E206" s="331"/>
      <c r="F206" s="354" t="s">
        <v>46</v>
      </c>
      <c r="G206" s="331"/>
      <c r="H206" s="331" t="s">
        <v>3774</v>
      </c>
      <c r="I206" s="331"/>
      <c r="J206" s="331"/>
      <c r="K206" s="379"/>
    </row>
    <row r="207" s="1" customFormat="1" ht="15" customHeight="1">
      <c r="B207" s="356"/>
      <c r="C207" s="331"/>
      <c r="D207" s="331"/>
      <c r="E207" s="331"/>
      <c r="F207" s="354" t="s">
        <v>47</v>
      </c>
      <c r="G207" s="331"/>
      <c r="H207" s="331" t="s">
        <v>3775</v>
      </c>
      <c r="I207" s="331"/>
      <c r="J207" s="331"/>
      <c r="K207" s="379"/>
    </row>
    <row r="208" s="1" customFormat="1" ht="15" customHeight="1">
      <c r="B208" s="356"/>
      <c r="C208" s="331"/>
      <c r="D208" s="331"/>
      <c r="E208" s="331"/>
      <c r="F208" s="354"/>
      <c r="G208" s="331"/>
      <c r="H208" s="331"/>
      <c r="I208" s="331"/>
      <c r="J208" s="331"/>
      <c r="K208" s="379"/>
    </row>
    <row r="209" s="1" customFormat="1" ht="15" customHeight="1">
      <c r="B209" s="356"/>
      <c r="C209" s="331" t="s">
        <v>3714</v>
      </c>
      <c r="D209" s="331"/>
      <c r="E209" s="331"/>
      <c r="F209" s="354" t="s">
        <v>79</v>
      </c>
      <c r="G209" s="331"/>
      <c r="H209" s="331" t="s">
        <v>3776</v>
      </c>
      <c r="I209" s="331"/>
      <c r="J209" s="331"/>
      <c r="K209" s="379"/>
    </row>
    <row r="210" s="1" customFormat="1" ht="15" customHeight="1">
      <c r="B210" s="356"/>
      <c r="C210" s="331"/>
      <c r="D210" s="331"/>
      <c r="E210" s="331"/>
      <c r="F210" s="354" t="s">
        <v>3612</v>
      </c>
      <c r="G210" s="331"/>
      <c r="H210" s="331" t="s">
        <v>3613</v>
      </c>
      <c r="I210" s="331"/>
      <c r="J210" s="331"/>
      <c r="K210" s="379"/>
    </row>
    <row r="211" s="1" customFormat="1" ht="15" customHeight="1">
      <c r="B211" s="356"/>
      <c r="C211" s="331"/>
      <c r="D211" s="331"/>
      <c r="E211" s="331"/>
      <c r="F211" s="354" t="s">
        <v>3610</v>
      </c>
      <c r="G211" s="331"/>
      <c r="H211" s="331" t="s">
        <v>3777</v>
      </c>
      <c r="I211" s="331"/>
      <c r="J211" s="331"/>
      <c r="K211" s="379"/>
    </row>
    <row r="212" s="1" customFormat="1" ht="15" customHeight="1">
      <c r="B212" s="403"/>
      <c r="C212" s="331"/>
      <c r="D212" s="331"/>
      <c r="E212" s="331"/>
      <c r="F212" s="354" t="s">
        <v>3614</v>
      </c>
      <c r="G212" s="392"/>
      <c r="H212" s="383" t="s">
        <v>3615</v>
      </c>
      <c r="I212" s="383"/>
      <c r="J212" s="383"/>
      <c r="K212" s="404"/>
    </row>
    <row r="213" s="1" customFormat="1" ht="15" customHeight="1">
      <c r="B213" s="403"/>
      <c r="C213" s="331"/>
      <c r="D213" s="331"/>
      <c r="E213" s="331"/>
      <c r="F213" s="354" t="s">
        <v>3616</v>
      </c>
      <c r="G213" s="392"/>
      <c r="H213" s="383" t="s">
        <v>3532</v>
      </c>
      <c r="I213" s="383"/>
      <c r="J213" s="383"/>
      <c r="K213" s="404"/>
    </row>
    <row r="214" s="1" customFormat="1" ht="15" customHeight="1">
      <c r="B214" s="403"/>
      <c r="C214" s="331"/>
      <c r="D214" s="331"/>
      <c r="E214" s="331"/>
      <c r="F214" s="354"/>
      <c r="G214" s="392"/>
      <c r="H214" s="383"/>
      <c r="I214" s="383"/>
      <c r="J214" s="383"/>
      <c r="K214" s="404"/>
    </row>
    <row r="215" s="1" customFormat="1" ht="15" customHeight="1">
      <c r="B215" s="403"/>
      <c r="C215" s="331" t="s">
        <v>3738</v>
      </c>
      <c r="D215" s="331"/>
      <c r="E215" s="331"/>
      <c r="F215" s="354">
        <v>1</v>
      </c>
      <c r="G215" s="392"/>
      <c r="H215" s="383" t="s">
        <v>3778</v>
      </c>
      <c r="I215" s="383"/>
      <c r="J215" s="383"/>
      <c r="K215" s="404"/>
    </row>
    <row r="216" s="1" customFormat="1" ht="15" customHeight="1">
      <c r="B216" s="403"/>
      <c r="C216" s="331"/>
      <c r="D216" s="331"/>
      <c r="E216" s="331"/>
      <c r="F216" s="354">
        <v>2</v>
      </c>
      <c r="G216" s="392"/>
      <c r="H216" s="383" t="s">
        <v>3779</v>
      </c>
      <c r="I216" s="383"/>
      <c r="J216" s="383"/>
      <c r="K216" s="404"/>
    </row>
    <row r="217" s="1" customFormat="1" ht="15" customHeight="1">
      <c r="B217" s="403"/>
      <c r="C217" s="331"/>
      <c r="D217" s="331"/>
      <c r="E217" s="331"/>
      <c r="F217" s="354">
        <v>3</v>
      </c>
      <c r="G217" s="392"/>
      <c r="H217" s="383" t="s">
        <v>3780</v>
      </c>
      <c r="I217" s="383"/>
      <c r="J217" s="383"/>
      <c r="K217" s="404"/>
    </row>
    <row r="218" s="1" customFormat="1" ht="15" customHeight="1">
      <c r="B218" s="403"/>
      <c r="C218" s="331"/>
      <c r="D218" s="331"/>
      <c r="E218" s="331"/>
      <c r="F218" s="354">
        <v>4</v>
      </c>
      <c r="G218" s="392"/>
      <c r="H218" s="383" t="s">
        <v>3781</v>
      </c>
      <c r="I218" s="383"/>
      <c r="J218" s="383"/>
      <c r="K218" s="404"/>
    </row>
    <row r="219" s="1" customFormat="1" ht="12.75" customHeight="1">
      <c r="B219" s="405"/>
      <c r="C219" s="406"/>
      <c r="D219" s="406"/>
      <c r="E219" s="406"/>
      <c r="F219" s="406"/>
      <c r="G219" s="406"/>
      <c r="H219" s="406"/>
      <c r="I219" s="406"/>
      <c r="J219" s="406"/>
      <c r="K219" s="407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Terezie horackova</dc:creator>
  <cp:lastModifiedBy>Terezie horackova</cp:lastModifiedBy>
  <dcterms:created xsi:type="dcterms:W3CDTF">2025-12-11T10:19:43Z</dcterms:created>
  <dcterms:modified xsi:type="dcterms:W3CDTF">2025-12-11T10:20:06Z</dcterms:modified>
</cp:coreProperties>
</file>