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M:\12. ŠKS\@VZMR\2026 - Rekonstrukce WC a sprch v areálu městského koupaliště Štětí - V1\4.K podpisu\"/>
    </mc:Choice>
  </mc:AlternateContent>
  <xr:revisionPtr revIDLastSave="0" documentId="8_{26924156-5A75-48C7-89AA-BFC08652229C}" xr6:coauthVersionLast="36" xr6:coauthVersionMax="36" xr10:uidLastSave="{00000000-0000-0000-0000-000000000000}"/>
  <bookViews>
    <workbookView xWindow="0" yWindow="0" windowWidth="28800" windowHeight="12225" tabRatio="500" xr2:uid="{00000000-000D-0000-FFFF-FFFF00000000}"/>
  </bookViews>
  <sheets>
    <sheet name="Rekapitulace stavby" sheetId="1" r:id="rId1"/>
    <sheet name="D.1.1. - Architektonicko-..." sheetId="2" r:id="rId2"/>
    <sheet name="D.1.1.2 - Zdravotechnická..." sheetId="3" r:id="rId3"/>
    <sheet name="D.1.1.3 - Elektroinstalace" sheetId="4" r:id="rId4"/>
    <sheet name="VRN - Vedlejší rozpočtové..." sheetId="5" r:id="rId5"/>
    <sheet name="Pokyny pro vyplnění" sheetId="6" r:id="rId6"/>
  </sheets>
  <definedNames>
    <definedName name="_xlnm._FilterDatabase" localSheetId="1" hidden="1">'D.1.1. - Architektonicko-...'!$C$92:$M$429</definedName>
    <definedName name="_xlnm._FilterDatabase" localSheetId="2" hidden="1">'D.1.1.2 - Zdravotechnická...'!$C$82:$K$85</definedName>
    <definedName name="_xlnm._FilterDatabase" localSheetId="3" hidden="1">'D.1.1.3 - Elektroinstalace'!$C$81:$K$84</definedName>
    <definedName name="_xlnm._FilterDatabase" localSheetId="4" hidden="1">'VRN - Vedlejší rozpočtové...'!$C$83:$K$113</definedName>
    <definedName name="_xlnm.Print_Titles" localSheetId="1">'D.1.1. - Architektonicko-...'!$92:$92</definedName>
    <definedName name="_xlnm.Print_Titles" localSheetId="2">'D.1.1.2 - Zdravotechnická...'!$82:$82</definedName>
    <definedName name="_xlnm.Print_Titles" localSheetId="3">'D.1.1.3 - Elektroinstalace'!$81:$81</definedName>
    <definedName name="_xlnm.Print_Titles" localSheetId="0">'Rekapitulace stavby'!$52:$52</definedName>
    <definedName name="_xlnm.Print_Titles" localSheetId="4">'VRN - Vedlejší rozpočtové...'!$83:$83</definedName>
    <definedName name="_xlnm.Print_Area" localSheetId="1">'D.1.1. - Architektonicko-...'!$C$4:$L$39,'D.1.1. - Architektonicko-...'!$C$45:$L$74,'D.1.1. - Architektonicko-...'!$C$80:$M$429</definedName>
    <definedName name="_xlnm.Print_Area" localSheetId="5">'Pokyny pro vyplnění'!$B$2:$K$71,'Pokyny pro vyplnění'!$B$74:$K$118,'Pokyny pro vyplnění'!$B$121:$K$161,'Pokyny pro vyplnění'!$B$164:$K$219</definedName>
    <definedName name="_xlnm.Print_Area" localSheetId="0">'Rekapitulace stavby'!$D$4:$AO$36,'Rekapitulace stavby'!$C$42:$AQ$59</definedName>
    <definedName name="_xlnm.Print_Area" localSheetId="4">'VRN - Vedlejší rozpočtové...'!$C$4:$J$39,'VRN - Vedlejší rozpočtové...'!$C$45:$J$65,'VRN - Vedlejší rozpočtové...'!$C$71:$K$113</definedName>
  </definedNames>
  <calcPr calcId="191029" iterateDelta="1E-4"/>
  <fileRecoveryPr repairLoad="1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J111" i="5" l="1"/>
  <c r="J110" i="5" s="1"/>
  <c r="J64" i="5" s="1"/>
  <c r="J107" i="5"/>
  <c r="J104" i="5"/>
  <c r="J101" i="5"/>
  <c r="J97" i="5" s="1"/>
  <c r="J63" i="5" s="1"/>
  <c r="J98" i="5"/>
  <c r="J94" i="5"/>
  <c r="J93" i="5"/>
  <c r="J62" i="5" s="1"/>
  <c r="J89" i="5"/>
  <c r="J86" i="5" s="1"/>
  <c r="J85" i="5" s="1"/>
  <c r="J60" i="5" s="1"/>
  <c r="J81" i="5"/>
  <c r="J80" i="5"/>
  <c r="F80" i="5"/>
  <c r="F78" i="5"/>
  <c r="E76" i="5"/>
  <c r="E74" i="5"/>
  <c r="J61" i="5"/>
  <c r="J55" i="5"/>
  <c r="J54" i="5"/>
  <c r="F52" i="5"/>
  <c r="E50" i="5"/>
  <c r="J37" i="5"/>
  <c r="F37" i="5"/>
  <c r="J36" i="5"/>
  <c r="F36" i="5"/>
  <c r="J35" i="5"/>
  <c r="F35" i="5"/>
  <c r="J34" i="5"/>
  <c r="F34" i="5"/>
  <c r="J18" i="5"/>
  <c r="E18" i="5"/>
  <c r="F81" i="5" s="1"/>
  <c r="J17" i="5"/>
  <c r="E15" i="5"/>
  <c r="F54" i="5" s="1"/>
  <c r="J14" i="5"/>
  <c r="J12" i="5"/>
  <c r="E7" i="5"/>
  <c r="E48" i="5" s="1"/>
  <c r="J101" i="4"/>
  <c r="J100" i="4"/>
  <c r="J99" i="4"/>
  <c r="J98" i="4"/>
  <c r="J97" i="4"/>
  <c r="J96" i="4"/>
  <c r="J95" i="4"/>
  <c r="J94" i="4"/>
  <c r="J62" i="4" s="1"/>
  <c r="J92" i="4"/>
  <c r="J91" i="4"/>
  <c r="C91" i="4"/>
  <c r="C92" i="4" s="1"/>
  <c r="C95" i="4" s="1"/>
  <c r="C96" i="4" s="1"/>
  <c r="C97" i="4" s="1"/>
  <c r="C98" i="4" s="1"/>
  <c r="C99" i="4" s="1"/>
  <c r="C100" i="4" s="1"/>
  <c r="C101" i="4" s="1"/>
  <c r="J90" i="4"/>
  <c r="J89" i="4"/>
  <c r="C89" i="4"/>
  <c r="C90" i="4" s="1"/>
  <c r="J88" i="4"/>
  <c r="J87" i="4"/>
  <c r="C87" i="4"/>
  <c r="C88" i="4" s="1"/>
  <c r="J86" i="4"/>
  <c r="C86" i="4"/>
  <c r="J85" i="4"/>
  <c r="J84" i="4"/>
  <c r="J83" i="4"/>
  <c r="J82" i="4" s="1"/>
  <c r="J59" i="4" s="1"/>
  <c r="J79" i="4"/>
  <c r="J78" i="4"/>
  <c r="F76" i="4"/>
  <c r="E74" i="4"/>
  <c r="J61" i="4"/>
  <c r="J60" i="4"/>
  <c r="J55" i="4"/>
  <c r="F55" i="4"/>
  <c r="J54" i="4"/>
  <c r="F52" i="4"/>
  <c r="E50" i="4"/>
  <c r="J37" i="4"/>
  <c r="F37" i="4"/>
  <c r="J36" i="4"/>
  <c r="F36" i="4"/>
  <c r="J35" i="4"/>
  <c r="F35" i="4"/>
  <c r="J34" i="4"/>
  <c r="J30" i="4"/>
  <c r="J18" i="4"/>
  <c r="E18" i="4"/>
  <c r="F79" i="4" s="1"/>
  <c r="J17" i="4"/>
  <c r="E15" i="4"/>
  <c r="J14" i="4"/>
  <c r="J12" i="4"/>
  <c r="J76" i="4" s="1"/>
  <c r="E7" i="4"/>
  <c r="J116" i="3"/>
  <c r="J115" i="3"/>
  <c r="J114" i="3"/>
  <c r="H113" i="3"/>
  <c r="J113" i="3" s="1"/>
  <c r="J112" i="3"/>
  <c r="J111" i="3"/>
  <c r="J110" i="3"/>
  <c r="J109" i="3"/>
  <c r="J108" i="3"/>
  <c r="J107" i="3"/>
  <c r="J106" i="3"/>
  <c r="J105" i="3"/>
  <c r="J102" i="3"/>
  <c r="J101" i="3"/>
  <c r="J100" i="3"/>
  <c r="J99" i="3"/>
  <c r="J98" i="3"/>
  <c r="J94" i="3" s="1"/>
  <c r="J62" i="3" s="1"/>
  <c r="J97" i="3"/>
  <c r="H97" i="3"/>
  <c r="J96" i="3"/>
  <c r="J95" i="3"/>
  <c r="J92" i="3"/>
  <c r="J91" i="3"/>
  <c r="C91" i="3"/>
  <c r="C92" i="3" s="1"/>
  <c r="C95" i="3" s="1"/>
  <c r="C96" i="3" s="1"/>
  <c r="C97" i="3" s="1"/>
  <c r="C98" i="3" s="1"/>
  <c r="C99" i="3" s="1"/>
  <c r="C100" i="3" s="1"/>
  <c r="C101" i="3" s="1"/>
  <c r="C102" i="3" s="1"/>
  <c r="C105" i="3" s="1"/>
  <c r="C106" i="3" s="1"/>
  <c r="C107" i="3" s="1"/>
  <c r="C108" i="3" s="1"/>
  <c r="C109" i="3" s="1"/>
  <c r="C110" i="3" s="1"/>
  <c r="C111" i="3" s="1"/>
  <c r="C112" i="3" s="1"/>
  <c r="C113" i="3" s="1"/>
  <c r="C114" i="3" s="1"/>
  <c r="C115" i="3" s="1"/>
  <c r="C116" i="3" s="1"/>
  <c r="J90" i="3"/>
  <c r="J89" i="3"/>
  <c r="C89" i="3"/>
  <c r="C90" i="3" s="1"/>
  <c r="J88" i="3"/>
  <c r="J87" i="3"/>
  <c r="C87" i="3"/>
  <c r="C88" i="3" s="1"/>
  <c r="J86" i="3"/>
  <c r="M84" i="3"/>
  <c r="J80" i="3"/>
  <c r="F80" i="3"/>
  <c r="J79" i="3"/>
  <c r="F79" i="3"/>
  <c r="F77" i="3"/>
  <c r="E75" i="3"/>
  <c r="J55" i="3"/>
  <c r="J54" i="3"/>
  <c r="J52" i="3"/>
  <c r="F52" i="3"/>
  <c r="E50" i="3"/>
  <c r="J37" i="3"/>
  <c r="F37" i="3"/>
  <c r="J36" i="3"/>
  <c r="F36" i="3"/>
  <c r="J35" i="3"/>
  <c r="F35" i="3"/>
  <c r="J34" i="3"/>
  <c r="F34" i="3"/>
  <c r="J18" i="3"/>
  <c r="E18" i="3"/>
  <c r="F55" i="3" s="1"/>
  <c r="J17" i="3"/>
  <c r="E15" i="3"/>
  <c r="F54" i="3" s="1"/>
  <c r="J14" i="3"/>
  <c r="J12" i="3"/>
  <c r="J77" i="3" s="1"/>
  <c r="E7" i="3"/>
  <c r="E48" i="3" s="1"/>
  <c r="J427" i="2"/>
  <c r="J422" i="2"/>
  <c r="L422" i="2" s="1"/>
  <c r="L417" i="2"/>
  <c r="J416" i="2"/>
  <c r="J412" i="2"/>
  <c r="L412" i="2" s="1"/>
  <c r="J411" i="2"/>
  <c r="J408" i="2" s="1"/>
  <c r="L408" i="2" s="1"/>
  <c r="J405" i="2"/>
  <c r="J400" i="2" s="1"/>
  <c r="L400" i="2"/>
  <c r="J397" i="2"/>
  <c r="J392" i="2" s="1"/>
  <c r="L392" i="2" s="1"/>
  <c r="L391" i="2" s="1"/>
  <c r="L73" i="2" s="1"/>
  <c r="L388" i="2"/>
  <c r="G387" i="2"/>
  <c r="G383" i="2"/>
  <c r="J380" i="2"/>
  <c r="J378" i="2"/>
  <c r="J374" i="2"/>
  <c r="L374" i="2" s="1"/>
  <c r="G373" i="2"/>
  <c r="G370" i="2"/>
  <c r="J366" i="2"/>
  <c r="L363" i="2"/>
  <c r="J361" i="2"/>
  <c r="H360" i="2"/>
  <c r="J360" i="2" s="1"/>
  <c r="J356" i="2" s="1"/>
  <c r="L356" i="2" s="1"/>
  <c r="G359" i="2"/>
  <c r="G355" i="2"/>
  <c r="J351" i="2"/>
  <c r="G351" i="2"/>
  <c r="J350" i="2"/>
  <c r="J362" i="2" s="1"/>
  <c r="J349" i="2"/>
  <c r="J348" i="2"/>
  <c r="G348" i="2"/>
  <c r="J347" i="2"/>
  <c r="G346" i="2"/>
  <c r="J346" i="2" s="1"/>
  <c r="J345" i="2"/>
  <c r="G345" i="2"/>
  <c r="J344" i="2"/>
  <c r="J340" i="2" s="1"/>
  <c r="L336" i="2"/>
  <c r="G335" i="2"/>
  <c r="L332" i="2"/>
  <c r="G331" i="2"/>
  <c r="L328" i="2"/>
  <c r="J327" i="2"/>
  <c r="J325" i="2"/>
  <c r="J321" i="2"/>
  <c r="L321" i="2" s="1"/>
  <c r="G320" i="2"/>
  <c r="G316" i="2"/>
  <c r="G313" i="2"/>
  <c r="G309" i="2"/>
  <c r="J306" i="2"/>
  <c r="J310" i="2" s="1"/>
  <c r="L296" i="2"/>
  <c r="J296" i="2"/>
  <c r="J332" i="2" s="1"/>
  <c r="L292" i="2"/>
  <c r="L289" i="2"/>
  <c r="L285" i="2"/>
  <c r="J284" i="2"/>
  <c r="J281" i="2" s="1"/>
  <c r="L281" i="2"/>
  <c r="G280" i="2"/>
  <c r="G277" i="2"/>
  <c r="J274" i="2"/>
  <c r="J271" i="2" s="1"/>
  <c r="L267" i="2"/>
  <c r="G266" i="2"/>
  <c r="G261" i="2"/>
  <c r="G258" i="2"/>
  <c r="G253" i="2"/>
  <c r="J250" i="2"/>
  <c r="J249" i="2"/>
  <c r="J245" i="2" s="1"/>
  <c r="L240" i="2"/>
  <c r="L239" i="2" s="1"/>
  <c r="L66" i="2" s="1"/>
  <c r="G228" i="2"/>
  <c r="H225" i="2"/>
  <c r="J225" i="2" s="1"/>
  <c r="J220" i="2"/>
  <c r="G220" i="2"/>
  <c r="G219" i="2"/>
  <c r="L216" i="2"/>
  <c r="J215" i="2"/>
  <c r="J214" i="2"/>
  <c r="J213" i="2"/>
  <c r="J212" i="2"/>
  <c r="J211" i="2"/>
  <c r="J210" i="2"/>
  <c r="J209" i="2"/>
  <c r="J208" i="2"/>
  <c r="J204" i="2"/>
  <c r="H226" i="2" s="1"/>
  <c r="J226" i="2" s="1"/>
  <c r="J203" i="2"/>
  <c r="J202" i="2"/>
  <c r="J199" i="2"/>
  <c r="L199" i="2" s="1"/>
  <c r="J198" i="2"/>
  <c r="J195" i="2"/>
  <c r="L195" i="2" s="1"/>
  <c r="J185" i="2"/>
  <c r="J216" i="2" s="1"/>
  <c r="G184" i="2"/>
  <c r="J180" i="2"/>
  <c r="J174" i="2" s="1"/>
  <c r="J178" i="2"/>
  <c r="J173" i="2"/>
  <c r="J169" i="2" s="1"/>
  <c r="J172" i="2"/>
  <c r="J167" i="2"/>
  <c r="L163" i="2"/>
  <c r="J163" i="2"/>
  <c r="J162" i="2"/>
  <c r="J158" i="2" s="1"/>
  <c r="L158" i="2" s="1"/>
  <c r="J156" i="2"/>
  <c r="J152" i="2"/>
  <c r="L152" i="2" s="1"/>
  <c r="J151" i="2"/>
  <c r="J150" i="2"/>
  <c r="L146" i="2"/>
  <c r="J145" i="2"/>
  <c r="J144" i="2"/>
  <c r="J143" i="2"/>
  <c r="J142" i="2"/>
  <c r="J141" i="2"/>
  <c r="J135" i="2" s="1"/>
  <c r="L135" i="2" s="1"/>
  <c r="J140" i="2"/>
  <c r="J139" i="2"/>
  <c r="J138" i="2"/>
  <c r="J134" i="2"/>
  <c r="J133" i="2"/>
  <c r="J132" i="2"/>
  <c r="J131" i="2"/>
  <c r="J130" i="2"/>
  <c r="J129" i="2"/>
  <c r="J128" i="2"/>
  <c r="J127" i="2"/>
  <c r="J123" i="2" s="1"/>
  <c r="L123" i="2" s="1"/>
  <c r="J122" i="2"/>
  <c r="J121" i="2"/>
  <c r="H120" i="2"/>
  <c r="J120" i="2" s="1"/>
  <c r="J118" i="2"/>
  <c r="J117" i="2"/>
  <c r="J116" i="2"/>
  <c r="J115" i="2"/>
  <c r="J114" i="2"/>
  <c r="J113" i="2"/>
  <c r="J112" i="2"/>
  <c r="J111" i="2"/>
  <c r="J106" i="2" s="1"/>
  <c r="L106" i="2" s="1"/>
  <c r="J104" i="2"/>
  <c r="L101" i="2"/>
  <c r="J100" i="2"/>
  <c r="L96" i="2"/>
  <c r="L95" i="2"/>
  <c r="L90" i="2"/>
  <c r="F90" i="2"/>
  <c r="L89" i="2"/>
  <c r="L87" i="2"/>
  <c r="F87" i="2"/>
  <c r="E85" i="2"/>
  <c r="L61" i="2"/>
  <c r="L55" i="2"/>
  <c r="F55" i="2"/>
  <c r="L54" i="2"/>
  <c r="F52" i="2"/>
  <c r="E50" i="2"/>
  <c r="L37" i="2"/>
  <c r="F37" i="2"/>
  <c r="L36" i="2"/>
  <c r="F36" i="2"/>
  <c r="L35" i="2"/>
  <c r="F35" i="2"/>
  <c r="L34" i="2"/>
  <c r="L18" i="2"/>
  <c r="E18" i="2"/>
  <c r="L17" i="2"/>
  <c r="E15" i="2"/>
  <c r="F89" i="2" s="1"/>
  <c r="L14" i="2"/>
  <c r="L12" i="2"/>
  <c r="L52" i="2" s="1"/>
  <c r="E7" i="2"/>
  <c r="E83" i="2" s="1"/>
  <c r="AG57" i="1"/>
  <c r="AN57" i="1" s="1"/>
  <c r="AM50" i="1"/>
  <c r="L50" i="1"/>
  <c r="AM49" i="1"/>
  <c r="L49" i="1"/>
  <c r="AM47" i="1"/>
  <c r="L47" i="1"/>
  <c r="L45" i="1"/>
  <c r="L44" i="1"/>
  <c r="W33" i="1"/>
  <c r="W32" i="1"/>
  <c r="W31" i="1"/>
  <c r="AK30" i="1"/>
  <c r="J277" i="2" l="1"/>
  <c r="L271" i="2"/>
  <c r="J181" i="2"/>
  <c r="L181" i="2" s="1"/>
  <c r="H228" i="2"/>
  <c r="J228" i="2" s="1"/>
  <c r="L174" i="2"/>
  <c r="L245" i="2"/>
  <c r="J255" i="2"/>
  <c r="J251" i="2"/>
  <c r="L251" i="2" s="1"/>
  <c r="L157" i="2"/>
  <c r="L63" i="2" s="1"/>
  <c r="J317" i="2"/>
  <c r="L317" i="2" s="1"/>
  <c r="L310" i="2"/>
  <c r="L105" i="2"/>
  <c r="L62" i="2" s="1"/>
  <c r="H227" i="2"/>
  <c r="J227" i="2" s="1"/>
  <c r="J222" i="2" s="1"/>
  <c r="L169" i="2"/>
  <c r="J384" i="2"/>
  <c r="L384" i="2" s="1"/>
  <c r="J367" i="2"/>
  <c r="J352" i="2"/>
  <c r="L352" i="2" s="1"/>
  <c r="L340" i="2"/>
  <c r="F54" i="2"/>
  <c r="J381" i="2"/>
  <c r="L381" i="2" s="1"/>
  <c r="J104" i="3"/>
  <c r="J63" i="3" s="1"/>
  <c r="J78" i="5"/>
  <c r="J52" i="5"/>
  <c r="E48" i="2"/>
  <c r="L306" i="2"/>
  <c r="J85" i="3"/>
  <c r="F78" i="4"/>
  <c r="F54" i="4"/>
  <c r="J219" i="2"/>
  <c r="E72" i="4"/>
  <c r="E48" i="4"/>
  <c r="F33" i="4"/>
  <c r="J33" i="4" s="1"/>
  <c r="J39" i="4" s="1"/>
  <c r="J52" i="4"/>
  <c r="F55" i="5"/>
  <c r="L185" i="2"/>
  <c r="O157" i="2" s="1"/>
  <c r="L204" i="2"/>
  <c r="L288" i="2"/>
  <c r="L70" i="2" s="1"/>
  <c r="E73" i="3"/>
  <c r="J84" i="5"/>
  <c r="J314" i="2"/>
  <c r="L314" i="2" s="1"/>
  <c r="J236" i="2" l="1"/>
  <c r="L236" i="2" s="1"/>
  <c r="J229" i="2"/>
  <c r="L229" i="2" s="1"/>
  <c r="L222" i="2"/>
  <c r="J232" i="2"/>
  <c r="L232" i="2" s="1"/>
  <c r="J59" i="5"/>
  <c r="J30" i="5"/>
  <c r="J263" i="2"/>
  <c r="L263" i="2" s="1"/>
  <c r="L255" i="2"/>
  <c r="J259" i="2"/>
  <c r="L259" i="2" s="1"/>
  <c r="J84" i="3"/>
  <c r="J61" i="3"/>
  <c r="L168" i="2"/>
  <c r="L64" i="2" s="1"/>
  <c r="L244" i="2"/>
  <c r="L295" i="2"/>
  <c r="L71" i="2" s="1"/>
  <c r="L367" i="2"/>
  <c r="L339" i="2" s="1"/>
  <c r="L72" i="2" s="1"/>
  <c r="J371" i="2"/>
  <c r="L371" i="2" s="1"/>
  <c r="P228" i="2"/>
  <c r="J275" i="2"/>
  <c r="L275" i="2" s="1"/>
  <c r="L270" i="2" s="1"/>
  <c r="L69" i="2" s="1"/>
  <c r="J280" i="2"/>
  <c r="J278" i="2" s="1"/>
  <c r="L278" i="2" s="1"/>
  <c r="J83" i="3" l="1"/>
  <c r="J60" i="3"/>
  <c r="L243" i="2"/>
  <c r="L68" i="2"/>
  <c r="L67" i="2" s="1"/>
  <c r="O244" i="2"/>
  <c r="F33" i="5"/>
  <c r="J33" i="5" s="1"/>
  <c r="J39" i="5" s="1"/>
  <c r="AG58" i="1"/>
  <c r="AN58" i="1" s="1"/>
  <c r="L221" i="2"/>
  <c r="O221" i="2" l="1"/>
  <c r="O93" i="2" s="1"/>
  <c r="AS26" i="1" s="1"/>
  <c r="L65" i="2"/>
  <c r="L60" i="2" s="1"/>
  <c r="L94" i="2"/>
  <c r="L93" i="2" s="1"/>
  <c r="J59" i="3"/>
  <c r="J30" i="3"/>
  <c r="F33" i="3" l="1"/>
  <c r="J33" i="3" s="1"/>
  <c r="J39" i="3"/>
  <c r="AG56" i="1"/>
  <c r="AN56" i="1" s="1"/>
  <c r="L59" i="2"/>
  <c r="F33" i="2" s="1"/>
  <c r="L33" i="2" s="1"/>
  <c r="L30" i="2"/>
  <c r="L39" i="2" l="1"/>
  <c r="AN55" i="1" s="1"/>
  <c r="AN54" i="1" s="1"/>
  <c r="AG55" i="1"/>
  <c r="AG54" i="1" s="1"/>
  <c r="AK26" i="1" s="1"/>
  <c r="W29" i="1" l="1"/>
  <c r="AK29" i="1" s="1"/>
  <c r="AK35" i="1" s="1"/>
</calcChain>
</file>

<file path=xl/sharedStrings.xml><?xml version="1.0" encoding="utf-8"?>
<sst xmlns="http://schemas.openxmlformats.org/spreadsheetml/2006/main" count="1961" uniqueCount="726">
  <si>
    <t>Export Komplet</t>
  </si>
  <si>
    <t>False</t>
  </si>
  <si>
    <t>{95d3eeaa-f1cd-4e1b-864d-0dc49bc88c5c}</t>
  </si>
  <si>
    <t>0,01</t>
  </si>
  <si>
    <t>21</t>
  </si>
  <si>
    <t>12</t>
  </si>
  <si>
    <t>REKAPITULACE STAVBY</t>
  </si>
  <si>
    <t>0,001</t>
  </si>
  <si>
    <t>Kód:</t>
  </si>
  <si>
    <t>Stavba:</t>
  </si>
  <si>
    <t>Městské koupaliště Štětí – WC, sprchy</t>
  </si>
  <si>
    <t>KSO:</t>
  </si>
  <si>
    <t>CC-CZ:</t>
  </si>
  <si>
    <t>Místo:</t>
  </si>
  <si>
    <t xml:space="preserve"> </t>
  </si>
  <si>
    <t>Datum:</t>
  </si>
  <si>
    <t>Zadavatel:</t>
  </si>
  <si>
    <t>IČ:</t>
  </si>
  <si>
    <t>Město Štětí</t>
  </si>
  <si>
    <t>DIČ:</t>
  </si>
  <si>
    <t>Zhotovitel:</t>
  </si>
  <si>
    <t>Projektant:</t>
  </si>
  <si>
    <t>61287059</t>
  </si>
  <si>
    <t>Ing. Pavel Piskáček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</si>
  <si>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</si>
  <si>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</si>
  <si>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</si>
  <si>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</si>
  <si>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úprava  kanalizace WC DN 110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</si>
  <si>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</si>
  <si>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</si>
  <si>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</si>
  <si>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</si>
  <si>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</si>
  <si>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</si>
  <si>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</si>
  <si>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</si>
  <si>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</si>
  <si>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</si>
  <si>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</si>
  <si>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</si>
  <si>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</si>
  <si>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</si>
  <si>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Kód</t>
  </si>
  <si>
    <t>Popis</t>
  </si>
  <si>
    <t>Cena bez DPH [CZK]</t>
  </si>
  <si>
    <t>Cena s DPH [CZK]</t>
  </si>
  <si>
    <t>Typ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</si>
  <si>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</si>
  <si>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</si>
  <si>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</si>
  <si>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</si>
  <si>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</si>
  <si>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</si>
  <si>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</si>
  <si>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D.1.1.</t>
  </si>
  <si>
    <t>Architektonicko-stavební řešení</t>
  </si>
  <si>
    <t>STA</t>
  </si>
  <si>
    <t>1</t>
  </si>
  <si>
    <t>{c28cf654-b76a-4522-8347-139d022bfabd}</t>
  </si>
  <si>
    <t>2</t>
  </si>
  <si>
    <t>D.1.1.2</t>
  </si>
  <si>
    <t>Zdravotechnická instalace</t>
  </si>
  <si>
    <t>{601a0bcf-c40e-4d12-b056-68eed4b75bcc}</t>
  </si>
  <si>
    <t>D.1.1.3</t>
  </si>
  <si>
    <t>Elektroinstalace</t>
  </si>
  <si>
    <t>{41719177-eb77-4613-b8e8-10995bea06c9}</t>
  </si>
  <si>
    <t>VRN</t>
  </si>
  <si>
    <t>Vedlejší rozpočtové náklady</t>
  </si>
  <si>
    <t>{4eafa0b3-2443-4174-aa1f-8c857ef8fd86}</t>
  </si>
  <si>
    <t>KRYCÍ LIST SOUPISU PRACÍ</t>
  </si>
  <si>
    <t>Objekt:</t>
  </si>
  <si>
    <t>D.1.1. - Architektonicko-stavební řešení</t>
  </si>
  <si>
    <t>REKAPITULACE ČLENĚNÍ SOUPISU PRACÍ</t>
  </si>
  <si>
    <t>Kód dílu - Popis</t>
  </si>
  <si>
    <t>Cena celkem [CZK]</t>
  </si>
  <si>
    <t>HSV - Práce a dodávky HSV</t>
  </si>
  <si>
    <t xml:space="preserve">    3 - Svislé a kompletní konstrukce</t>
  </si>
  <si>
    <t xml:space="preserve">    6 - Úpravy povrchů, podlahy a osazování výplní</t>
  </si>
  <si>
    <t xml:space="preserve">    63 - Podlahy a podlahové konstrukce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</si>
  <si>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</si>
  <si>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</si>
  <si>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</si>
  <si>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PSV - Práce a dodávky PSV</t>
  </si>
  <si>
    <t xml:space="preserve">    711 - Izolace proti vodě, vlhkosti a plynům</t>
  </si>
  <si>
    <t xml:space="preserve">    763 - Konstrukce suché výstavby</t>
  </si>
  <si>
    <t xml:space="preserve">    766 - Konstrukce truhlářské</t>
  </si>
  <si>
    <t xml:space="preserve">    771 - Podlahy z dlaždic</t>
  </si>
  <si>
    <t xml:space="preserve">    781 - Dokončovací práce - obklady</t>
  </si>
  <si>
    <t xml:space="preserve">    784 - Dokončovací práce - malby a tapety</t>
  </si>
  <si>
    <t>SOUPIS PRACÍ</t>
  </si>
  <si>
    <t>PČ</t>
  </si>
  <si>
    <t>MJ</t>
  </si>
  <si>
    <t>Množství</t>
  </si>
  <si>
    <t>J.cena [CZK]</t>
  </si>
  <si>
    <t>Cenová soustava</t>
  </si>
  <si>
    <t>bourání kvůli kanalizaci</t>
  </si>
  <si>
    <t>Náklady soupisu celkem</t>
  </si>
  <si>
    <t>HSV</t>
  </si>
  <si>
    <t>Práce a dodávky HSV</t>
  </si>
  <si>
    <t>3</t>
  </si>
  <si>
    <t>Svislé a kompletní konstrukce</t>
  </si>
  <si>
    <t>alternativa SDK předstěny</t>
  </si>
  <si>
    <t>K</t>
  </si>
  <si>
    <t>342272245</t>
  </si>
  <si>
    <t>Příčka z pórobetonových hladkých tvárnic na tenkovrstvou maltu tl 150 mm</t>
  </si>
  <si>
    <t>m2</t>
  </si>
  <si>
    <t>CS ÚRS 2025 02</t>
  </si>
  <si>
    <t>PP</t>
  </si>
  <si>
    <t>Příčky z pórobetonových tvárnic hladkých na tenké maltové lože objemová hmotnost do 500 kg/m3, tloušťka příčky 150 mm</t>
  </si>
  <si>
    <t>Online PSC</t>
  </si>
  <si>
    <t>https://podminky.urs.cz/item/CS_URS_2025_02/342272245</t>
  </si>
  <si>
    <t>VV</t>
  </si>
  <si>
    <t>m.č. 30 – WC-M stěna s pisoáry</t>
  </si>
  <si>
    <t>342291121</t>
  </si>
  <si>
    <t>Ukotvení příček k cihelným konstrukcím plochými kotvami</t>
  </si>
  <si>
    <t>m</t>
  </si>
  <si>
    <t>Ukotvení příček plochými kotvami, do konstrukce cihelné</t>
  </si>
  <si>
    <t>https://podminky.urs.cz/item/CS_URS_2025_02/342291121</t>
  </si>
  <si>
    <t>6</t>
  </si>
  <si>
    <t>Úpravy povrchů, podlahy a osazování výplní</t>
  </si>
  <si>
    <t>612131121</t>
  </si>
  <si>
    <t>Penetrační disperzní nátěr vnitř. stěn nanášený ručně</t>
  </si>
  <si>
    <t>Podkladní a spojovací vrstva vnitřních omítaných ploch penetrace disperzní nanášená ručně stěn</t>
  </si>
  <si>
    <t>https://podminky.urs.cz/item/CS_URS_2025_02/612131121</t>
  </si>
  <si>
    <t>Pod omítku</t>
  </si>
  <si>
    <t>m.č ….. v. obkladu x obvod</t>
  </si>
  <si>
    <t>31.1</t>
  </si>
  <si>
    <t>31.2</t>
  </si>
  <si>
    <t>34.1</t>
  </si>
  <si>
    <t>34.2</t>
  </si>
  <si>
    <t>Pod hydroizolační stěrku</t>
  </si>
  <si>
    <t>sokl v. 200 mm</t>
  </si>
  <si>
    <t>31.2 – sprchy</t>
  </si>
  <si>
    <t>34.2 – sprchy</t>
  </si>
  <si>
    <t>612131100</t>
  </si>
  <si>
    <t>Vápenný postřik vnitřních stěn nanášený ručně</t>
  </si>
  <si>
    <t>Podkladní a spojovací vrstva vnitřních omítaných ploch vápenný postřik nanášený ručně celoplošně stěn</t>
  </si>
  <si>
    <t>https://podminky.urs.cz/item/CS_URS_2025_02/612131100</t>
  </si>
  <si>
    <t>612321121</t>
  </si>
  <si>
    <t>Vápenocementová omítka hladká jednovrstvá  vnitřních stěn nanášená ručně</t>
  </si>
  <si>
    <t>https://podminky.urs.cz/item/CS_URS_2025_02/612321121</t>
  </si>
  <si>
    <t>m.č ….. oprava po otlučení obkladu v. obkladu x obvod</t>
  </si>
  <si>
    <t>612142001</t>
  </si>
  <si>
    <t>Pletivo sklovláknité vnitřních stěn vtlačené do tmelu</t>
  </si>
  <si>
    <t>Pletivo vnitřních ploch v ploše nebo pruzích, na plném podkladu sklovláknité vtlačené do tmelu včetně tmelu stěn</t>
  </si>
  <si>
    <t>https://podminky.urs.cz/item/CS_URS_2025_02/612142001</t>
  </si>
  <si>
    <t>Stěrka</t>
  </si>
  <si>
    <t>612315101</t>
  </si>
  <si>
    <t>Vápenná hrubá omítka rýh ve stěnách š do 150 mm</t>
  </si>
  <si>
    <t>Vápenná omítka rýh hrubá ve stěnách, šířky rýhy do 150 mm</t>
  </si>
  <si>
    <t>https://podminky.urs.cz/item/CS_URS_2025_02/612315101</t>
  </si>
  <si>
    <t>Oprava po vybouraných příčkách, část nad původními obklady</t>
  </si>
  <si>
    <t>63</t>
  </si>
  <si>
    <t>Podlahy a podlahové konstrukce</t>
  </si>
  <si>
    <t>631311115</t>
  </si>
  <si>
    <t>Mazanina tl přes 50 do 80 mm z betonu prostého bez zvýšených nároků na prostředí tř. C 20/25</t>
  </si>
  <si>
    <t>m3</t>
  </si>
  <si>
    <t>Mazanina z betonu prostého bez zvýšených nároků na prostředí tl. přes 50 do 80 mm tř. C 20/25</t>
  </si>
  <si>
    <t>https://podminky.urs.cz/item/CS_URS_2025_02/631311115</t>
  </si>
  <si>
    <t>m.č. 30 a 35 – mazanina</t>
  </si>
  <si>
    <t>631311125</t>
  </si>
  <si>
    <t>Mazanina tl přes 80 do 120 mm z betonu prostého bez zvýšených nároků na prostředí tř. C 20/25</t>
  </si>
  <si>
    <t>Mazanina z betonu prostého bez zvýšených nároků na prostředí tl. přes 80 do 120 mm tř. C 20/25</t>
  </si>
  <si>
    <t>https://podminky.urs.cz/item/CS_URS_2025_02/631311125</t>
  </si>
  <si>
    <t>m.č. 30 a 35 – podkl.bet.</t>
  </si>
  <si>
    <t>9</t>
  </si>
  <si>
    <t>Ostatní konstrukce a práce, bourání</t>
  </si>
  <si>
    <t>962031132</t>
  </si>
  <si>
    <t>Bourání příček nebo přizdívek z cihel pálených plných tl do 100 mm</t>
  </si>
  <si>
    <t>Bourání příček nebo přizdívek z cihel pálených plných, tl. přes 100 do 150 mm</t>
  </si>
  <si>
    <t>https://podminky.urs.cz/item/CS_URS_2025_02/962031132</t>
  </si>
  <si>
    <t>m.č. 30</t>
  </si>
  <si>
    <t>m.č. 35.</t>
  </si>
  <si>
    <t>965042131</t>
  </si>
  <si>
    <t>Bourání podkladů pod dlažby nebo mazanin bet. nebo z litého asfaltu tl do 100 mm pl do 4 m2</t>
  </si>
  <si>
    <t>Bourání mazanin betonových nebo z litého asfaltu tl. do 100 mm, plochy do 4 m2</t>
  </si>
  <si>
    <t>https://podminky.urs.cz/item/CS_URS_2025_02/965042131</t>
  </si>
  <si>
    <t>965049111</t>
  </si>
  <si>
    <t>Příplatek k bourání betonových mazanin za bourání mazanin se svařovanou sítí tl do 100 mm</t>
  </si>
  <si>
    <t>Bourání mazanin Příplatek k cenám za bourání mazanin betonových se svařovanou sítí, tl. do 100 mm</t>
  </si>
  <si>
    <t>https://podminky.urs.cz/item/CS_URS_2025_02/965049111</t>
  </si>
  <si>
    <t>dle položky</t>
  </si>
  <si>
    <t>965081213</t>
  </si>
  <si>
    <t>Bourání podlah z dlaždic keramických nebo xylolitových tl do 10 mm plochy přes 1 m2</t>
  </si>
  <si>
    <t>Bourání podlah z dlaždic bez podkladního lože nebo mazaniny, s jakoukoliv výplní spár keramických nebo xylolitových tl. do 10 mm, plochy přes 1 m2</t>
  </si>
  <si>
    <t>https://podminky.urs.cz/item/CS_URS_2025_02/965081213</t>
  </si>
  <si>
    <t xml:space="preserve">m.č. </t>
  </si>
  <si>
    <t>31.</t>
  </si>
  <si>
    <t>34.</t>
  </si>
  <si>
    <t>968072455</t>
  </si>
  <si>
    <t>Vybourání kovových dveřních zárubní pl do 2 m2</t>
  </si>
  <si>
    <t>Vybourání kovových rámů oken s křídly, dveřních zárubní, vrat, stěn, ostění nebo obkladů dveřních zárubní, plochy do 2 m2</t>
  </si>
  <si>
    <t>https://podminky.urs.cz/item/CS_URS_2025_02/968072455</t>
  </si>
  <si>
    <t xml:space="preserve">m.č. 30 a 35 </t>
  </si>
  <si>
    <t>977312112</t>
  </si>
  <si>
    <t>Řezání stávajících betonových mazanin vyztužených hl do 100 mm</t>
  </si>
  <si>
    <t>Řezání stávajících betonových mazanin s vyztužením hloubky přes 50 do 100 mm</t>
  </si>
  <si>
    <t>https://podminky.urs.cz/item/CS_URS_2025_02/977312112</t>
  </si>
  <si>
    <t>978059541</t>
  </si>
  <si>
    <t>Odsekání a odebrání obkladů stěn z vnitřních obkládaček plochy přes 1 m2</t>
  </si>
  <si>
    <t>Odsekání obkladů stěn včetně otlučení podkladní omítky až na zdivo z obkládaček vnitřních, z jakýchkoliv materiálů, plochy přes 1 m2</t>
  </si>
  <si>
    <t>https://podminky.urs.cz/item/CS_URS_2025_02/978059541</t>
  </si>
  <si>
    <t>985131311</t>
  </si>
  <si>
    <t>Ruční dočištění ploch stěn, rubu kleneb a podlah ocelovými kartáči</t>
  </si>
  <si>
    <t>Očištění ploch stěn, rubu kleneb a podlah ruční dočištění ocelovými kartáči</t>
  </si>
  <si>
    <t>https://podminky.urs.cz/item/CS_URS_2025_02/985131311</t>
  </si>
  <si>
    <t>997</t>
  </si>
  <si>
    <t>Doprava suti a vybouraných hmot</t>
  </si>
  <si>
    <t>997013111</t>
  </si>
  <si>
    <t>Vnitrostaveništní doprava suti a vybouraných hmot pro budovy v do 6 m</t>
  </si>
  <si>
    <t>t</t>
  </si>
  <si>
    <t>Vnitrostaveništní doprava suti a vybouraných hmot vodorovně do 50 m s naložením základní pro budovy a haly výšky do 6 m</t>
  </si>
  <si>
    <t>https://podminky.urs.cz/item/CS_URS_2025_02/997013111</t>
  </si>
  <si>
    <t>dlažby</t>
  </si>
  <si>
    <t>obklady</t>
  </si>
  <si>
    <t>zdivo</t>
  </si>
  <si>
    <t>beton – objem dle položky</t>
  </si>
  <si>
    <t>997013501</t>
  </si>
  <si>
    <t>Odvoz suti a vybouraných hmot na skládku nebo meziskládku do 1 km se složením</t>
  </si>
  <si>
    <t>Odvoz suti a vybouraných hmot na skládku nebo meziskládku se složením, na vzdálenost do 1 km</t>
  </si>
  <si>
    <t>https://podminky.urs.cz/item/CS_URS_2025_02/997013501</t>
  </si>
  <si>
    <t>997013509</t>
  </si>
  <si>
    <t>Příplatek k odvozu suti a vybouraných hmot na skládku ZKD 1 km přes 1 km</t>
  </si>
  <si>
    <t>Odvoz suti a vybouraných hmot na skládku nebo meziskládku se složením, na vzdálenost Příplatek k ceně za každý další započatý 1 km přes 1 km</t>
  </si>
  <si>
    <t>https://podminky.urs.cz/item/CS_URS_2025_02/997013509</t>
  </si>
  <si>
    <t>19,783*10 'Přepočtené koeficientem množství</t>
  </si>
  <si>
    <t>997013871</t>
  </si>
  <si>
    <t>Poplatek za uložení stavebního odpadu na recyklační skládce (skládkovné) směsného stavebního a demoličního kód odpadu 17 09 04</t>
  </si>
  <si>
    <t>Poplatek za uložení stavebního odpadu na recyklační skládce (skládkovné) směsného stavebního a demoličního zatříděného do Katalogu odpadů pod kódem 17 09 04</t>
  </si>
  <si>
    <t>https://podminky.urs.cz/item/CS_URS_2025_02/997013871</t>
  </si>
  <si>
    <t>998</t>
  </si>
  <si>
    <t>Přesun hmot</t>
  </si>
  <si>
    <t>998011001</t>
  </si>
  <si>
    <t>Přesun hmot pro budovy zděné v do 6 m</t>
  </si>
  <si>
    <t>Přesun hmot pro budovy občanské výstavby, bydlení, výrobu a služby s nosnou svislou konstrukcí zděnou z cihel, tvárnic nebo kamene vodorovná dopravní vzdálenost do 100 m základní pro budovy výšky do 6 m</t>
  </si>
  <si>
    <t>https://podminky.urs.cz/item/CS_URS_2025_02/998011001</t>
  </si>
  <si>
    <t>PSV</t>
  </si>
  <si>
    <t>Práce a dodávky PSV</t>
  </si>
  <si>
    <t>711</t>
  </si>
  <si>
    <t>Izolace proti vodě, vlhkosti a plynům</t>
  </si>
  <si>
    <t>711111002</t>
  </si>
  <si>
    <t>Provedení izolace proti zemní vlhkosti vodorovné za studena lakem asfaltovým</t>
  </si>
  <si>
    <t>Provedení izolace proti zemní vlhkosti natěradly a tmely za studena na ploše vodorovné V jednonásobným nátěrem lakem asfaltovým</t>
  </si>
  <si>
    <t>https://podminky.urs.cz/item/CS_URS_2025_02/711111002</t>
  </si>
  <si>
    <t>Oprava vodorovné hydroizolace po vybourání bet. podlahy</t>
  </si>
  <si>
    <t>m.č. 31</t>
  </si>
  <si>
    <t>m.č. 35</t>
  </si>
  <si>
    <t>M</t>
  </si>
  <si>
    <t>11163150</t>
  </si>
  <si>
    <t>lak penetrační asfaltový</t>
  </si>
  <si>
    <t>Přepočtené koeficientem množství</t>
  </si>
  <si>
    <t>711141559</t>
  </si>
  <si>
    <t>Provedení izolace proti zemní vlhkosti pásy přitavením vodorovné NAIP</t>
  </si>
  <si>
    <t>Provedení izolace proti zemní vlhkosti pásy přitavením NAIP na ploše vodorovné V</t>
  </si>
  <si>
    <t>https://podminky.urs.cz/item/CS_URS_2025_02/711141559</t>
  </si>
  <si>
    <t>62855002</t>
  </si>
  <si>
    <t>pás asfaltový natavitelný modifikovaný SBS s vložkou z polyesterové rohože a spalitelnou PE fólií nebo jemnozrnným miner posypem na hor. povrchu tl 5,0mm</t>
  </si>
  <si>
    <t>pás asfaltový natavitelný modifikovaný SBS s vložkou z polyesterové rohože a spalitelnou PE fólií nebo jemnozrnným minerálním posypem na horním povrchu tl 5,0mm</t>
  </si>
  <si>
    <t>711141811</t>
  </si>
  <si>
    <t>Odstranění izolace proti vodě, vlhkosti a plynům z pásů NAIP přitavených jednovrstvých z plochy vodorovné</t>
  </si>
  <si>
    <t>Odstranění izolace proti vodě, vlhkosti a plynům z přitavených pásů NAIP z plochy vodorovné V jednovrstvé</t>
  </si>
  <si>
    <t>https://podminky.urs.cz/item/CS_URS_2025_02/711141811</t>
  </si>
  <si>
    <t>998711201</t>
  </si>
  <si>
    <t>Přesun hmot procentní pro izolace proti vodě, vlhkosti a plynům v objektech v do 6 m</t>
  </si>
  <si>
    <t>%</t>
  </si>
  <si>
    <t>Přesun hmot pro izolace proti vodě, vlhkosti a plynům stanovený procentní sazbou (%) z ceny vodorovná dopravní vzdálenost do 50 m základní v objektech výšky do 6 m</t>
  </si>
  <si>
    <t>https://podminky.urs.cz/item/CS_URS_2025_02/998711201</t>
  </si>
  <si>
    <t>763</t>
  </si>
  <si>
    <t>Konstrukce suché výstavby</t>
  </si>
  <si>
    <t>763121453</t>
  </si>
  <si>
    <t>SDK stěna předsazená tl 100 mm profil CW+UW 75 desky 2xDF 12,5 bez izolace EI 30</t>
  </si>
  <si>
    <t>Stěna předsazená ze sádrokartonových desek s nosnou konstrukcí z ocelových profilů CW, UW dvojitě opláštěná deskami protipožárními DF tl. 2 x 12,5 mm bez izolace, EI 30, stěna tl. 100 mm, profil 75</t>
  </si>
  <si>
    <t>https://podminky.urs.cz/item/CS_URS_2025_02/763121453</t>
  </si>
  <si>
    <t>m.č. 30 – předstěna pisoárů</t>
  </si>
  <si>
    <t>59030025</t>
  </si>
  <si>
    <t>deska SDK impregnovaná H2 tl 12,5mm</t>
  </si>
  <si>
    <t>2 vrstvy – dle položky</t>
  </si>
  <si>
    <t>59030027</t>
  </si>
  <si>
    <t>deska SDK protipožární DF tl 12,5mm</t>
  </si>
  <si>
    <t xml:space="preserve">odpočet z položky </t>
  </si>
  <si>
    <t>763164541</t>
  </si>
  <si>
    <t>SDK obklad kcí tvaru L š do 0,8 m desky 1xH2 12,5</t>
  </si>
  <si>
    <t>Obklad konstrukcí sádrokartonovými deskami včetně ochranných úhelníků uzavřeného tvaru rozvinuté šíře přes 1,6 m, opláštěný deskou impregnovanou H2, tl. 12,5 mm</t>
  </si>
  <si>
    <t>https://podminky.urs.cz/item/CS_URS_2025_02/763164761</t>
  </si>
  <si>
    <t>oprava podhledu vazníků</t>
  </si>
  <si>
    <t>998763200</t>
  </si>
  <si>
    <t>Přesun hmot procentní pro dřevostavby v objektech v do 6 m</t>
  </si>
  <si>
    <t>Přesun hmot pro dřevostavby stanovený procentní sazbou (%) z ceny vodorovná dopravní vzdálenost do 50 m základní v objektech výšky do 6 m</t>
  </si>
  <si>
    <t>https://podminky.urs.cz/item/CS_URS_2025_02/998763200</t>
  </si>
  <si>
    <t>766</t>
  </si>
  <si>
    <t>Konstrukce truhlářské</t>
  </si>
  <si>
    <t>Sanitární příčky Classic: čelní stěna 2750mm, 4x dveře 700mm,
3x mezipříčka 1200mm, výška 2000mm (1850+150mm)</t>
  </si>
  <si>
    <t>soubor</t>
  </si>
  <si>
    <t>D+M</t>
  </si>
  <si>
    <t>m.č.30 – WC-M</t>
  </si>
  <si>
    <t>Sanitární příčky Classic: čelní stěna 2750mm, 4x dveře 700mm,
3x mezipříčka 1100mm, výška 2000mm (1850+150mm)</t>
  </si>
  <si>
    <t>m.č.35 – WC-Ž</t>
  </si>
  <si>
    <t>771</t>
  </si>
  <si>
    <t>Podlahy z dlaždic</t>
  </si>
  <si>
    <t>771111011</t>
  </si>
  <si>
    <t>Vysátí podkladu před pokládkou dlažby</t>
  </si>
  <si>
    <t>Příprava podkladu před provedením dlažby vysátí podlah</t>
  </si>
  <si>
    <t>https://podminky.urs.cz/item/CS_URS_2025_02/771111011</t>
  </si>
  <si>
    <t>771121011</t>
  </si>
  <si>
    <t>Nátěr penetrační na podlahu</t>
  </si>
  <si>
    <t>Příprava podkladu před provedením dlažby nátěr penetrační na podlahu</t>
  </si>
  <si>
    <t>https://podminky.urs.cz/item/CS_URS_2025_02/771121011</t>
  </si>
  <si>
    <t>771574416</t>
  </si>
  <si>
    <t>Montáž podlah keramických hladkých lepených cementovým flexibilním lepidlem přes 9 do 12 ks/m2</t>
  </si>
  <si>
    <t>Montáž podlah z dlaždic keramických lepených cementovým flexibilním lepidlem hladkých, tloušťky do 10 mm přes 9 do 12 ks/m2</t>
  </si>
  <si>
    <t>https://podminky.urs.cz/item/CS_URS_2025_02/771574416</t>
  </si>
  <si>
    <t>59761127</t>
  </si>
  <si>
    <t>dlažba keramická slinutá mrazuvzdorná R10/B povrch hladký/matný tl do 10mm přes 9 do 12ks/m2</t>
  </si>
  <si>
    <t>v pův rozpočtu</t>
  </si>
  <si>
    <t>Výkresy D.1.1.01 - D.1.1.06</t>
  </si>
  <si>
    <t>771591112</t>
  </si>
  <si>
    <t>Izolace pod dlažbu nátěrem nebo stěrkou ve dvou vrstvách</t>
  </si>
  <si>
    <t>Izolace podlahy pod dlažbu nátěrem nebo stěrkou ve dvou vrstvách</t>
  </si>
  <si>
    <t>https://podminky.urs.cz/item/CS_URS_2025_02/771591112</t>
  </si>
  <si>
    <t>771591115</t>
  </si>
  <si>
    <t>Podlahy spárování silikonem</t>
  </si>
  <si>
    <t>Podlahy - dokončovací práce spárování silikonem</t>
  </si>
  <si>
    <t>https://podminky.urs.cz/item/CS_URS_2025_02/771591115</t>
  </si>
  <si>
    <t>m.č. 29, 30, 31 WC- M</t>
  </si>
  <si>
    <t>m.č. 33, 34, 35 WC- Ž</t>
  </si>
  <si>
    <t>771591264</t>
  </si>
  <si>
    <t>Izolace těsnícími pásy mezi podlahou a stěnou</t>
  </si>
  <si>
    <t>Izolace podlahy pod dlažbu těsnícími izolačními pásy mezi podlahou a stěnu</t>
  </si>
  <si>
    <t>https://podminky.urs.cz/item/CS_URS_2025_02/771591264</t>
  </si>
  <si>
    <t>771592011</t>
  </si>
  <si>
    <t>Čištění vnitřních ploch podlah nebo schodišť po položení dlažby chemickými prostředky</t>
  </si>
  <si>
    <t>Čištění vnitřních ploch po položení dlažby podlah nebo schodišť chemickými prostředky</t>
  </si>
  <si>
    <t>https://podminky.urs.cz/item/CS_URS_2025_02/771592011</t>
  </si>
  <si>
    <t>998771201</t>
  </si>
  <si>
    <t>Přesun hmot procentní pro podlahy z dlaždic v objektech v do 6 m</t>
  </si>
  <si>
    <t>Přesun hmot pro podlahy z dlaždic stanovený procentní sazbou (%) z ceny vodorovná dopravní vzdálenost do 50 m základní v objektech výšky do 6 m</t>
  </si>
  <si>
    <t>https://podminky.urs.cz/item/CS_URS_2025_02/998771201</t>
  </si>
  <si>
    <t>781</t>
  </si>
  <si>
    <t>Dokončovací práce - obklady</t>
  </si>
  <si>
    <t>781111011</t>
  </si>
  <si>
    <t>Ometení (oprášení) stěny při přípravě podkladu</t>
  </si>
  <si>
    <t>Příprava podkladu před provedením obkladu oprášení (ometení) stěny</t>
  </si>
  <si>
    <t>https://podminky.urs.cz/item/CS_URS_2025_02/781111011</t>
  </si>
  <si>
    <t>781121011</t>
  </si>
  <si>
    <t>Nátěr penetrační na stěnu</t>
  </si>
  <si>
    <t>Příprava podkladu před provedením obkladu nátěr penetrační na stěnu</t>
  </si>
  <si>
    <t>https://podminky.urs.cz/item/CS_URS_2025_02/781121011</t>
  </si>
  <si>
    <t>781131112</t>
  </si>
  <si>
    <t>Izolace pod obklad nátěrem nebo stěrkou ve dvou vrstvách</t>
  </si>
  <si>
    <t>Izolace stěny pod obklad izolace nátěrem nebo stěrkou ve dvou vrstvách</t>
  </si>
  <si>
    <t>https://podminky.urs.cz/item/CS_URS_2025_02/781131112</t>
  </si>
  <si>
    <t>781131232</t>
  </si>
  <si>
    <t>Izolace pod obklad těsnícími pásy pro styčné nebo dilatační spáry</t>
  </si>
  <si>
    <t>Izolace stěny pod obklad izolace těsnícími izolačními pásy pro styčné nebo dilatační spáry</t>
  </si>
  <si>
    <t>https://podminky.urs.cz/item/CS_URS_2025_02/781131232</t>
  </si>
  <si>
    <t>m.č. 31 a 34 – rohy sprch</t>
  </si>
  <si>
    <t>781472217</t>
  </si>
  <si>
    <t>Montáž obkladů keramických hladkých lepených cementovým flexibilním lepidlem přes 12 do 19 ks/m2</t>
  </si>
  <si>
    <t>Montáž keramických obkladů stěn lepených cementovým flexibilním lepidlem hladkých přes 12 do 19 ks/m2</t>
  </si>
  <si>
    <t>https://podminky.urs.cz/item/CS_URS_2025_02/781472217</t>
  </si>
  <si>
    <t>59761701</t>
  </si>
  <si>
    <t>obklad keramický nemrazuvzdorný povrch hladký/lesklý tl do 10mm přes 12 do 19ks/m2</t>
  </si>
  <si>
    <t>Přepočtené koeficientem množství 1,1 dle pol.</t>
  </si>
  <si>
    <t>781492251</t>
  </si>
  <si>
    <t>Montáž profilů ukončovacích lepených flexibilním cementovým lepidlem</t>
  </si>
  <si>
    <t>Obklad - dokončující práce montáž profilu lepeného flexibilním cementovým lepidlem ukončovacího</t>
  </si>
  <si>
    <t>https://podminky.urs.cz/item/CS_URS_2025_02/781492251</t>
  </si>
  <si>
    <t>19416005</t>
  </si>
  <si>
    <t>lišta ukončovací z eloxovaného hliníku 10mm</t>
  </si>
  <si>
    <t>781495211</t>
  </si>
  <si>
    <t>Čištění vnitřních ploch stěn po provedení obkladu chemickými prostředky</t>
  </si>
  <si>
    <t>Čištění vnitřních ploch po provedení obkladu stěn chemickými prostředky</t>
  </si>
  <si>
    <t>https://podminky.urs.cz/item/CS_URS_2025_02/781495211</t>
  </si>
  <si>
    <t>998781202</t>
  </si>
  <si>
    <t>Přesun hmot procentní pro obklady keramické v objektech v přes 6 do 12 m</t>
  </si>
  <si>
    <t>Přesun hmot pro obklady keramické stanovený procentní sazbou (%) z ceny vodorovná dopravní vzdálenost do 50 m základní v objektech výšky přes 6 do 12 m</t>
  </si>
  <si>
    <t>https://podminky.urs.cz/item/CS_URS_2025_02/998781202</t>
  </si>
  <si>
    <t>784</t>
  </si>
  <si>
    <t>Dokončovací práce - malby a tapety</t>
  </si>
  <si>
    <t>784111001</t>
  </si>
  <si>
    <t>Oprášení (ometení ) podkladu v místnostech v do 3,80 m</t>
  </si>
  <si>
    <t>Oprášení (ometení) podkladu v místnostech výšky do 3,80 m</t>
  </si>
  <si>
    <t>https://podminky.urs.cz/item/CS_URS_2025_02/784111001</t>
  </si>
  <si>
    <r>
      <rPr>
        <sz val="8"/>
        <color rgb="FF800080"/>
        <rFont val="Arial CE"/>
        <charset val="1"/>
      </rPr>
      <t xml:space="preserve">Stěny - </t>
    </r>
    <r>
      <rPr>
        <sz val="8"/>
        <color rgb="FF800080"/>
        <rFont val="Arial CE"/>
        <charset val="238"/>
      </rPr>
      <t>m.č. 29, 30, 31, 33, 34, 35 (bez odpočtu otvorů)</t>
    </r>
  </si>
  <si>
    <t>průměrná v nad obklady 1,15 m</t>
  </si>
  <si>
    <t>(17+16+13+16+13+16)*1,15</t>
  </si>
  <si>
    <r>
      <rPr>
        <sz val="8"/>
        <color rgb="FF800080"/>
        <rFont val="Arial CE"/>
        <charset val="1"/>
      </rPr>
      <t xml:space="preserve">Stropy - </t>
    </r>
    <r>
      <rPr>
        <sz val="8"/>
        <color rgb="FF800080"/>
        <rFont val="Arial CE"/>
        <charset val="238"/>
      </rPr>
      <t>m.č. 29, 30, 31, 33, 34, 35</t>
    </r>
  </si>
  <si>
    <t>12,7 + 15,0 +10,3 +12,0 +10,3 + 15,6</t>
  </si>
  <si>
    <t>784181101</t>
  </si>
  <si>
    <t>Základní akrylátová jednonásobná bezbarvá penetrace podkladu v místnostech v do 3,80 m</t>
  </si>
  <si>
    <t>Penetrace podkladu jednonásobná základní akrylátová bezbarvá v místnostech výšky do 3,80 m</t>
  </si>
  <si>
    <t>https://podminky.urs.cz/item/CS_URS_2025_02/784181101</t>
  </si>
  <si>
    <t>784191003</t>
  </si>
  <si>
    <t>Čištění vnitřních ploch oken dvojitých nebo zdvojených po provedení malířských prací</t>
  </si>
  <si>
    <t>Čištění vnitřních ploch hrubý úklid po provedení malířských prací omytím oken dvojitých nebo zdvojených</t>
  </si>
  <si>
    <t>https://podminky.urs.cz/item/CS_URS_2025_02/784191003</t>
  </si>
  <si>
    <t>0,600*0,900*9</t>
  </si>
  <si>
    <t>784191005</t>
  </si>
  <si>
    <t>Čištění vnitřních ploch dveří nebo vrat po provedení malířských prací</t>
  </si>
  <si>
    <t>Čištění vnitřních ploch hrubý úklid po provedení malířských prací omytím dveří nebo vrat</t>
  </si>
  <si>
    <t>https://podminky.urs.cz/item/CS_URS_2025_02/784191005</t>
  </si>
  <si>
    <t>m.č. 29, 30, 31, 33, 34, 35</t>
  </si>
  <si>
    <t>0,800*1,970*6 (vč. zárubní 0,9*2*6)</t>
  </si>
  <si>
    <t>784191007</t>
  </si>
  <si>
    <t>Čištění vnitřních ploch podlah po provedení malířských prací</t>
  </si>
  <si>
    <t>Čištění vnitřních ploch hrubý úklid po provedení malířských prací omytím podlah</t>
  </si>
  <si>
    <t>https://podminky.urs.cz/item/CS_URS_2025_02/784191007</t>
  </si>
  <si>
    <t>784211101</t>
  </si>
  <si>
    <t>Dvojnásobné bílé malby ze směsí za mokra výborně oděruvzdorných v místnostech v do 3,80 m</t>
  </si>
  <si>
    <t>Malby z malířských směsí oděruvzdorných za mokra dvojnásobné, bílé za mokra oděruvzdorné výborně v místnostech výšky do 3,80 m</t>
  </si>
  <si>
    <t>https://podminky.urs.cz/item/CS_URS_2025_02/784211101</t>
  </si>
  <si>
    <t>D.1.1.2 - Zdravotechnická instalace</t>
  </si>
  <si>
    <t>-1</t>
  </si>
  <si>
    <t xml:space="preserve">    721 - Zdravotechnika - vnitřní kanalizace</t>
  </si>
  <si>
    <t>721</t>
  </si>
  <si>
    <t>Zdravotechnika - vnitřní kanalizace</t>
  </si>
  <si>
    <t>721176103R00</t>
  </si>
  <si>
    <t xml:space="preserve">Potrubí HT připojovací D 50 x 1,8 mm </t>
  </si>
  <si>
    <t>721176105R00</t>
  </si>
  <si>
    <t xml:space="preserve">Potrubí HT připojovací D 110 x 2,7 mm </t>
  </si>
  <si>
    <t>721226312U00</t>
  </si>
  <si>
    <t xml:space="preserve">Zápachová uzávěrka umyvadlo DN 40 </t>
  </si>
  <si>
    <t>kus</t>
  </si>
  <si>
    <t>721273153</t>
  </si>
  <si>
    <t>Hlavice ventilační přivětrávací D 110</t>
  </si>
  <si>
    <t>3xWC + 1x PIS</t>
  </si>
  <si>
    <t>721211412</t>
  </si>
  <si>
    <t>Podlah.vpusti s nerez mřížkou DN70/1</t>
  </si>
  <si>
    <t>721290111R00</t>
  </si>
  <si>
    <t xml:space="preserve">Zkouška těsnosti kanalizace vodou do DN 125 </t>
  </si>
  <si>
    <t>998721202R00</t>
  </si>
  <si>
    <t xml:space="preserve">Přesun hmot pro vnitřní kanalizaci, výšky do 12 m </t>
  </si>
  <si>
    <t>kpl</t>
  </si>
  <si>
    <t>722</t>
  </si>
  <si>
    <t>Zdravotechnika - vnitřní vodovod</t>
  </si>
  <si>
    <t>722130991U00</t>
  </si>
  <si>
    <t xml:space="preserve">Vsaz odboč záv potr svěr spojka 20 </t>
  </si>
  <si>
    <t>722172311R00</t>
  </si>
  <si>
    <t xml:space="preserve">Potrubí z PPR Instaplast, studená, D 20x2,8 mm </t>
  </si>
  <si>
    <t>722181212RT7</t>
  </si>
  <si>
    <t>Izol návlek MIRELON PRO tl. 9 mm, vnitř průměr 22 mm</t>
  </si>
  <si>
    <t>722190901R00</t>
  </si>
  <si>
    <t xml:space="preserve">Uzavření/otevření vodovodního potrubí při opravě </t>
  </si>
  <si>
    <t>722202442R00</t>
  </si>
  <si>
    <t xml:space="preserve">Kohout kulový rozeb.s výpustí  D 20 </t>
  </si>
  <si>
    <t>722280106R00</t>
  </si>
  <si>
    <t xml:space="preserve">Tlaková zkouška vodovodního potrubí </t>
  </si>
  <si>
    <t>722290234R00</t>
  </si>
  <si>
    <t xml:space="preserve">Proplach a dezinfekce vodovod.potrubí </t>
  </si>
  <si>
    <t>998722202R00</t>
  </si>
  <si>
    <t xml:space="preserve">Přesun hmot pro vnitřní vodovod, výšky do 12 m </t>
  </si>
  <si>
    <t>725</t>
  </si>
  <si>
    <t>Zdravotechnika – zařizovací předměty</t>
  </si>
  <si>
    <t>725122814R00</t>
  </si>
  <si>
    <t>Demontáž pisoáru</t>
  </si>
  <si>
    <t>725110814R00</t>
  </si>
  <si>
    <t>Demontáž WC kombi</t>
  </si>
  <si>
    <t>725820801R00</t>
  </si>
  <si>
    <t>Demontáž umyvadlové baterie</t>
  </si>
  <si>
    <t>725210821R00</t>
  </si>
  <si>
    <t>Demontáž umyvadla</t>
  </si>
  <si>
    <t>725016111R00</t>
  </si>
  <si>
    <t xml:space="preserve">Pisoár závěsný, ovládání automatické, bílý </t>
  </si>
  <si>
    <t>725033131RT1</t>
  </si>
  <si>
    <t>WC kombi spodní odpad, bílý</t>
  </si>
  <si>
    <t>725017162R00</t>
  </si>
  <si>
    <t>Umyvadlo na šrouby, 55 x 45 cm, bílé</t>
  </si>
  <si>
    <t>725823111RT1</t>
  </si>
  <si>
    <t>Baterie umyvadlová stoján. ruční, standardní</t>
  </si>
  <si>
    <t>725810401R00</t>
  </si>
  <si>
    <t xml:space="preserve">Ventil rohový + připojovací hadice </t>
  </si>
  <si>
    <t>725980121R00</t>
  </si>
  <si>
    <t xml:space="preserve">Dvířka z plastu, 300 x 300 mm </t>
  </si>
  <si>
    <t>998725202R00</t>
  </si>
  <si>
    <t xml:space="preserve">Přesun hmot pro zařizovací předměty, výšky do 12 m </t>
  </si>
  <si>
    <t>ks</t>
  </si>
  <si>
    <t>Doprava</t>
  </si>
  <si>
    <t>D.1.1.3 - Elektroinstalace</t>
  </si>
  <si>
    <t xml:space="preserve">    741 - Elektroinstalace – silnoproud (připojení pisoárů)</t>
  </si>
  <si>
    <t xml:space="preserve">    741 - Elektroinstalace – silnoproud (původní rozvody)</t>
  </si>
  <si>
    <t>ANO-1/NE-0</t>
  </si>
  <si>
    <t>741.1</t>
  </si>
  <si>
    <t>Elektroinstalace – silnoproud (připojení pisoárů)</t>
  </si>
  <si>
    <t>Krabice instalační1055-41 se svorkovnicí</t>
  </si>
  <si>
    <t xml:space="preserve">Podružný instalační materiál </t>
  </si>
  <si>
    <t>kabel napájecí – přívod k trafu 230/24V</t>
  </si>
  <si>
    <t>rozvod 24 V</t>
  </si>
  <si>
    <t>napájecí zdroj – společný</t>
  </si>
  <si>
    <t>elektroinstalační práce</t>
  </si>
  <si>
    <t>hod</t>
  </si>
  <si>
    <t>Revize elektro</t>
  </si>
  <si>
    <t xml:space="preserve">Přesun hmot a doprava </t>
  </si>
  <si>
    <t>set</t>
  </si>
  <si>
    <t>741.2</t>
  </si>
  <si>
    <t>Elektroinstalace – silnoproud (původní rozvody)</t>
  </si>
  <si>
    <t>Spínač jednopólový (řazení 1) vč. rámečků</t>
  </si>
  <si>
    <t>Podružný instalační materiál (úchyty. Stahovací pásky, sádra + recyklační poplatek světla)</t>
  </si>
  <si>
    <t>Zásuvka 230/1 rámeček strojek + rámečky</t>
  </si>
  <si>
    <t>Úprava původního osvětlení, elektrozásuvek a vypínačů</t>
  </si>
  <si>
    <t>Revize elektro – zahrnuta v 741.1</t>
  </si>
  <si>
    <t>VRN - Vedlejší rozpočtové náklady</t>
  </si>
  <si>
    <t xml:space="preserve">    VRN1 - Průzkumné, zeměměřičské a projektové práce</t>
  </si>
  <si>
    <t xml:space="preserve">    VRN2 - Příprava staveniště</t>
  </si>
  <si>
    <t xml:space="preserve">    VRN3 - Zařízení staveniště</t>
  </si>
  <si>
    <t xml:space="preserve">    VRN4 - Inženýrská činnost</t>
  </si>
  <si>
    <t>VRN1</t>
  </si>
  <si>
    <t>Průzkumné, zeměměřičské a projektové práce</t>
  </si>
  <si>
    <t>Pasportizace objektu po provedení prací</t>
  </si>
  <si>
    <t>https://podminky.urs.cz/item/CS_URS_2025_02/013284000</t>
  </si>
  <si>
    <t>013294000</t>
  </si>
  <si>
    <t>Ostatní dokumentace stavby</t>
  </si>
  <si>
    <t>https://podminky.urs.cz/item/CS_URS_2025_02/013294000</t>
  </si>
  <si>
    <t>Výrobní dokumentace</t>
  </si>
  <si>
    <t>VRN2</t>
  </si>
  <si>
    <t>Příprava staveniště</t>
  </si>
  <si>
    <t>020001000</t>
  </si>
  <si>
    <t>https://podminky.urs.cz/item/CS_URS_2025_02/020001000</t>
  </si>
  <si>
    <t>VRN3</t>
  </si>
  <si>
    <t>Zařízení staveniště</t>
  </si>
  <si>
    <t>032103000</t>
  </si>
  <si>
    <t>Náklady na stavební buňky, úpravu stávajících objektů</t>
  </si>
  <si>
    <t>https://podminky.urs.cz/item/CS_URS_2025_02/032103000</t>
  </si>
  <si>
    <t>033103000</t>
  </si>
  <si>
    <t>Připojení energií pro zařízení staveniště</t>
  </si>
  <si>
    <t>https://podminky.urs.cz/item/CS_URS_2025_02/033103000</t>
  </si>
  <si>
    <t>033203000</t>
  </si>
  <si>
    <t>Spotřeba energií pro zařízení staveniště</t>
  </si>
  <si>
    <t>https://podminky.urs.cz/item/CS_URS_2025_02/033203000</t>
  </si>
  <si>
    <t>039103000</t>
  </si>
  <si>
    <t>Rozebrání, bourání a odvoz zařízení staveniště</t>
  </si>
  <si>
    <t>https://podminky.urs.cz/item/CS_URS_2025_02/039103000</t>
  </si>
  <si>
    <t>VRN4</t>
  </si>
  <si>
    <t>Inženýrská činnost</t>
  </si>
  <si>
    <t>041403000</t>
  </si>
  <si>
    <t>Bezpečnost a ochrana zdraví při práci na staveništi</t>
  </si>
  <si>
    <t>Generální zhotovitel stavby je povinen zajistit vyhodnocení rizik vyplývajících z činností vlastních i činností poddodavatelů, dále zpracování technologických postupů a současně zajistit, aby všechny osoby na stavbě byly s těmito riziky a technologickými postupy řádně seznámeny a proškoleny.</t>
  </si>
  <si>
    <t>https://podminky.urs.cz/item/CS_URS_2025_02/041403000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</si>
  <si>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</si>
  <si>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</si>
  <si>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</si>
  <si>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</si>
  <si>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</si>
  <si>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rPr>
        <sz val="8"/>
        <rFont val="Arial CE"/>
        <charset val="238"/>
      </rP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</si>
  <si>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</si>
  <si>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</si>
  <si>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rPr>
        <sz val="8"/>
        <rFont val="Arial CE"/>
        <charset val="238"/>
      </rP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</si>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</sst>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0000000"/>
    <numFmt numFmtId="165" formatCode="&quot;'CZ'&quot;00000000"/>
    <numFmt numFmtId="166" formatCode="#,##0.00%"/>
    <numFmt numFmtId="167" formatCode="dd\.mm\.yyyy"/>
    <numFmt numFmtId="168" formatCode="#,##0.000"/>
    <numFmt numFmtId="169" formatCode="0.000"/>
    <numFmt numFmtId="170" formatCode="#,##0.0"/>
    <numFmt numFmtId="171" formatCode="0.00000"/>
    <numFmt numFmtId="172" formatCode="0.0"/>
    <numFmt numFmtId="173" formatCode="_-* #,##0.00&quot; Kč&quot;_-;\-* #,##0.00&quot; Kč&quot;_-;_-* \-??&quot; Kč&quot;_-;_-@_-"/>
  </numFmts>
  <fonts count="65">
    <font>
      <sz val="8"/>
      <name val="Arial CE"/>
      <family val="2"/>
      <charset val="1"/>
    </font>
    <font>
      <sz val="10"/>
      <name val="Arial"/>
      <family val="2"/>
      <charset val="238"/>
    </font>
    <font>
      <sz val="10"/>
      <name val="Arial CE"/>
      <charset val="1"/>
    </font>
    <font>
      <sz val="8"/>
      <color rgb="FFFFFFFF"/>
      <name val="Arial CE"/>
      <charset val="1"/>
    </font>
    <font>
      <b/>
      <sz val="14"/>
      <name val="Arial CE"/>
      <charset val="1"/>
    </font>
    <font>
      <sz val="10"/>
      <color rgb="FF969696"/>
      <name val="Arial CE"/>
      <charset val="1"/>
    </font>
    <font>
      <b/>
      <sz val="11"/>
      <name val="Arial CE"/>
      <charset val="1"/>
    </font>
    <font>
      <b/>
      <sz val="10"/>
      <color rgb="FF003366"/>
      <name val="Arial CE"/>
      <charset val="1"/>
    </font>
    <font>
      <b/>
      <sz val="10"/>
      <name val="Arial CE"/>
      <charset val="1"/>
    </font>
    <font>
      <b/>
      <sz val="11"/>
      <color rgb="FF003366"/>
      <name val="Arial CE"/>
      <charset val="1"/>
    </font>
    <font>
      <b/>
      <sz val="10"/>
      <color rgb="FF969696"/>
      <name val="Arial CE"/>
      <charset val="1"/>
    </font>
    <font>
      <b/>
      <sz val="12"/>
      <name val="Arial CE"/>
      <charset val="1"/>
    </font>
    <font>
      <sz val="10"/>
      <color rgb="FFFFFFFF"/>
      <name val="Arial CE"/>
      <charset val="1"/>
    </font>
    <font>
      <sz val="11"/>
      <name val="Arial CE"/>
      <charset val="1"/>
    </font>
    <font>
      <sz val="9"/>
      <name val="Arial CE"/>
      <charset val="1"/>
    </font>
    <font>
      <b/>
      <sz val="12"/>
      <color rgb="FF960000"/>
      <name val="Arial CE"/>
      <charset val="1"/>
    </font>
    <font>
      <sz val="12"/>
      <name val="Arial CE"/>
      <charset val="1"/>
    </font>
    <font>
      <sz val="18"/>
      <color theme="10"/>
      <name val="Wingdings 2"/>
      <charset val="1"/>
    </font>
    <font>
      <u/>
      <sz val="11"/>
      <color theme="10"/>
      <name val="Calibri"/>
      <charset val="1"/>
    </font>
    <font>
      <sz val="11"/>
      <color rgb="FF003366"/>
      <name val="Arial CE"/>
      <charset val="1"/>
    </font>
    <font>
      <sz val="8"/>
      <color rgb="FF969696"/>
      <name val="Arial CE"/>
      <charset val="1"/>
    </font>
    <font>
      <sz val="12"/>
      <color rgb="FF003366"/>
      <name val="Arial CE"/>
      <charset val="1"/>
    </font>
    <font>
      <b/>
      <sz val="12"/>
      <color rgb="FF800000"/>
      <name val="Arial CE"/>
      <charset val="1"/>
    </font>
    <font>
      <sz val="10"/>
      <color rgb="FF003366"/>
      <name val="Arial CE"/>
      <charset val="1"/>
    </font>
    <font>
      <sz val="8"/>
      <color rgb="FF800080"/>
      <name val="Arial CE"/>
      <charset val="1"/>
    </font>
    <font>
      <sz val="8"/>
      <color rgb="FF505050"/>
      <name val="Arial CE"/>
      <charset val="1"/>
    </font>
    <font>
      <sz val="8"/>
      <color rgb="FFFF0000"/>
      <name val="Arial CE"/>
      <charset val="1"/>
    </font>
    <font>
      <sz val="8"/>
      <color rgb="FF003366"/>
      <name val="Arial CE"/>
      <charset val="1"/>
    </font>
    <font>
      <b/>
      <sz val="12"/>
      <color rgb="FF003366"/>
      <name val="Arial CE"/>
      <charset val="1"/>
    </font>
    <font>
      <b/>
      <sz val="11"/>
      <color rgb="FFFF0000"/>
      <name val="Arial CE"/>
      <family val="2"/>
      <charset val="1"/>
    </font>
    <font>
      <sz val="7"/>
      <color rgb="FF969696"/>
      <name val="Arial CE"/>
      <charset val="1"/>
    </font>
    <font>
      <sz val="7"/>
      <name val="Arial CE"/>
      <charset val="1"/>
    </font>
    <font>
      <sz val="7"/>
      <color rgb="FF979797"/>
      <name val="Arial CE"/>
      <charset val="1"/>
    </font>
    <font>
      <i/>
      <u/>
      <sz val="7"/>
      <color rgb="FF979797"/>
      <name val="Calibri"/>
      <charset val="1"/>
    </font>
    <font>
      <sz val="8"/>
      <color rgb="FFA9A9A9"/>
      <name val="Arial CE"/>
      <charset val="1"/>
    </font>
    <font>
      <b/>
      <sz val="8"/>
      <color rgb="FF003366"/>
      <name val="Arial CE"/>
      <charset val="1"/>
    </font>
    <font>
      <sz val="8"/>
      <color rgb="FF800080"/>
      <name val="Arial CE"/>
      <charset val="238"/>
    </font>
    <font>
      <b/>
      <sz val="8"/>
      <color rgb="FF800080"/>
      <name val="Arial CE"/>
      <charset val="1"/>
    </font>
    <font>
      <i/>
      <sz val="9"/>
      <color rgb="FF0000FF"/>
      <name val="Arial CE"/>
      <charset val="1"/>
    </font>
    <font>
      <i/>
      <sz val="8"/>
      <color rgb="FF0000FF"/>
      <name val="Arial CE"/>
      <charset val="1"/>
    </font>
    <font>
      <sz val="8"/>
      <name val="Arial CE"/>
      <family val="2"/>
      <charset val="238"/>
    </font>
    <font>
      <b/>
      <sz val="8"/>
      <name val="Arial CE"/>
      <charset val="1"/>
    </font>
    <font>
      <b/>
      <sz val="10"/>
      <name val="Arial CE"/>
      <family val="2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b/>
      <sz val="11"/>
      <color rgb="FF0000FF"/>
      <name val="Arial CE"/>
      <charset val="238"/>
    </font>
    <font>
      <sz val="10"/>
      <name val="Arial CE"/>
      <family val="2"/>
      <charset val="238"/>
    </font>
    <font>
      <sz val="9"/>
      <color rgb="FF003366"/>
      <name val="Arial CE"/>
      <charset val="1"/>
    </font>
    <font>
      <sz val="10"/>
      <name val="Arial CE"/>
      <charset val="238"/>
    </font>
    <font>
      <b/>
      <sz val="10"/>
      <name val="Arial CE"/>
      <family val="2"/>
      <charset val="1"/>
    </font>
    <font>
      <b/>
      <sz val="10"/>
      <color rgb="FFFF0000"/>
      <name val="Arial CE"/>
      <family val="2"/>
      <charset val="238"/>
    </font>
    <font>
      <sz val="10"/>
      <color rgb="FFFF0000"/>
      <name val="Arial CE"/>
      <family val="2"/>
      <charset val="238"/>
    </font>
    <font>
      <b/>
      <sz val="10"/>
      <color rgb="FF008000"/>
      <name val="Arial CE"/>
      <family val="2"/>
      <charset val="238"/>
    </font>
    <font>
      <sz val="10"/>
      <color rgb="FFFF0000"/>
      <name val="Arial CE"/>
      <charset val="238"/>
    </font>
    <font>
      <sz val="8"/>
      <name val="Arial CE"/>
      <charset val="238"/>
    </font>
    <font>
      <b/>
      <sz val="8"/>
      <name val="Arial CE"/>
      <family val="2"/>
      <charset val="238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9"/>
      <name val="Trebuchet MS"/>
      <charset val="238"/>
    </font>
    <font>
      <i/>
      <sz val="8"/>
      <name val="Arial CE"/>
      <charset val="238"/>
    </font>
    <font>
      <b/>
      <sz val="8"/>
      <name val="Arial CE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A500"/>
        <bgColor rgb="FFFFCC00"/>
      </patternFill>
    </fill>
    <fill>
      <patternFill patternType="solid">
        <fgColor rgb="FFBEBEBE"/>
        <bgColor rgb="FFD2D2D2"/>
      </patternFill>
    </fill>
    <fill>
      <patternFill patternType="solid">
        <fgColor rgb="FFD2D2D2"/>
        <bgColor rgb="FFBEBEBE"/>
      </patternFill>
    </fill>
    <fill>
      <patternFill patternType="solid">
        <fgColor rgb="FFFFC0CB"/>
        <bgColor rgb="FFD2D2D2"/>
      </patternFill>
    </fill>
    <fill>
      <patternFill patternType="solid">
        <fgColor rgb="FFFFFACD"/>
        <bgColor rgb="FFFFFFFF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hair">
        <color rgb="FF969696"/>
      </top>
      <bottom/>
      <diagonal/>
    </border>
    <border>
      <left/>
      <right/>
      <top/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/>
      <diagonal/>
    </border>
    <border>
      <left/>
      <right style="thin">
        <color rgb="FF969696"/>
      </right>
      <top style="thin">
        <color rgb="FF969696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rgb="FF969696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thin">
        <color auto="1"/>
      </right>
      <top style="hair">
        <color rgb="FF969696"/>
      </top>
      <bottom style="hair">
        <color rgb="FF969696"/>
      </bottom>
      <diagonal/>
    </border>
  </borders>
  <cellStyleXfs count="3">
    <xf numFmtId="0" fontId="0" fillId="0" borderId="0"/>
    <xf numFmtId="0" fontId="18" fillId="0" borderId="0" applyBorder="0" applyProtection="0"/>
    <xf numFmtId="0" fontId="2" fillId="0" borderId="0"/>
  </cellStyleXfs>
  <cellXfs count="354">
    <xf numFmtId="0" fontId="0" fillId="0" borderId="0" xfId="0"/>
    <xf numFmtId="0" fontId="2" fillId="0" borderId="0" xfId="0" applyFont="1" applyBorder="1" applyAlignment="1" applyProtection="1">
      <alignment vertical="center" wrapText="1"/>
    </xf>
    <xf numFmtId="167" fontId="2" fillId="0" borderId="0" xfId="0" applyNumberFormat="1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 wrapText="1"/>
    </xf>
    <xf numFmtId="4" fontId="11" fillId="3" borderId="8" xfId="0" applyNumberFormat="1" applyFont="1" applyFill="1" applyBorder="1" applyAlignment="1" applyProtection="1">
      <alignment vertical="center"/>
    </xf>
    <xf numFmtId="0" fontId="11" fillId="3" borderId="7" xfId="0" applyFont="1" applyFill="1" applyBorder="1" applyAlignment="1" applyProtection="1">
      <alignment horizontal="left" vertical="center"/>
    </xf>
    <xf numFmtId="4" fontId="10" fillId="0" borderId="0" xfId="0" applyNumberFormat="1" applyFont="1" applyBorder="1" applyAlignment="1" applyProtection="1">
      <alignment vertical="center"/>
    </xf>
    <xf numFmtId="166" fontId="5" fillId="0" borderId="0" xfId="0" applyNumberFormat="1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right" vertical="center"/>
    </xf>
    <xf numFmtId="4" fontId="8" fillId="0" borderId="5" xfId="0" applyNumberFormat="1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left" vertical="center" wrapText="1"/>
    </xf>
    <xf numFmtId="165" fontId="2" fillId="0" borderId="0" xfId="0" applyNumberFormat="1" applyFont="1" applyBorder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Border="1" applyAlignment="1" applyProtection="1"/>
    <xf numFmtId="0" fontId="0" fillId="0" borderId="0" xfId="0" applyAlignment="1" applyProtection="1"/>
    <xf numFmtId="0" fontId="3" fillId="0" borderId="0" xfId="0" applyFont="1" applyAlignment="1" applyProtection="1">
      <alignment horizontal="left" vertical="center"/>
    </xf>
    <xf numFmtId="0" fontId="0" fillId="0" borderId="0" xfId="0" applyBorder="1" applyAlignment="1" applyProtection="1"/>
    <xf numFmtId="0" fontId="0" fillId="0" borderId="0" xfId="0" applyFont="1" applyAlignment="1" applyProtection="1">
      <alignment horizontal="left" vertical="center"/>
    </xf>
    <xf numFmtId="0" fontId="0" fillId="0" borderId="1" xfId="0" applyBorder="1" applyAlignment="1" applyProtection="1"/>
    <xf numFmtId="0" fontId="0" fillId="0" borderId="2" xfId="0" applyBorder="1" applyAlignment="1" applyProtection="1"/>
    <xf numFmtId="0" fontId="0" fillId="0" borderId="3" xfId="0" applyBorder="1" applyAlignment="1" applyProtection="1"/>
    <xf numFmtId="0" fontId="4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top"/>
    </xf>
    <xf numFmtId="0" fontId="6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14" fontId="2" fillId="0" borderId="0" xfId="0" applyNumberFormat="1" applyFont="1" applyAlignment="1" applyProtection="1">
      <alignment horizontal="left" vertical="center"/>
    </xf>
    <xf numFmtId="164" fontId="2" fillId="0" borderId="0" xfId="0" applyNumberFormat="1" applyFont="1" applyAlignment="1" applyProtection="1">
      <alignment horizontal="left" vertical="center"/>
    </xf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vertical="center"/>
    </xf>
    <xf numFmtId="3" fontId="7" fillId="2" borderId="0" xfId="0" applyNumberFormat="1" applyFont="1" applyFill="1" applyAlignment="1" applyProtection="1">
      <alignment horizontal="center" wrapText="1"/>
    </xf>
    <xf numFmtId="0" fontId="0" fillId="0" borderId="4" xfId="0" applyBorder="1" applyAlignment="1" applyProtection="1"/>
    <xf numFmtId="0" fontId="0" fillId="0" borderId="0" xfId="0" applyFont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3" fontId="9" fillId="2" borderId="0" xfId="0" applyNumberFormat="1" applyFont="1" applyFill="1" applyAlignment="1" applyProtection="1"/>
    <xf numFmtId="0" fontId="5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3" borderId="0" xfId="0" applyFont="1" applyFill="1" applyAlignment="1" applyProtection="1">
      <alignment vertical="center"/>
    </xf>
    <xf numFmtId="0" fontId="11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11" fillId="3" borderId="7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14" fillId="4" borderId="8" xfId="0" applyFont="1" applyFill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vertical="center"/>
    </xf>
    <xf numFmtId="0" fontId="15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left" vertical="center"/>
    </xf>
    <xf numFmtId="0" fontId="17" fillId="0" borderId="0" xfId="1" applyFont="1" applyBorder="1" applyAlignment="1" applyProtection="1">
      <alignment horizontal="center" vertical="center"/>
    </xf>
    <xf numFmtId="0" fontId="13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13" fillId="0" borderId="0" xfId="0" applyFont="1" applyAlignment="1" applyProtection="1">
      <alignment horizontal="left" vertical="center"/>
    </xf>
    <xf numFmtId="0" fontId="0" fillId="0" borderId="3" xfId="0" applyBorder="1" applyAlignment="1" applyProtection="1">
      <alignment vertical="center"/>
    </xf>
    <xf numFmtId="167" fontId="2" fillId="0" borderId="0" xfId="0" applyNumberFormat="1" applyFont="1" applyAlignment="1" applyProtection="1">
      <alignment horizontal="left" vertical="center"/>
    </xf>
    <xf numFmtId="0" fontId="0" fillId="0" borderId="0" xfId="0" applyFont="1" applyAlignment="1" applyProtection="1">
      <alignment vertical="center" wrapText="1"/>
    </xf>
    <xf numFmtId="0" fontId="0" fillId="0" borderId="3" xfId="0" applyFont="1" applyBorder="1" applyAlignment="1" applyProtection="1">
      <alignment vertical="center" wrapText="1"/>
    </xf>
    <xf numFmtId="0" fontId="0" fillId="0" borderId="3" xfId="0" applyBorder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0" fillId="0" borderId="11" xfId="0" applyFont="1" applyBorder="1" applyAlignment="1" applyProtection="1">
      <alignment vertical="center"/>
    </xf>
    <xf numFmtId="0" fontId="8" fillId="0" borderId="0" xfId="0" applyFont="1" applyAlignment="1" applyProtection="1">
      <alignment horizontal="left" vertical="center"/>
    </xf>
    <xf numFmtId="4" fontId="15" fillId="0" borderId="0" xfId="0" applyNumberFormat="1" applyFont="1" applyAlignment="1" applyProtection="1">
      <alignment vertical="center"/>
    </xf>
    <xf numFmtId="0" fontId="5" fillId="0" borderId="0" xfId="0" applyFont="1" applyAlignment="1" applyProtection="1">
      <alignment horizontal="right" vertical="center"/>
    </xf>
    <xf numFmtId="0" fontId="20" fillId="0" borderId="0" xfId="0" applyFont="1" applyAlignment="1" applyProtection="1">
      <alignment horizontal="left" vertical="center"/>
    </xf>
    <xf numFmtId="4" fontId="5" fillId="0" borderId="0" xfId="0" applyNumberFormat="1" applyFont="1" applyAlignment="1" applyProtection="1">
      <alignment vertical="center"/>
    </xf>
    <xf numFmtId="166" fontId="5" fillId="0" borderId="0" xfId="0" applyNumberFormat="1" applyFont="1" applyAlignment="1" applyProtection="1">
      <alignment horizontal="right" vertical="center"/>
    </xf>
    <xf numFmtId="0" fontId="0" fillId="4" borderId="0" xfId="0" applyFont="1" applyFill="1" applyAlignment="1" applyProtection="1">
      <alignment vertical="center"/>
    </xf>
    <xf numFmtId="0" fontId="11" fillId="4" borderId="6" xfId="0" applyFont="1" applyFill="1" applyBorder="1" applyAlignment="1" applyProtection="1">
      <alignment horizontal="left" vertical="center"/>
    </xf>
    <xf numFmtId="0" fontId="11" fillId="4" borderId="7" xfId="0" applyFont="1" applyFill="1" applyBorder="1" applyAlignment="1" applyProtection="1">
      <alignment horizontal="right" vertical="center"/>
    </xf>
    <xf numFmtId="0" fontId="11" fillId="4" borderId="7" xfId="0" applyFont="1" applyFill="1" applyBorder="1" applyAlignment="1" applyProtection="1">
      <alignment horizontal="center" vertical="center"/>
    </xf>
    <xf numFmtId="4" fontId="11" fillId="4" borderId="7" xfId="0" applyNumberFormat="1" applyFont="1" applyFill="1" applyBorder="1" applyAlignment="1" applyProtection="1">
      <alignment vertical="center"/>
    </xf>
    <xf numFmtId="0" fontId="0" fillId="4" borderId="8" xfId="0" applyFont="1" applyFill="1" applyBorder="1" applyAlignment="1" applyProtection="1">
      <alignment vertical="center"/>
    </xf>
    <xf numFmtId="0" fontId="2" fillId="0" borderId="0" xfId="0" applyFont="1" applyAlignment="1" applyProtection="1">
      <alignment horizontal="left" vertical="center" wrapText="1"/>
    </xf>
    <xf numFmtId="0" fontId="14" fillId="4" borderId="0" xfId="0" applyFont="1" applyFill="1" applyAlignment="1" applyProtection="1">
      <alignment horizontal="left" vertical="center"/>
    </xf>
    <xf numFmtId="0" fontId="14" fillId="4" borderId="0" xfId="0" applyFont="1" applyFill="1" applyAlignment="1" applyProtection="1">
      <alignment horizontal="right" vertical="center"/>
    </xf>
    <xf numFmtId="0" fontId="21" fillId="0" borderId="0" xfId="0" applyFont="1" applyAlignment="1" applyProtection="1">
      <alignment vertical="center"/>
    </xf>
    <xf numFmtId="0" fontId="22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0" fontId="21" fillId="0" borderId="3" xfId="0" applyFont="1" applyBorder="1" applyAlignment="1" applyProtection="1">
      <alignment vertical="center"/>
    </xf>
    <xf numFmtId="0" fontId="21" fillId="0" borderId="12" xfId="0" applyFont="1" applyBorder="1" applyAlignment="1" applyProtection="1">
      <alignment horizontal="left" vertical="center"/>
    </xf>
    <xf numFmtId="0" fontId="21" fillId="0" borderId="12" xfId="0" applyFont="1" applyBorder="1" applyAlignment="1" applyProtection="1">
      <alignment vertical="center"/>
    </xf>
    <xf numFmtId="4" fontId="21" fillId="0" borderId="12" xfId="0" applyNumberFormat="1" applyFont="1" applyBorder="1" applyAlignment="1" applyProtection="1">
      <alignment vertical="center"/>
    </xf>
    <xf numFmtId="0" fontId="23" fillId="0" borderId="3" xfId="0" applyFont="1" applyBorder="1" applyAlignment="1" applyProtection="1">
      <alignment vertical="center"/>
    </xf>
    <xf numFmtId="0" fontId="23" fillId="0" borderId="12" xfId="0" applyFont="1" applyBorder="1" applyAlignment="1" applyProtection="1">
      <alignment horizontal="left" vertical="center"/>
    </xf>
    <xf numFmtId="0" fontId="23" fillId="0" borderId="12" xfId="0" applyFont="1" applyBorder="1" applyAlignment="1" applyProtection="1">
      <alignment vertical="center"/>
    </xf>
    <xf numFmtId="4" fontId="23" fillId="0" borderId="12" xfId="0" applyNumberFormat="1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5" fillId="0" borderId="0" xfId="0" applyFont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0" fillId="0" borderId="0" xfId="0" applyFont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4" fillId="4" borderId="13" xfId="0" applyFont="1" applyFill="1" applyBorder="1" applyAlignment="1" applyProtection="1">
      <alignment horizontal="center" vertical="center" wrapText="1"/>
    </xf>
    <xf numFmtId="0" fontId="14" fillId="4" borderId="14" xfId="0" applyFont="1" applyFill="1" applyBorder="1" applyAlignment="1" applyProtection="1">
      <alignment horizontal="center" vertical="center" wrapText="1"/>
    </xf>
    <xf numFmtId="0" fontId="14" fillId="4" borderId="15" xfId="0" applyFont="1" applyFill="1" applyBorder="1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4" fontId="15" fillId="0" borderId="0" xfId="0" applyNumberFormat="1" applyFont="1" applyAlignment="1" applyProtection="1"/>
    <xf numFmtId="0" fontId="27" fillId="0" borderId="0" xfId="0" applyFont="1" applyAlignment="1" applyProtection="1"/>
    <xf numFmtId="0" fontId="27" fillId="0" borderId="3" xfId="0" applyFont="1" applyBorder="1" applyAlignment="1" applyProtection="1"/>
    <xf numFmtId="0" fontId="27" fillId="0" borderId="0" xfId="0" applyFont="1" applyAlignment="1" applyProtection="1">
      <alignment horizontal="left"/>
    </xf>
    <xf numFmtId="0" fontId="28" fillId="0" borderId="0" xfId="0" applyFont="1" applyAlignment="1" applyProtection="1">
      <alignment horizontal="left"/>
    </xf>
    <xf numFmtId="0" fontId="21" fillId="0" borderId="0" xfId="0" applyFont="1" applyAlignment="1" applyProtection="1">
      <alignment horizontal="left"/>
    </xf>
    <xf numFmtId="4" fontId="28" fillId="0" borderId="0" xfId="0" applyNumberFormat="1" applyFont="1" applyAlignment="1" applyProtection="1"/>
    <xf numFmtId="0" fontId="23" fillId="0" borderId="0" xfId="0" applyFont="1" applyAlignment="1" applyProtection="1">
      <alignment horizontal="left"/>
    </xf>
    <xf numFmtId="4" fontId="23" fillId="0" borderId="0" xfId="0" applyNumberFormat="1" applyFont="1" applyAlignment="1" applyProtection="1"/>
    <xf numFmtId="0" fontId="14" fillId="0" borderId="16" xfId="0" applyFont="1" applyBorder="1" applyAlignment="1" applyProtection="1">
      <alignment horizontal="center" vertical="center"/>
    </xf>
    <xf numFmtId="49" fontId="14" fillId="0" borderId="16" xfId="0" applyNumberFormat="1" applyFont="1" applyBorder="1" applyAlignment="1" applyProtection="1">
      <alignment horizontal="left" vertical="center" wrapText="1"/>
    </xf>
    <xf numFmtId="0" fontId="14" fillId="0" borderId="13" xfId="0" applyFont="1" applyBorder="1" applyAlignment="1" applyProtection="1">
      <alignment horizontal="left" vertical="center" wrapText="1"/>
    </xf>
    <xf numFmtId="0" fontId="14" fillId="0" borderId="14" xfId="0" applyFont="1" applyBorder="1" applyAlignment="1" applyProtection="1">
      <alignment horizontal="left" vertical="center" wrapText="1"/>
    </xf>
    <xf numFmtId="0" fontId="14" fillId="0" borderId="15" xfId="0" applyFont="1" applyBorder="1" applyAlignment="1" applyProtection="1">
      <alignment horizontal="left" vertical="center" wrapText="1"/>
    </xf>
    <xf numFmtId="0" fontId="14" fillId="0" borderId="16" xfId="0" applyFont="1" applyBorder="1" applyAlignment="1" applyProtection="1">
      <alignment horizontal="center" vertical="center" wrapText="1"/>
    </xf>
    <xf numFmtId="168" fontId="14" fillId="0" borderId="16" xfId="0" applyNumberFormat="1" applyFont="1" applyBorder="1" applyAlignment="1" applyProtection="1">
      <alignment vertical="center"/>
    </xf>
    <xf numFmtId="4" fontId="14" fillId="0" borderId="16" xfId="0" applyNumberFormat="1" applyFont="1" applyBorder="1" applyAlignment="1" applyProtection="1">
      <alignment vertical="center"/>
    </xf>
    <xf numFmtId="0" fontId="14" fillId="0" borderId="16" xfId="0" applyFont="1" applyBorder="1" applyAlignment="1" applyProtection="1">
      <alignment horizontal="left" vertical="center" wrapText="1"/>
    </xf>
    <xf numFmtId="0" fontId="30" fillId="0" borderId="0" xfId="0" applyFont="1" applyAlignment="1" applyProtection="1">
      <alignment horizontal="left" vertical="center"/>
    </xf>
    <xf numFmtId="0" fontId="32" fillId="0" borderId="0" xfId="0" applyFont="1" applyAlignment="1" applyProtection="1">
      <alignment horizontal="left" vertical="center"/>
    </xf>
    <xf numFmtId="0" fontId="33" fillId="0" borderId="0" xfId="1" applyFont="1" applyBorder="1" applyAlignment="1" applyProtection="1">
      <alignment vertical="center" wrapText="1"/>
    </xf>
    <xf numFmtId="0" fontId="24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horizontal="left" vertical="center" wrapText="1"/>
    </xf>
    <xf numFmtId="0" fontId="25" fillId="0" borderId="3" xfId="0" applyFont="1" applyBorder="1" applyAlignment="1" applyProtection="1">
      <alignment vertical="center"/>
    </xf>
    <xf numFmtId="0" fontId="25" fillId="0" borderId="0" xfId="0" applyFont="1" applyAlignment="1" applyProtection="1">
      <alignment horizontal="left" vertical="center"/>
    </xf>
    <xf numFmtId="0" fontId="25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vertical="center"/>
    </xf>
    <xf numFmtId="168" fontId="25" fillId="0" borderId="0" xfId="0" applyNumberFormat="1" applyFont="1" applyAlignment="1" applyProtection="1">
      <alignment vertical="center"/>
    </xf>
    <xf numFmtId="0" fontId="31" fillId="0" borderId="0" xfId="0" applyFont="1" applyAlignment="1" applyProtection="1">
      <alignment horizontal="left" vertical="center" wrapText="1"/>
    </xf>
    <xf numFmtId="0" fontId="7" fillId="0" borderId="0" xfId="0" applyFont="1" applyAlignment="1" applyProtection="1">
      <alignment horizontal="left"/>
    </xf>
    <xf numFmtId="0" fontId="35" fillId="0" borderId="0" xfId="0" applyFont="1" applyAlignment="1" applyProtection="1"/>
    <xf numFmtId="4" fontId="7" fillId="0" borderId="0" xfId="0" applyNumberFormat="1" applyFont="1" applyAlignment="1" applyProtection="1"/>
    <xf numFmtId="0" fontId="36" fillId="0" borderId="0" xfId="0" applyFont="1" applyAlignment="1" applyProtection="1">
      <alignment horizontal="left" vertical="center" wrapText="1"/>
    </xf>
    <xf numFmtId="0" fontId="25" fillId="0" borderId="0" xfId="0" applyFont="1" applyAlignment="1" applyProtection="1">
      <alignment horizontal="right" vertical="center" wrapText="1"/>
    </xf>
    <xf numFmtId="0" fontId="25" fillId="0" borderId="0" xfId="0" applyFont="1" applyAlignment="1" applyProtection="1">
      <alignment horizontal="center" vertical="center" wrapText="1"/>
    </xf>
    <xf numFmtId="0" fontId="0" fillId="2" borderId="0" xfId="0" applyFont="1" applyFill="1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right"/>
    </xf>
    <xf numFmtId="168" fontId="25" fillId="0" borderId="0" xfId="0" applyNumberFormat="1" applyFont="1" applyAlignment="1" applyProtection="1">
      <alignment horizontal="right" vertical="center"/>
    </xf>
    <xf numFmtId="0" fontId="0" fillId="0" borderId="0" xfId="0" applyAlignment="1" applyProtection="1">
      <alignment horizontal="left"/>
    </xf>
    <xf numFmtId="0" fontId="24" fillId="0" borderId="0" xfId="0" applyFont="1" applyAlignment="1" applyProtection="1">
      <alignment horizontal="right" vertical="center" wrapText="1"/>
    </xf>
    <xf numFmtId="0" fontId="37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horizontal="left" vertical="center" wrapText="1"/>
    </xf>
    <xf numFmtId="169" fontId="25" fillId="0" borderId="0" xfId="0" applyNumberFormat="1" applyFont="1" applyAlignment="1" applyProtection="1">
      <alignment horizontal="left" vertical="center" wrapText="1"/>
    </xf>
    <xf numFmtId="4" fontId="25" fillId="0" borderId="0" xfId="0" applyNumberFormat="1" applyFont="1" applyAlignment="1" applyProtection="1">
      <alignment horizontal="center" vertical="center" wrapText="1"/>
    </xf>
    <xf numFmtId="0" fontId="35" fillId="0" borderId="0" xfId="0" applyFont="1" applyAlignment="1" applyProtection="1">
      <alignment horizontal="left"/>
    </xf>
    <xf numFmtId="0" fontId="27" fillId="2" borderId="0" xfId="0" applyFont="1" applyFill="1" applyAlignment="1" applyProtection="1"/>
    <xf numFmtId="170" fontId="25" fillId="0" borderId="0" xfId="0" applyNumberFormat="1" applyFont="1" applyAlignment="1" applyProtection="1">
      <alignment vertical="center"/>
    </xf>
    <xf numFmtId="0" fontId="38" fillId="0" borderId="16" xfId="0" applyFont="1" applyBorder="1" applyAlignment="1" applyProtection="1">
      <alignment horizontal="center" vertical="center"/>
    </xf>
    <xf numFmtId="49" fontId="38" fillId="0" borderId="16" xfId="0" applyNumberFormat="1" applyFont="1" applyBorder="1" applyAlignment="1" applyProtection="1">
      <alignment horizontal="left" vertical="center" wrapText="1"/>
    </xf>
    <xf numFmtId="0" fontId="38" fillId="0" borderId="13" xfId="0" applyFont="1" applyBorder="1" applyAlignment="1" applyProtection="1">
      <alignment horizontal="left" vertical="center" wrapText="1"/>
    </xf>
    <xf numFmtId="0" fontId="38" fillId="0" borderId="14" xfId="0" applyFont="1" applyBorder="1" applyAlignment="1" applyProtection="1">
      <alignment horizontal="left" vertical="center" wrapText="1"/>
    </xf>
    <xf numFmtId="0" fontId="38" fillId="0" borderId="15" xfId="0" applyFont="1" applyBorder="1" applyAlignment="1" applyProtection="1">
      <alignment horizontal="left" vertical="center" wrapText="1"/>
    </xf>
    <xf numFmtId="0" fontId="38" fillId="0" borderId="16" xfId="0" applyFont="1" applyBorder="1" applyAlignment="1" applyProtection="1">
      <alignment horizontal="center" vertical="center" wrapText="1"/>
    </xf>
    <xf numFmtId="168" fontId="38" fillId="0" borderId="16" xfId="0" applyNumberFormat="1" applyFont="1" applyBorder="1" applyAlignment="1" applyProtection="1">
      <alignment vertical="center"/>
    </xf>
    <xf numFmtId="4" fontId="38" fillId="0" borderId="16" xfId="0" applyNumberFormat="1" applyFont="1" applyBorder="1" applyAlignment="1" applyProtection="1">
      <alignment vertical="center"/>
    </xf>
    <xf numFmtId="0" fontId="38" fillId="0" borderId="16" xfId="0" applyFont="1" applyBorder="1" applyAlignment="1" applyProtection="1">
      <alignment horizontal="left" vertical="center" wrapText="1"/>
    </xf>
    <xf numFmtId="0" fontId="39" fillId="0" borderId="3" xfId="0" applyFont="1" applyBorder="1" applyAlignment="1" applyProtection="1">
      <alignment vertical="center"/>
    </xf>
    <xf numFmtId="0" fontId="28" fillId="0" borderId="0" xfId="0" applyFont="1" applyAlignment="1" applyProtection="1"/>
    <xf numFmtId="0" fontId="26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horizontal="left" vertical="center"/>
    </xf>
    <xf numFmtId="172" fontId="25" fillId="0" borderId="0" xfId="0" applyNumberFormat="1" applyFont="1" applyAlignment="1" applyProtection="1">
      <alignment horizontal="right" vertical="center" wrapText="1"/>
    </xf>
    <xf numFmtId="172" fontId="25" fillId="0" borderId="0" xfId="0" applyNumberFormat="1" applyFont="1" applyAlignment="1" applyProtection="1">
      <alignment horizontal="left" vertical="center" wrapText="1"/>
    </xf>
    <xf numFmtId="0" fontId="0" fillId="0" borderId="0" xfId="0" applyAlignment="1" applyProtection="1">
      <alignment horizontal="center" vertical="center" wrapText="1"/>
    </xf>
    <xf numFmtId="4" fontId="41" fillId="0" borderId="0" xfId="0" applyNumberFormat="1" applyFont="1" applyAlignment="1" applyProtection="1">
      <alignment vertical="center"/>
    </xf>
    <xf numFmtId="4" fontId="21" fillId="0" borderId="0" xfId="0" applyNumberFormat="1" applyFont="1" applyAlignment="1" applyProtection="1"/>
    <xf numFmtId="0" fontId="27" fillId="0" borderId="0" xfId="0" applyFont="1" applyAlignment="1" applyProtection="1">
      <alignment horizontal="center"/>
    </xf>
    <xf numFmtId="4" fontId="27" fillId="0" borderId="0" xfId="0" applyNumberFormat="1" applyFont="1" applyAlignment="1" applyProtection="1">
      <alignment vertical="center"/>
    </xf>
    <xf numFmtId="0" fontId="42" fillId="0" borderId="18" xfId="2" applyFont="1" applyBorder="1" applyAlignment="1" applyProtection="1">
      <alignment horizontal="center" vertical="center"/>
    </xf>
    <xf numFmtId="49" fontId="43" fillId="0" borderId="18" xfId="2" applyNumberFormat="1" applyFont="1" applyBorder="1" applyAlignment="1" applyProtection="1">
      <alignment horizontal="center" vertical="center"/>
    </xf>
    <xf numFmtId="0" fontId="40" fillId="0" borderId="18" xfId="2" applyFont="1" applyBorder="1" applyAlignment="1" applyProtection="1">
      <alignment horizontal="left" vertical="center" wrapText="1"/>
    </xf>
    <xf numFmtId="0" fontId="44" fillId="0" borderId="18" xfId="2" applyFont="1" applyBorder="1" applyAlignment="1" applyProtection="1">
      <alignment horizontal="center"/>
    </xf>
    <xf numFmtId="0" fontId="14" fillId="0" borderId="18" xfId="2" applyFont="1" applyBorder="1" applyAlignment="1" applyProtection="1">
      <alignment horizontal="center" vertical="center"/>
    </xf>
    <xf numFmtId="173" fontId="14" fillId="0" borderId="18" xfId="2" applyNumberFormat="1" applyFont="1" applyBorder="1" applyAlignment="1" applyProtection="1">
      <alignment horizontal="right" vertical="center"/>
    </xf>
    <xf numFmtId="173" fontId="2" fillId="0" borderId="18" xfId="2" applyNumberFormat="1" applyFont="1" applyBorder="1" applyAlignment="1" applyProtection="1">
      <alignment horizontal="right" vertical="center"/>
    </xf>
    <xf numFmtId="0" fontId="45" fillId="0" borderId="0" xfId="0" applyFont="1" applyAlignment="1" applyProtection="1"/>
    <xf numFmtId="0" fontId="0" fillId="5" borderId="0" xfId="0" applyFont="1" applyFill="1" applyAlignment="1" applyProtection="1"/>
    <xf numFmtId="0" fontId="46" fillId="0" borderId="0" xfId="2" applyFont="1" applyAlignment="1" applyProtection="1"/>
    <xf numFmtId="0" fontId="44" fillId="0" borderId="0" xfId="2" applyFont="1" applyAlignment="1" applyProtection="1"/>
    <xf numFmtId="0" fontId="27" fillId="0" borderId="10" xfId="0" applyFont="1" applyBorder="1" applyAlignment="1" applyProtection="1">
      <alignment horizontal="left"/>
    </xf>
    <xf numFmtId="0" fontId="23" fillId="0" borderId="10" xfId="0" applyFont="1" applyBorder="1" applyAlignment="1" applyProtection="1">
      <alignment horizontal="left"/>
    </xf>
    <xf numFmtId="0" fontId="47" fillId="0" borderId="10" xfId="0" applyFont="1" applyBorder="1" applyAlignment="1" applyProtection="1"/>
    <xf numFmtId="4" fontId="47" fillId="0" borderId="10" xfId="0" applyNumberFormat="1" applyFont="1" applyBorder="1" applyAlignment="1" applyProtection="1"/>
    <xf numFmtId="0" fontId="14" fillId="5" borderId="18" xfId="2" applyFont="1" applyFill="1" applyBorder="1" applyAlignment="1" applyProtection="1">
      <alignment horizontal="center" vertical="center"/>
    </xf>
    <xf numFmtId="0" fontId="42" fillId="0" borderId="0" xfId="2" applyFont="1" applyBorder="1" applyAlignment="1" applyProtection="1">
      <alignment horizontal="center" vertical="center"/>
    </xf>
    <xf numFmtId="0" fontId="47" fillId="0" borderId="0" xfId="0" applyFont="1" applyAlignment="1" applyProtection="1"/>
    <xf numFmtId="4" fontId="47" fillId="0" borderId="0" xfId="0" applyNumberFormat="1" applyFont="1" applyAlignment="1" applyProtection="1"/>
    <xf numFmtId="0" fontId="48" fillId="0" borderId="18" xfId="2" applyFont="1" applyBorder="1" applyAlignment="1" applyProtection="1">
      <alignment horizontal="center" vertical="center"/>
    </xf>
    <xf numFmtId="49" fontId="48" fillId="0" borderId="18" xfId="2" applyNumberFormat="1" applyFont="1" applyBorder="1" applyAlignment="1" applyProtection="1">
      <alignment horizontal="center" vertical="center"/>
    </xf>
    <xf numFmtId="0" fontId="49" fillId="0" borderId="0" xfId="0" applyFont="1" applyAlignment="1" applyProtection="1">
      <alignment vertical="center"/>
    </xf>
    <xf numFmtId="0" fontId="23" fillId="6" borderId="12" xfId="0" applyFont="1" applyFill="1" applyBorder="1" applyAlignment="1" applyProtection="1">
      <alignment vertical="center"/>
    </xf>
    <xf numFmtId="0" fontId="7" fillId="6" borderId="12" xfId="0" applyFont="1" applyFill="1" applyBorder="1" applyAlignment="1" applyProtection="1">
      <alignment horizontal="center" vertical="center"/>
    </xf>
    <xf numFmtId="0" fontId="46" fillId="0" borderId="18" xfId="2" applyFont="1" applyBorder="1" applyAlignment="1" applyProtection="1">
      <alignment horizontal="center"/>
    </xf>
    <xf numFmtId="0" fontId="2" fillId="0" borderId="18" xfId="2" applyBorder="1" applyAlignment="1" applyProtection="1">
      <alignment horizontal="center" vertical="center"/>
    </xf>
    <xf numFmtId="173" fontId="46" fillId="0" borderId="18" xfId="2" applyNumberFormat="1" applyFont="1" applyBorder="1" applyAlignment="1" applyProtection="1">
      <alignment horizontal="right" vertical="center"/>
    </xf>
    <xf numFmtId="0" fontId="50" fillId="0" borderId="18" xfId="2" applyFont="1" applyBorder="1" applyAlignment="1" applyProtection="1">
      <alignment horizontal="center" vertical="center"/>
    </xf>
    <xf numFmtId="49" fontId="51" fillId="0" borderId="18" xfId="2" applyNumberFormat="1" applyFont="1" applyBorder="1" applyAlignment="1" applyProtection="1">
      <alignment horizontal="center" vertical="center"/>
    </xf>
    <xf numFmtId="0" fontId="46" fillId="0" borderId="18" xfId="2" applyFont="1" applyBorder="1" applyAlignment="1" applyProtection="1">
      <alignment horizontal="center" vertical="center"/>
    </xf>
    <xf numFmtId="0" fontId="52" fillId="0" borderId="18" xfId="2" applyFont="1" applyBorder="1" applyAlignment="1" applyProtection="1">
      <alignment horizontal="center" vertical="center"/>
    </xf>
    <xf numFmtId="0" fontId="14" fillId="0" borderId="11" xfId="0" applyFont="1" applyBorder="1" applyAlignment="1" applyProtection="1">
      <alignment horizontal="center" vertical="center"/>
    </xf>
    <xf numFmtId="0" fontId="42" fillId="0" borderId="19" xfId="2" applyFont="1" applyBorder="1" applyAlignment="1" applyProtection="1">
      <alignment horizontal="center" vertical="center"/>
    </xf>
    <xf numFmtId="49" fontId="48" fillId="0" borderId="19" xfId="2" applyNumberFormat="1" applyFont="1" applyBorder="1" applyAlignment="1" applyProtection="1">
      <alignment horizontal="center" vertical="center"/>
    </xf>
    <xf numFmtId="0" fontId="40" fillId="0" borderId="19" xfId="2" applyFont="1" applyBorder="1" applyAlignment="1" applyProtection="1">
      <alignment horizontal="left" vertical="center" wrapText="1"/>
    </xf>
    <xf numFmtId="0" fontId="46" fillId="0" borderId="19" xfId="2" applyFont="1" applyBorder="1" applyAlignment="1" applyProtection="1">
      <alignment horizontal="center"/>
    </xf>
    <xf numFmtId="0" fontId="2" fillId="0" borderId="19" xfId="2" applyBorder="1" applyAlignment="1" applyProtection="1">
      <alignment horizontal="center" vertical="center"/>
    </xf>
    <xf numFmtId="173" fontId="2" fillId="0" borderId="19" xfId="2" applyNumberFormat="1" applyFont="1" applyBorder="1" applyAlignment="1" applyProtection="1">
      <alignment horizontal="right" vertical="center"/>
    </xf>
    <xf numFmtId="173" fontId="46" fillId="0" borderId="19" xfId="2" applyNumberFormat="1" applyFont="1" applyBorder="1" applyAlignment="1" applyProtection="1">
      <alignment horizontal="right" vertical="center"/>
    </xf>
    <xf numFmtId="173" fontId="2" fillId="0" borderId="20" xfId="2" applyNumberFormat="1" applyFont="1" applyBorder="1" applyAlignment="1" applyProtection="1">
      <alignment horizontal="right" vertical="center"/>
    </xf>
    <xf numFmtId="49" fontId="53" fillId="0" borderId="18" xfId="2" applyNumberFormat="1" applyFont="1" applyBorder="1" applyAlignment="1" applyProtection="1">
      <alignment horizontal="center" vertical="center"/>
    </xf>
    <xf numFmtId="0" fontId="54" fillId="0" borderId="18" xfId="2" applyFont="1" applyBorder="1" applyAlignment="1" applyProtection="1">
      <alignment horizontal="left" vertical="center" wrapText="1"/>
    </xf>
    <xf numFmtId="0" fontId="48" fillId="0" borderId="18" xfId="2" applyFont="1" applyBorder="1" applyAlignment="1" applyProtection="1">
      <alignment horizontal="center"/>
    </xf>
    <xf numFmtId="173" fontId="48" fillId="0" borderId="18" xfId="2" applyNumberFormat="1" applyFont="1" applyBorder="1" applyAlignment="1" applyProtection="1">
      <alignment horizontal="right" vertical="center"/>
    </xf>
    <xf numFmtId="0" fontId="55" fillId="0" borderId="18" xfId="2" applyFont="1" applyBorder="1" applyAlignment="1" applyProtection="1">
      <alignment horizontal="left" vertical="center" wrapText="1"/>
    </xf>
    <xf numFmtId="0" fontId="2" fillId="6" borderId="18" xfId="2" applyFill="1" applyBorder="1" applyAlignment="1" applyProtection="1">
      <alignment horizontal="center" vertical="center"/>
    </xf>
    <xf numFmtId="0" fontId="0" fillId="0" borderId="21" xfId="0" applyBorder="1" applyAlignment="1" applyProtection="1"/>
    <xf numFmtId="0" fontId="0" fillId="0" borderId="22" xfId="0" applyBorder="1" applyAlignment="1" applyProtection="1"/>
    <xf numFmtId="0" fontId="0" fillId="0" borderId="22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 wrapText="1"/>
    </xf>
    <xf numFmtId="0" fontId="0" fillId="0" borderId="23" xfId="0" applyFont="1" applyBorder="1" applyAlignment="1" applyProtection="1">
      <alignment vertical="center"/>
    </xf>
    <xf numFmtId="0" fontId="0" fillId="4" borderId="24" xfId="0" applyFont="1" applyFill="1" applyBorder="1" applyAlignment="1" applyProtection="1">
      <alignment vertical="center"/>
    </xf>
    <xf numFmtId="0" fontId="0" fillId="0" borderId="25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4" borderId="22" xfId="0" applyFont="1" applyFill="1" applyBorder="1" applyAlignment="1" applyProtection="1">
      <alignment vertical="center"/>
    </xf>
    <xf numFmtId="0" fontId="21" fillId="0" borderId="22" xfId="0" applyFont="1" applyBorder="1" applyAlignment="1" applyProtection="1">
      <alignment vertical="center"/>
    </xf>
    <xf numFmtId="0" fontId="23" fillId="0" borderId="22" xfId="0" applyFont="1" applyBorder="1" applyAlignment="1" applyProtection="1">
      <alignment vertical="center"/>
    </xf>
    <xf numFmtId="0" fontId="14" fillId="4" borderId="26" xfId="0" applyFont="1" applyFill="1" applyBorder="1" applyAlignment="1" applyProtection="1">
      <alignment horizontal="center" vertical="center" wrapText="1"/>
    </xf>
    <xf numFmtId="0" fontId="27" fillId="0" borderId="22" xfId="0" applyFont="1" applyBorder="1" applyAlignment="1" applyProtection="1"/>
    <xf numFmtId="0" fontId="14" fillId="0" borderId="27" xfId="0" applyFont="1" applyBorder="1" applyAlignment="1" applyProtection="1">
      <alignment horizontal="left" vertical="center" wrapText="1"/>
    </xf>
    <xf numFmtId="0" fontId="14" fillId="0" borderId="0" xfId="0" applyFont="1" applyAlignment="1" applyProtection="1">
      <alignment horizontal="left" vertical="center"/>
    </xf>
    <xf numFmtId="4" fontId="0" fillId="0" borderId="0" xfId="0" applyNumberFormat="1" applyFont="1" applyAlignment="1" applyProtection="1">
      <alignment vertical="center"/>
    </xf>
    <xf numFmtId="0" fontId="24" fillId="0" borderId="22" xfId="0" applyFont="1" applyBorder="1" applyAlignment="1" applyProtection="1">
      <alignment vertical="center"/>
    </xf>
    <xf numFmtId="0" fontId="0" fillId="0" borderId="0" xfId="0" applyAlignment="1" applyProtection="1">
      <alignment vertical="top"/>
    </xf>
    <xf numFmtId="0" fontId="56" fillId="0" borderId="1" xfId="0" applyFont="1" applyBorder="1" applyAlignment="1" applyProtection="1">
      <alignment vertical="center" wrapText="1"/>
    </xf>
    <xf numFmtId="0" fontId="56" fillId="0" borderId="2" xfId="0" applyFont="1" applyBorder="1" applyAlignment="1" applyProtection="1">
      <alignment vertical="center" wrapText="1"/>
    </xf>
    <xf numFmtId="0" fontId="56" fillId="0" borderId="21" xfId="0" applyFont="1" applyBorder="1" applyAlignment="1" applyProtection="1">
      <alignment vertical="center" wrapText="1"/>
    </xf>
    <xf numFmtId="0" fontId="56" fillId="0" borderId="3" xfId="0" applyFont="1" applyBorder="1" applyAlignment="1" applyProtection="1">
      <alignment horizontal="center" vertical="center" wrapText="1"/>
    </xf>
    <xf numFmtId="0" fontId="56" fillId="0" borderId="22" xfId="0" applyFont="1" applyBorder="1" applyAlignment="1" applyProtection="1">
      <alignment horizontal="center" vertical="center" wrapText="1"/>
    </xf>
    <xf numFmtId="0" fontId="56" fillId="0" borderId="3" xfId="0" applyFont="1" applyBorder="1" applyAlignment="1" applyProtection="1">
      <alignment vertical="center" wrapText="1"/>
    </xf>
    <xf numFmtId="0" fontId="56" fillId="0" borderId="22" xfId="0" applyFont="1" applyBorder="1" applyAlignment="1" applyProtection="1">
      <alignment vertical="center" wrapText="1"/>
    </xf>
    <xf numFmtId="0" fontId="58" fillId="0" borderId="0" xfId="0" applyFont="1" applyBorder="1" applyAlignment="1" applyProtection="1">
      <alignment horizontal="left" vertical="center" wrapText="1"/>
    </xf>
    <xf numFmtId="0" fontId="54" fillId="0" borderId="0" xfId="0" applyFont="1" applyBorder="1" applyAlignment="1" applyProtection="1">
      <alignment horizontal="left" vertical="center" wrapText="1"/>
    </xf>
    <xf numFmtId="0" fontId="59" fillId="0" borderId="3" xfId="0" applyFont="1" applyBorder="1" applyAlignment="1" applyProtection="1">
      <alignment vertical="center" wrapText="1"/>
    </xf>
    <xf numFmtId="0" fontId="54" fillId="0" borderId="0" xfId="0" applyFont="1" applyBorder="1" applyAlignment="1" applyProtection="1">
      <alignment vertical="center" wrapText="1"/>
    </xf>
    <xf numFmtId="0" fontId="54" fillId="0" borderId="0" xfId="0" applyFont="1" applyBorder="1" applyAlignment="1" applyProtection="1">
      <alignment horizontal="left" vertical="center"/>
    </xf>
    <xf numFmtId="0" fontId="54" fillId="0" borderId="0" xfId="0" applyFont="1" applyBorder="1" applyAlignment="1" applyProtection="1">
      <alignment vertical="center"/>
    </xf>
    <xf numFmtId="49" fontId="54" fillId="0" borderId="0" xfId="0" applyNumberFormat="1" applyFont="1" applyBorder="1" applyAlignment="1" applyProtection="1">
      <alignment vertical="center" wrapText="1"/>
    </xf>
    <xf numFmtId="0" fontId="56" fillId="0" borderId="9" xfId="0" applyFont="1" applyBorder="1" applyAlignment="1" applyProtection="1">
      <alignment vertical="center" wrapText="1"/>
    </xf>
    <xf numFmtId="0" fontId="62" fillId="0" borderId="10" xfId="0" applyFont="1" applyBorder="1" applyAlignment="1" applyProtection="1">
      <alignment vertical="center" wrapText="1"/>
    </xf>
    <xf numFmtId="0" fontId="56" fillId="0" borderId="25" xfId="0" applyFont="1" applyBorder="1" applyAlignment="1" applyProtection="1">
      <alignment vertical="center" wrapText="1"/>
    </xf>
    <xf numFmtId="0" fontId="56" fillId="0" borderId="0" xfId="0" applyFont="1" applyBorder="1" applyAlignment="1" applyProtection="1">
      <alignment vertical="top"/>
    </xf>
    <xf numFmtId="0" fontId="56" fillId="0" borderId="0" xfId="0" applyFont="1" applyAlignment="1" applyProtection="1">
      <alignment vertical="top"/>
    </xf>
    <xf numFmtId="0" fontId="56" fillId="0" borderId="1" xfId="0" applyFont="1" applyBorder="1" applyAlignment="1" applyProtection="1">
      <alignment horizontal="left" vertical="center"/>
    </xf>
    <xf numFmtId="0" fontId="56" fillId="0" borderId="2" xfId="0" applyFont="1" applyBorder="1" applyAlignment="1" applyProtection="1">
      <alignment horizontal="left" vertical="center"/>
    </xf>
    <xf numFmtId="0" fontId="56" fillId="0" borderId="21" xfId="0" applyFont="1" applyBorder="1" applyAlignment="1" applyProtection="1">
      <alignment horizontal="left" vertical="center"/>
    </xf>
    <xf numFmtId="0" fontId="56" fillId="0" borderId="3" xfId="0" applyFont="1" applyBorder="1" applyAlignment="1" applyProtection="1">
      <alignment horizontal="left" vertical="center"/>
    </xf>
    <xf numFmtId="0" fontId="56" fillId="0" borderId="22" xfId="0" applyFont="1" applyBorder="1" applyAlignment="1" applyProtection="1">
      <alignment horizontal="left" vertical="center"/>
    </xf>
    <xf numFmtId="0" fontId="58" fillId="0" borderId="0" xfId="0" applyFont="1" applyBorder="1" applyAlignment="1" applyProtection="1">
      <alignment horizontal="left" vertical="center"/>
    </xf>
    <xf numFmtId="0" fontId="63" fillId="0" borderId="0" xfId="0" applyFont="1" applyAlignment="1" applyProtection="1">
      <alignment horizontal="left" vertical="center"/>
    </xf>
    <xf numFmtId="0" fontId="58" fillId="0" borderId="10" xfId="0" applyFont="1" applyBorder="1" applyAlignment="1" applyProtection="1">
      <alignment horizontal="left" vertical="center"/>
    </xf>
    <xf numFmtId="0" fontId="58" fillId="0" borderId="10" xfId="0" applyFont="1" applyBorder="1" applyAlignment="1" applyProtection="1">
      <alignment horizontal="center" vertical="center"/>
    </xf>
    <xf numFmtId="0" fontId="63" fillId="0" borderId="10" xfId="0" applyFont="1" applyBorder="1" applyAlignment="1" applyProtection="1">
      <alignment horizontal="left" vertical="center"/>
    </xf>
    <xf numFmtId="0" fontId="64" fillId="0" borderId="0" xfId="0" applyFont="1" applyBorder="1" applyAlignment="1" applyProtection="1">
      <alignment horizontal="left" vertical="center"/>
    </xf>
    <xf numFmtId="0" fontId="59" fillId="0" borderId="0" xfId="0" applyFont="1" applyAlignment="1" applyProtection="1">
      <alignment horizontal="left" vertical="center"/>
    </xf>
    <xf numFmtId="0" fontId="61" fillId="0" borderId="0" xfId="0" applyFont="1" applyBorder="1" applyAlignment="1" applyProtection="1">
      <alignment horizontal="left" vertical="center"/>
    </xf>
    <xf numFmtId="0" fontId="54" fillId="0" borderId="0" xfId="0" applyFont="1" applyBorder="1" applyAlignment="1" applyProtection="1">
      <alignment horizontal="center" vertical="center"/>
    </xf>
    <xf numFmtId="0" fontId="54" fillId="0" borderId="0" xfId="0" applyFont="1" applyAlignment="1" applyProtection="1">
      <alignment horizontal="left" vertical="center"/>
    </xf>
    <xf numFmtId="0" fontId="59" fillId="0" borderId="3" xfId="0" applyFont="1" applyBorder="1" applyAlignment="1" applyProtection="1">
      <alignment horizontal="left" vertical="center"/>
    </xf>
    <xf numFmtId="0" fontId="56" fillId="0" borderId="9" xfId="0" applyFont="1" applyBorder="1" applyAlignment="1" applyProtection="1">
      <alignment horizontal="left" vertical="center"/>
    </xf>
    <xf numFmtId="0" fontId="62" fillId="0" borderId="10" xfId="0" applyFont="1" applyBorder="1" applyAlignment="1" applyProtection="1">
      <alignment horizontal="left" vertical="center"/>
    </xf>
    <xf numFmtId="0" fontId="56" fillId="0" borderId="25" xfId="0" applyFont="1" applyBorder="1" applyAlignment="1" applyProtection="1">
      <alignment horizontal="left" vertical="center"/>
    </xf>
    <xf numFmtId="0" fontId="56" fillId="0" borderId="0" xfId="0" applyFont="1" applyBorder="1" applyAlignment="1" applyProtection="1">
      <alignment horizontal="left" vertical="center"/>
    </xf>
    <xf numFmtId="0" fontId="62" fillId="0" borderId="0" xfId="0" applyFont="1" applyBorder="1" applyAlignment="1" applyProtection="1">
      <alignment horizontal="left" vertical="center"/>
    </xf>
    <xf numFmtId="0" fontId="63" fillId="0" borderId="0" xfId="0" applyFont="1" applyBorder="1" applyAlignment="1" applyProtection="1">
      <alignment horizontal="left" vertical="center"/>
    </xf>
    <xf numFmtId="0" fontId="59" fillId="0" borderId="10" xfId="0" applyFont="1" applyBorder="1" applyAlignment="1" applyProtection="1">
      <alignment horizontal="left" vertical="center"/>
    </xf>
    <xf numFmtId="0" fontId="56" fillId="0" borderId="0" xfId="0" applyFont="1" applyBorder="1" applyAlignment="1" applyProtection="1">
      <alignment horizontal="left" vertical="center" wrapText="1"/>
    </xf>
    <xf numFmtId="0" fontId="59" fillId="0" borderId="0" xfId="0" applyFont="1" applyBorder="1" applyAlignment="1" applyProtection="1">
      <alignment horizontal="left" vertical="center" wrapText="1"/>
    </xf>
    <xf numFmtId="0" fontId="59" fillId="0" borderId="0" xfId="0" applyFont="1" applyBorder="1" applyAlignment="1" applyProtection="1">
      <alignment horizontal="center" vertical="center" wrapText="1"/>
    </xf>
    <xf numFmtId="0" fontId="56" fillId="0" borderId="1" xfId="0" applyFont="1" applyBorder="1" applyAlignment="1" applyProtection="1">
      <alignment horizontal="left" vertical="center" wrapText="1"/>
    </xf>
    <xf numFmtId="0" fontId="56" fillId="0" borderId="2" xfId="0" applyFont="1" applyBorder="1" applyAlignment="1" applyProtection="1">
      <alignment horizontal="left" vertical="center" wrapText="1"/>
    </xf>
    <xf numFmtId="0" fontId="56" fillId="0" borderId="21" xfId="0" applyFont="1" applyBorder="1" applyAlignment="1" applyProtection="1">
      <alignment horizontal="left" vertical="center" wrapText="1"/>
    </xf>
    <xf numFmtId="0" fontId="56" fillId="0" borderId="3" xfId="0" applyFont="1" applyBorder="1" applyAlignment="1" applyProtection="1">
      <alignment horizontal="left" vertical="center" wrapText="1"/>
    </xf>
    <xf numFmtId="0" fontId="56" fillId="0" borderId="22" xfId="0" applyFont="1" applyBorder="1" applyAlignment="1" applyProtection="1">
      <alignment horizontal="left" vertical="center" wrapText="1"/>
    </xf>
    <xf numFmtId="0" fontId="63" fillId="0" borderId="3" xfId="0" applyFont="1" applyBorder="1" applyAlignment="1" applyProtection="1">
      <alignment horizontal="left" vertical="center" wrapText="1"/>
    </xf>
    <xf numFmtId="0" fontId="63" fillId="0" borderId="22" xfId="0" applyFont="1" applyBorder="1" applyAlignment="1" applyProtection="1">
      <alignment horizontal="left" vertical="center" wrapText="1"/>
    </xf>
    <xf numFmtId="0" fontId="59" fillId="0" borderId="3" xfId="0" applyFont="1" applyBorder="1" applyAlignment="1" applyProtection="1">
      <alignment horizontal="left" vertical="center" wrapText="1"/>
    </xf>
    <xf numFmtId="0" fontId="59" fillId="0" borderId="0" xfId="0" applyFont="1" applyBorder="1" applyAlignment="1" applyProtection="1">
      <alignment horizontal="left" vertical="center"/>
    </xf>
    <xf numFmtId="0" fontId="59" fillId="0" borderId="22" xfId="0" applyFont="1" applyBorder="1" applyAlignment="1" applyProtection="1">
      <alignment horizontal="left" vertical="center" wrapText="1"/>
    </xf>
    <xf numFmtId="0" fontId="59" fillId="0" borderId="22" xfId="0" applyFont="1" applyBorder="1" applyAlignment="1" applyProtection="1">
      <alignment horizontal="left" vertical="center"/>
    </xf>
    <xf numFmtId="0" fontId="59" fillId="0" borderId="9" xfId="0" applyFont="1" applyBorder="1" applyAlignment="1" applyProtection="1">
      <alignment horizontal="left" vertical="center" wrapText="1"/>
    </xf>
    <xf numFmtId="0" fontId="59" fillId="0" borderId="10" xfId="0" applyFont="1" applyBorder="1" applyAlignment="1" applyProtection="1">
      <alignment horizontal="left" vertical="center" wrapText="1"/>
    </xf>
    <xf numFmtId="0" fontId="59" fillId="0" borderId="25" xfId="0" applyFont="1" applyBorder="1" applyAlignment="1" applyProtection="1">
      <alignment horizontal="left" vertical="center" wrapText="1"/>
    </xf>
    <xf numFmtId="0" fontId="54" fillId="0" borderId="0" xfId="0" applyFont="1" applyBorder="1" applyAlignment="1" applyProtection="1">
      <alignment horizontal="left" vertical="top"/>
    </xf>
    <xf numFmtId="0" fontId="54" fillId="0" borderId="0" xfId="0" applyFont="1" applyBorder="1" applyAlignment="1" applyProtection="1">
      <alignment horizontal="center" vertical="top"/>
    </xf>
    <xf numFmtId="0" fontId="59" fillId="0" borderId="9" xfId="0" applyFont="1" applyBorder="1" applyAlignment="1" applyProtection="1">
      <alignment horizontal="left" vertical="center"/>
    </xf>
    <xf numFmtId="0" fontId="59" fillId="0" borderId="25" xfId="0" applyFont="1" applyBorder="1" applyAlignment="1" applyProtection="1">
      <alignment horizontal="left" vertical="center"/>
    </xf>
    <xf numFmtId="0" fontId="59" fillId="0" borderId="0" xfId="0" applyFont="1" applyBorder="1" applyAlignment="1" applyProtection="1">
      <alignment horizontal="center" vertical="center"/>
    </xf>
    <xf numFmtId="0" fontId="63" fillId="0" borderId="0" xfId="0" applyFont="1" applyAlignment="1" applyProtection="1">
      <alignment vertical="center"/>
    </xf>
    <xf numFmtId="0" fontId="58" fillId="0" borderId="0" xfId="0" applyFont="1" applyBorder="1" applyAlignment="1" applyProtection="1">
      <alignment vertical="center"/>
    </xf>
    <xf numFmtId="0" fontId="63" fillId="0" borderId="10" xfId="0" applyFont="1" applyBorder="1" applyAlignment="1" applyProtection="1">
      <alignment vertical="center"/>
    </xf>
    <xf numFmtId="0" fontId="58" fillId="0" borderId="10" xfId="0" applyFont="1" applyBorder="1" applyAlignment="1" applyProtection="1">
      <alignment vertical="center"/>
    </xf>
    <xf numFmtId="0" fontId="54" fillId="0" borderId="0" xfId="0" applyFont="1" applyBorder="1" applyAlignment="1" applyProtection="1">
      <alignment vertical="top"/>
    </xf>
    <xf numFmtId="49" fontId="54" fillId="0" borderId="0" xfId="0" applyNumberFormat="1" applyFont="1" applyBorder="1" applyAlignment="1" applyProtection="1">
      <alignment horizontal="left" vertical="center"/>
    </xf>
    <xf numFmtId="0" fontId="0" fillId="0" borderId="10" xfId="0" applyBorder="1" applyAlignment="1" applyProtection="1">
      <alignment vertical="top"/>
    </xf>
    <xf numFmtId="0" fontId="58" fillId="0" borderId="10" xfId="0" applyFont="1" applyBorder="1" applyAlignment="1" applyProtection="1">
      <alignment horizontal="left"/>
    </xf>
    <xf numFmtId="0" fontId="63" fillId="0" borderId="10" xfId="0" applyFont="1" applyBorder="1" applyAlignment="1" applyProtection="1"/>
    <xf numFmtId="0" fontId="56" fillId="0" borderId="3" xfId="0" applyFont="1" applyBorder="1" applyAlignment="1" applyProtection="1">
      <alignment vertical="top"/>
    </xf>
    <xf numFmtId="0" fontId="56" fillId="0" borderId="22" xfId="0" applyFont="1" applyBorder="1" applyAlignment="1" applyProtection="1">
      <alignment vertical="top"/>
    </xf>
    <xf numFmtId="0" fontId="56" fillId="0" borderId="9" xfId="0" applyFont="1" applyBorder="1" applyAlignment="1" applyProtection="1">
      <alignment vertical="top"/>
    </xf>
    <xf numFmtId="0" fontId="56" fillId="0" borderId="10" xfId="0" applyFont="1" applyBorder="1" applyAlignment="1" applyProtection="1">
      <alignment vertical="top"/>
    </xf>
    <xf numFmtId="0" fontId="56" fillId="0" borderId="25" xfId="0" applyFont="1" applyBorder="1" applyAlignment="1" applyProtection="1">
      <alignment vertical="top"/>
    </xf>
    <xf numFmtId="0" fontId="14" fillId="4" borderId="6" xfId="0" applyFont="1" applyFill="1" applyBorder="1" applyAlignment="1" applyProtection="1">
      <alignment horizontal="center" vertical="center"/>
    </xf>
    <xf numFmtId="0" fontId="14" fillId="4" borderId="7" xfId="0" applyFont="1" applyFill="1" applyBorder="1" applyAlignment="1" applyProtection="1">
      <alignment horizontal="center" vertical="center"/>
    </xf>
    <xf numFmtId="0" fontId="14" fillId="4" borderId="7" xfId="0" applyFont="1" applyFill="1" applyBorder="1" applyAlignment="1" applyProtection="1">
      <alignment horizontal="right" vertical="center"/>
    </xf>
    <xf numFmtId="4" fontId="15" fillId="0" borderId="0" xfId="0" applyNumberFormat="1" applyFont="1" applyBorder="1" applyAlignment="1" applyProtection="1">
      <alignment horizontal="right" vertical="center"/>
    </xf>
    <xf numFmtId="4" fontId="15" fillId="0" borderId="0" xfId="0" applyNumberFormat="1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left" vertical="center" wrapText="1"/>
    </xf>
    <xf numFmtId="4" fontId="19" fillId="0" borderId="0" xfId="0" applyNumberFormat="1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 wrapText="1"/>
    </xf>
    <xf numFmtId="0" fontId="14" fillId="4" borderId="14" xfId="0" applyFont="1" applyFill="1" applyBorder="1" applyAlignment="1" applyProtection="1">
      <alignment horizontal="center" vertical="center" wrapText="1"/>
    </xf>
    <xf numFmtId="0" fontId="29" fillId="0" borderId="0" xfId="0" applyFont="1" applyBorder="1" applyAlignment="1" applyProtection="1">
      <alignment horizontal="center" vertical="center" textRotation="90"/>
    </xf>
    <xf numFmtId="0" fontId="29" fillId="0" borderId="3" xfId="0" applyFont="1" applyBorder="1" applyAlignment="1" applyProtection="1">
      <alignment horizontal="center" vertical="center" textRotation="90"/>
    </xf>
    <xf numFmtId="0" fontId="31" fillId="0" borderId="0" xfId="0" applyFont="1" applyBorder="1" applyAlignment="1" applyProtection="1">
      <alignment horizontal="left" vertical="center" wrapText="1"/>
    </xf>
    <xf numFmtId="0" fontId="14" fillId="0" borderId="13" xfId="0" applyFont="1" applyBorder="1" applyAlignment="1" applyProtection="1">
      <alignment horizontal="left" vertical="center" wrapText="1"/>
    </xf>
    <xf numFmtId="0" fontId="24" fillId="0" borderId="0" xfId="0" applyFont="1" applyBorder="1" applyAlignment="1" applyProtection="1">
      <alignment horizontal="left" vertical="center" wrapText="1"/>
    </xf>
    <xf numFmtId="171" fontId="25" fillId="0" borderId="0" xfId="0" applyNumberFormat="1" applyFont="1" applyBorder="1" applyAlignment="1" applyProtection="1">
      <alignment horizontal="center" vertical="center" wrapText="1"/>
    </xf>
    <xf numFmtId="0" fontId="38" fillId="0" borderId="13" xfId="0" applyFont="1" applyBorder="1" applyAlignment="1" applyProtection="1">
      <alignment horizontal="left" vertical="center" wrapText="1"/>
    </xf>
    <xf numFmtId="0" fontId="14" fillId="0" borderId="16" xfId="0" applyFont="1" applyBorder="1" applyAlignment="1" applyProtection="1">
      <alignment horizontal="left" vertical="center" wrapText="1"/>
    </xf>
    <xf numFmtId="0" fontId="38" fillId="0" borderId="16" xfId="0" applyFont="1" applyBorder="1" applyAlignment="1" applyProtection="1">
      <alignment horizontal="left" vertical="center" wrapText="1"/>
    </xf>
    <xf numFmtId="0" fontId="40" fillId="0" borderId="17" xfId="2" applyFont="1" applyBorder="1" applyAlignment="1" applyProtection="1">
      <alignment horizontal="left" vertical="center" wrapText="1"/>
    </xf>
    <xf numFmtId="0" fontId="31" fillId="0" borderId="0" xfId="0" applyFont="1" applyBorder="1" applyAlignment="1" applyProtection="1">
      <alignment horizontal="center" vertical="center" wrapText="1"/>
    </xf>
    <xf numFmtId="0" fontId="57" fillId="0" borderId="0" xfId="0" applyFont="1" applyBorder="1" applyAlignment="1" applyProtection="1">
      <alignment horizontal="center" vertical="center" wrapText="1"/>
    </xf>
    <xf numFmtId="0" fontId="58" fillId="0" borderId="10" xfId="0" applyFont="1" applyBorder="1" applyAlignment="1" applyProtection="1">
      <alignment horizontal="left" wrapText="1"/>
    </xf>
    <xf numFmtId="0" fontId="54" fillId="0" borderId="0" xfId="0" applyFont="1" applyBorder="1" applyAlignment="1" applyProtection="1">
      <alignment horizontal="left" vertical="center" wrapText="1"/>
    </xf>
    <xf numFmtId="0" fontId="60" fillId="0" borderId="0" xfId="0" applyFont="1" applyBorder="1" applyAlignment="1" applyProtection="1">
      <alignment horizontal="left" vertical="center" wrapText="1"/>
    </xf>
    <xf numFmtId="0" fontId="61" fillId="0" borderId="0" xfId="0" applyFont="1" applyBorder="1" applyAlignment="1" applyProtection="1">
      <alignment horizontal="left" vertical="center" wrapText="1"/>
    </xf>
    <xf numFmtId="49" fontId="54" fillId="0" borderId="0" xfId="0" applyNumberFormat="1" applyFont="1" applyBorder="1" applyAlignment="1" applyProtection="1">
      <alignment horizontal="left" vertical="center" wrapText="1"/>
    </xf>
    <xf numFmtId="0" fontId="57" fillId="0" borderId="0" xfId="0" applyFont="1" applyBorder="1" applyAlignment="1" applyProtection="1">
      <alignment horizontal="center" vertical="center"/>
    </xf>
    <xf numFmtId="0" fontId="58" fillId="0" borderId="10" xfId="0" applyFont="1" applyBorder="1" applyAlignment="1" applyProtection="1">
      <alignment horizontal="left"/>
    </xf>
    <xf numFmtId="0" fontId="54" fillId="0" borderId="0" xfId="0" applyFont="1" applyBorder="1" applyAlignment="1" applyProtection="1">
      <alignment horizontal="left" vertical="center"/>
    </xf>
    <xf numFmtId="0" fontId="54" fillId="0" borderId="0" xfId="0" applyFont="1" applyBorder="1" applyAlignment="1" applyProtection="1">
      <alignment horizontal="left" vertical="top"/>
    </xf>
  </cellXfs>
  <cellStyles count="3">
    <cellStyle name="Hypertextový odkaz" xfId="1" builtinId="8"/>
    <cellStyle name="Normální" xfId="0" builtinId="0"/>
    <cellStyle name="normální_POL.XLS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EBEBE"/>
      <rgbColor rgb="FF979797"/>
      <rgbColor rgb="FFA9A9A9"/>
      <rgbColor rgb="FF993366"/>
      <rgbColor rgb="FFFFFACD"/>
      <rgbColor rgb="FFCCFFFF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96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0CB"/>
      <rgbColor rgb="FF3366FF"/>
      <rgbColor rgb="FF33CCCC"/>
      <rgbColor rgb="FF99CC00"/>
      <rgbColor rgb="FFFFCC00"/>
      <rgbColor rgb="FFFFA5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050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281160</xdr:colOff>
      <xdr:row>1</xdr:row>
      <xdr:rowOff>118440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1160" cy="281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281160</xdr:colOff>
      <xdr:row>1</xdr:row>
      <xdr:rowOff>118440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1160" cy="281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281160</xdr:colOff>
      <xdr:row>1</xdr:row>
      <xdr:rowOff>118440</xdr:rowOff>
    </xdr:to>
    <xdr:pic>
      <xdr:nvPicPr>
        <xdr:cNvPr id="3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1160" cy="281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281160</xdr:colOff>
      <xdr:row>1</xdr:row>
      <xdr:rowOff>118440</xdr:rowOff>
    </xdr:to>
    <xdr:pic>
      <xdr:nvPicPr>
        <xdr:cNvPr id="4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1160" cy="281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281160</xdr:colOff>
      <xdr:row>1</xdr:row>
      <xdr:rowOff>118440</xdr:rowOff>
    </xdr:to>
    <xdr:pic>
      <xdr:nvPicPr>
        <xdr:cNvPr id="5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1160" cy="2811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mpd="sng" algn="ctr">
          <a:prstDash val="solid"/>
        </a:ln>
        <a:ln w="25400" cmpd="sng" algn="ctr">
          <a:prstDash val="solid"/>
        </a:ln>
        <a:ln w="38100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podminky.urs.cz/item/CS_URS_2025_02/965081213" TargetMode="External"/><Relationship Id="rId18" Type="http://schemas.openxmlformats.org/officeDocument/2006/relationships/hyperlink" Target="https://podminky.urs.cz/item/CS_URS_2025_02/997013111" TargetMode="External"/><Relationship Id="rId26" Type="http://schemas.openxmlformats.org/officeDocument/2006/relationships/hyperlink" Target="https://podminky.urs.cz/item/CS_URS_2025_02/998711201" TargetMode="External"/><Relationship Id="rId39" Type="http://schemas.openxmlformats.org/officeDocument/2006/relationships/hyperlink" Target="https://podminky.urs.cz/item/CS_URS_2025_02/781121011" TargetMode="External"/><Relationship Id="rId21" Type="http://schemas.openxmlformats.org/officeDocument/2006/relationships/hyperlink" Target="https://podminky.urs.cz/item/CS_URS_2025_02/997013871" TargetMode="External"/><Relationship Id="rId34" Type="http://schemas.openxmlformats.org/officeDocument/2006/relationships/hyperlink" Target="https://podminky.urs.cz/item/CS_URS_2025_02/771591115" TargetMode="External"/><Relationship Id="rId42" Type="http://schemas.openxmlformats.org/officeDocument/2006/relationships/hyperlink" Target="https://podminky.urs.cz/item/CS_URS_2025_02/781472217" TargetMode="External"/><Relationship Id="rId47" Type="http://schemas.openxmlformats.org/officeDocument/2006/relationships/hyperlink" Target="https://podminky.urs.cz/item/CS_URS_2025_02/784181101" TargetMode="External"/><Relationship Id="rId50" Type="http://schemas.openxmlformats.org/officeDocument/2006/relationships/hyperlink" Target="https://podminky.urs.cz/item/CS_URS_2025_02/784191007" TargetMode="External"/><Relationship Id="rId7" Type="http://schemas.openxmlformats.org/officeDocument/2006/relationships/hyperlink" Target="https://podminky.urs.cz/item/CS_URS_2025_02/612315101" TargetMode="External"/><Relationship Id="rId2" Type="http://schemas.openxmlformats.org/officeDocument/2006/relationships/hyperlink" Target="https://podminky.urs.cz/item/CS_URS_2025_02/342291121" TargetMode="External"/><Relationship Id="rId16" Type="http://schemas.openxmlformats.org/officeDocument/2006/relationships/hyperlink" Target="https://podminky.urs.cz/item/CS_URS_2025_02/978059541" TargetMode="External"/><Relationship Id="rId29" Type="http://schemas.openxmlformats.org/officeDocument/2006/relationships/hyperlink" Target="https://podminky.urs.cz/item/CS_URS_2025_02/998763200" TargetMode="External"/><Relationship Id="rId11" Type="http://schemas.openxmlformats.org/officeDocument/2006/relationships/hyperlink" Target="https://podminky.urs.cz/item/CS_URS_2025_02/965042131" TargetMode="External"/><Relationship Id="rId24" Type="http://schemas.openxmlformats.org/officeDocument/2006/relationships/hyperlink" Target="https://podminky.urs.cz/item/CS_URS_2025_02/711141559" TargetMode="External"/><Relationship Id="rId32" Type="http://schemas.openxmlformats.org/officeDocument/2006/relationships/hyperlink" Target="https://podminky.urs.cz/item/CS_URS_2025_02/771574416" TargetMode="External"/><Relationship Id="rId37" Type="http://schemas.openxmlformats.org/officeDocument/2006/relationships/hyperlink" Target="https://podminky.urs.cz/item/CS_URS_2025_02/998771201" TargetMode="External"/><Relationship Id="rId40" Type="http://schemas.openxmlformats.org/officeDocument/2006/relationships/hyperlink" Target="https://podminky.urs.cz/item/CS_URS_2025_02/781131112" TargetMode="External"/><Relationship Id="rId45" Type="http://schemas.openxmlformats.org/officeDocument/2006/relationships/hyperlink" Target="https://podminky.urs.cz/item/CS_URS_2025_02/998781202" TargetMode="External"/><Relationship Id="rId53" Type="http://schemas.openxmlformats.org/officeDocument/2006/relationships/drawing" Target="../drawings/drawing2.xml"/><Relationship Id="rId5" Type="http://schemas.openxmlformats.org/officeDocument/2006/relationships/hyperlink" Target="https://podminky.urs.cz/item/CS_URS_2025_02/612321121" TargetMode="External"/><Relationship Id="rId10" Type="http://schemas.openxmlformats.org/officeDocument/2006/relationships/hyperlink" Target="https://podminky.urs.cz/item/CS_URS_2025_02/962031132" TargetMode="External"/><Relationship Id="rId19" Type="http://schemas.openxmlformats.org/officeDocument/2006/relationships/hyperlink" Target="https://podminky.urs.cz/item/CS_URS_2025_02/997013501" TargetMode="External"/><Relationship Id="rId31" Type="http://schemas.openxmlformats.org/officeDocument/2006/relationships/hyperlink" Target="https://podminky.urs.cz/item/CS_URS_2025_02/771121011" TargetMode="External"/><Relationship Id="rId44" Type="http://schemas.openxmlformats.org/officeDocument/2006/relationships/hyperlink" Target="https://podminky.urs.cz/item/CS_URS_2025_02/781495211" TargetMode="External"/><Relationship Id="rId52" Type="http://schemas.openxmlformats.org/officeDocument/2006/relationships/printerSettings" Target="../printerSettings/printerSettings2.bin"/><Relationship Id="rId4" Type="http://schemas.openxmlformats.org/officeDocument/2006/relationships/hyperlink" Target="https://podminky.urs.cz/item/CS_URS_2025_02/612131100" TargetMode="External"/><Relationship Id="rId9" Type="http://schemas.openxmlformats.org/officeDocument/2006/relationships/hyperlink" Target="https://podminky.urs.cz/item/CS_URS_2025_02/631311125" TargetMode="External"/><Relationship Id="rId14" Type="http://schemas.openxmlformats.org/officeDocument/2006/relationships/hyperlink" Target="https://podminky.urs.cz/item/CS_URS_2025_02/968072455" TargetMode="External"/><Relationship Id="rId22" Type="http://schemas.openxmlformats.org/officeDocument/2006/relationships/hyperlink" Target="https://podminky.urs.cz/item/CS_URS_2025_02/998011001" TargetMode="External"/><Relationship Id="rId27" Type="http://schemas.openxmlformats.org/officeDocument/2006/relationships/hyperlink" Target="https://podminky.urs.cz/item/CS_URS_2025_02/763121453" TargetMode="External"/><Relationship Id="rId30" Type="http://schemas.openxmlformats.org/officeDocument/2006/relationships/hyperlink" Target="https://podminky.urs.cz/item/CS_URS_2025_02/771111011" TargetMode="External"/><Relationship Id="rId35" Type="http://schemas.openxmlformats.org/officeDocument/2006/relationships/hyperlink" Target="https://podminky.urs.cz/item/CS_URS_2025_02/771591264" TargetMode="External"/><Relationship Id="rId43" Type="http://schemas.openxmlformats.org/officeDocument/2006/relationships/hyperlink" Target="https://podminky.urs.cz/item/CS_URS_2025_02/781492251" TargetMode="External"/><Relationship Id="rId48" Type="http://schemas.openxmlformats.org/officeDocument/2006/relationships/hyperlink" Target="https://podminky.urs.cz/item/CS_URS_2025_02/784191003" TargetMode="External"/><Relationship Id="rId8" Type="http://schemas.openxmlformats.org/officeDocument/2006/relationships/hyperlink" Target="https://podminky.urs.cz/item/CS_URS_2025_02/631311115" TargetMode="External"/><Relationship Id="rId51" Type="http://schemas.openxmlformats.org/officeDocument/2006/relationships/hyperlink" Target="https://podminky.urs.cz/item/CS_URS_2025_02/784211101" TargetMode="External"/><Relationship Id="rId3" Type="http://schemas.openxmlformats.org/officeDocument/2006/relationships/hyperlink" Target="https://podminky.urs.cz/item/CS_URS_2025_02/612131121" TargetMode="External"/><Relationship Id="rId12" Type="http://schemas.openxmlformats.org/officeDocument/2006/relationships/hyperlink" Target="https://podminky.urs.cz/item/CS_URS_2025_02/965049111" TargetMode="External"/><Relationship Id="rId17" Type="http://schemas.openxmlformats.org/officeDocument/2006/relationships/hyperlink" Target="https://podminky.urs.cz/item/CS_URS_2025_02/985131311" TargetMode="External"/><Relationship Id="rId25" Type="http://schemas.openxmlformats.org/officeDocument/2006/relationships/hyperlink" Target="https://podminky.urs.cz/item/CS_URS_2025_02/711141811" TargetMode="External"/><Relationship Id="rId33" Type="http://schemas.openxmlformats.org/officeDocument/2006/relationships/hyperlink" Target="https://podminky.urs.cz/item/CS_URS_2025_02/771591112" TargetMode="External"/><Relationship Id="rId38" Type="http://schemas.openxmlformats.org/officeDocument/2006/relationships/hyperlink" Target="https://podminky.urs.cz/item/CS_URS_2025_02/781111011" TargetMode="External"/><Relationship Id="rId46" Type="http://schemas.openxmlformats.org/officeDocument/2006/relationships/hyperlink" Target="https://podminky.urs.cz/item/CS_URS_2025_02/784111001" TargetMode="External"/><Relationship Id="rId20" Type="http://schemas.openxmlformats.org/officeDocument/2006/relationships/hyperlink" Target="https://podminky.urs.cz/item/CS_URS_2025_02/997013509" TargetMode="External"/><Relationship Id="rId41" Type="http://schemas.openxmlformats.org/officeDocument/2006/relationships/hyperlink" Target="https://podminky.urs.cz/item/CS_URS_2025_02/781131232" TargetMode="External"/><Relationship Id="rId1" Type="http://schemas.openxmlformats.org/officeDocument/2006/relationships/hyperlink" Target="https://podminky.urs.cz/item/CS_URS_2025_02/342272245" TargetMode="External"/><Relationship Id="rId6" Type="http://schemas.openxmlformats.org/officeDocument/2006/relationships/hyperlink" Target="https://podminky.urs.cz/item/CS_URS_2025_02/612142001" TargetMode="External"/><Relationship Id="rId15" Type="http://schemas.openxmlformats.org/officeDocument/2006/relationships/hyperlink" Target="https://podminky.urs.cz/item/CS_URS_2025_02/977312112" TargetMode="External"/><Relationship Id="rId23" Type="http://schemas.openxmlformats.org/officeDocument/2006/relationships/hyperlink" Target="https://podminky.urs.cz/item/CS_URS_2025_02/711111002" TargetMode="External"/><Relationship Id="rId28" Type="http://schemas.openxmlformats.org/officeDocument/2006/relationships/hyperlink" Target="https://podminky.urs.cz/item/CS_URS_2025_02/763164761" TargetMode="External"/><Relationship Id="rId36" Type="http://schemas.openxmlformats.org/officeDocument/2006/relationships/hyperlink" Target="https://podminky.urs.cz/item/CS_URS_2025_02/771592011" TargetMode="External"/><Relationship Id="rId49" Type="http://schemas.openxmlformats.org/officeDocument/2006/relationships/hyperlink" Target="https://podminky.urs.cz/item/CS_URS_2025_02/784191005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podminky.urs.cz/item/CS_URS_2025_02/041403000" TargetMode="External"/><Relationship Id="rId3" Type="http://schemas.openxmlformats.org/officeDocument/2006/relationships/hyperlink" Target="https://podminky.urs.cz/item/CS_URS_2025_02/020001000" TargetMode="External"/><Relationship Id="rId7" Type="http://schemas.openxmlformats.org/officeDocument/2006/relationships/hyperlink" Target="https://podminky.urs.cz/item/CS_URS_2025_02/039103000" TargetMode="External"/><Relationship Id="rId2" Type="http://schemas.openxmlformats.org/officeDocument/2006/relationships/hyperlink" Target="https://podminky.urs.cz/item/CS_URS_2025_02/013294000" TargetMode="External"/><Relationship Id="rId1" Type="http://schemas.openxmlformats.org/officeDocument/2006/relationships/hyperlink" Target="https://podminky.urs.cz/item/CS_URS_2025_02/013284000" TargetMode="External"/><Relationship Id="rId6" Type="http://schemas.openxmlformats.org/officeDocument/2006/relationships/hyperlink" Target="https://podminky.urs.cz/item/CS_URS_2025_02/033203000" TargetMode="External"/><Relationship Id="rId5" Type="http://schemas.openxmlformats.org/officeDocument/2006/relationships/hyperlink" Target="https://podminky.urs.cz/item/CS_URS_2025_02/033103000" TargetMode="External"/><Relationship Id="rId10" Type="http://schemas.openxmlformats.org/officeDocument/2006/relationships/drawing" Target="../drawings/drawing5.xml"/><Relationship Id="rId4" Type="http://schemas.openxmlformats.org/officeDocument/2006/relationships/hyperlink" Target="https://podminky.urs.cz/item/CS_URS_2025_02/032103000" TargetMode="External"/><Relationship Id="rId9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60"/>
  <sheetViews>
    <sheetView showGridLines="0" tabSelected="1" view="pageBreakPreview" zoomScaleNormal="100" workbookViewId="0">
      <selection activeCell="AY9" sqref="AY9"/>
    </sheetView>
  </sheetViews>
  <sheetFormatPr defaultColWidth="8.5" defaultRowHeight="12.75" customHeight="1"/>
  <cols>
    <col min="1" max="1" width="8.33203125" style="15" customWidth="1"/>
    <col min="2" max="2" width="1.6640625" style="15" customWidth="1"/>
    <col min="3" max="3" width="4.1640625" style="15" customWidth="1"/>
    <col min="4" max="33" width="2.6640625" style="15" customWidth="1"/>
    <col min="34" max="34" width="3.33203125" style="15" customWidth="1"/>
    <col min="35" max="35" width="31.6640625" style="15" customWidth="1"/>
    <col min="36" max="36" width="6.1640625" style="15" customWidth="1"/>
    <col min="37" max="37" width="2.5" style="15" customWidth="1"/>
    <col min="38" max="38" width="8.33203125" style="15" customWidth="1"/>
    <col min="39" max="39" width="3.33203125" style="15" customWidth="1"/>
    <col min="40" max="40" width="13.33203125" style="15" customWidth="1"/>
    <col min="41" max="41" width="7.5" style="15" customWidth="1"/>
    <col min="42" max="42" width="4.1640625" style="15" customWidth="1"/>
    <col min="43" max="43" width="15.6640625" style="15" customWidth="1"/>
    <col min="44" max="44" width="13.6640625" style="15" customWidth="1"/>
    <col min="45" max="45" width="23.5" style="15" customWidth="1"/>
    <col min="59" max="79" width="9.33203125" style="15" hidden="1" customWidth="1"/>
    <col min="16373" max="16384" width="14.33203125" style="15" customWidth="1"/>
  </cols>
  <sheetData>
    <row r="1" spans="1:62" ht="11.25">
      <c r="A1" s="16" t="s">
        <v>0</v>
      </c>
      <c r="BH1" s="16" t="s">
        <v>1</v>
      </c>
      <c r="BI1" s="16" t="s">
        <v>1</v>
      </c>
      <c r="BJ1" s="16" t="s">
        <v>2</v>
      </c>
    </row>
    <row r="2" spans="1:62" ht="36.950000000000003" customHeight="1">
      <c r="AR2" s="14"/>
      <c r="AS2" s="14"/>
      <c r="BG2" s="18" t="s">
        <v>3</v>
      </c>
      <c r="BH2" s="18" t="s">
        <v>4</v>
      </c>
    </row>
    <row r="3" spans="1:62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G3" s="18" t="s">
        <v>3</v>
      </c>
      <c r="BH3" s="18" t="s">
        <v>5</v>
      </c>
    </row>
    <row r="4" spans="1:62" ht="24.95" customHeight="1">
      <c r="B4" s="21"/>
      <c r="D4" s="22" t="s">
        <v>6</v>
      </c>
      <c r="AR4" s="21"/>
      <c r="BG4" s="18" t="s">
        <v>7</v>
      </c>
    </row>
    <row r="5" spans="1:62" ht="12" customHeight="1">
      <c r="B5" s="21"/>
      <c r="D5" s="23" t="s">
        <v>8</v>
      </c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R5" s="21"/>
      <c r="BG5" s="18" t="s">
        <v>3</v>
      </c>
    </row>
    <row r="6" spans="1:62" ht="36.950000000000003" customHeight="1">
      <c r="B6" s="21"/>
      <c r="D6" s="24" t="s">
        <v>9</v>
      </c>
      <c r="K6" s="12" t="s">
        <v>10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R6" s="21"/>
      <c r="BG6" s="18" t="s">
        <v>3</v>
      </c>
    </row>
    <row r="7" spans="1:62" ht="12" customHeight="1">
      <c r="B7" s="21"/>
      <c r="D7" s="25" t="s">
        <v>11</v>
      </c>
      <c r="K7" s="26"/>
      <c r="AK7" s="25" t="s">
        <v>12</v>
      </c>
      <c r="AN7" s="26"/>
      <c r="AR7" s="21"/>
      <c r="BG7" s="18" t="s">
        <v>3</v>
      </c>
    </row>
    <row r="8" spans="1:62" ht="12" customHeight="1">
      <c r="B8" s="21"/>
      <c r="D8" s="25" t="s">
        <v>13</v>
      </c>
      <c r="K8" s="26" t="s">
        <v>14</v>
      </c>
      <c r="AK8" s="25" t="s">
        <v>15</v>
      </c>
      <c r="AN8" s="27">
        <v>46051</v>
      </c>
      <c r="AR8" s="21"/>
      <c r="BG8" s="18" t="s">
        <v>3</v>
      </c>
    </row>
    <row r="9" spans="1:62" ht="14.45" customHeight="1">
      <c r="B9" s="21"/>
      <c r="AR9" s="21"/>
      <c r="BG9" s="18" t="s">
        <v>3</v>
      </c>
    </row>
    <row r="10" spans="1:62" ht="12" customHeight="1">
      <c r="B10" s="21"/>
      <c r="D10" s="25" t="s">
        <v>16</v>
      </c>
      <c r="AK10" s="25" t="s">
        <v>17</v>
      </c>
      <c r="AN10" s="28">
        <v>264466</v>
      </c>
      <c r="AR10" s="21"/>
      <c r="BG10" s="18" t="s">
        <v>3</v>
      </c>
    </row>
    <row r="11" spans="1:62" ht="18.600000000000001" customHeight="1">
      <c r="B11" s="21"/>
      <c r="E11" s="26" t="s">
        <v>18</v>
      </c>
      <c r="AK11" s="25" t="s">
        <v>19</v>
      </c>
      <c r="AN11" s="11"/>
      <c r="AO11" s="11"/>
      <c r="AR11" s="21"/>
      <c r="BG11" s="18" t="s">
        <v>3</v>
      </c>
    </row>
    <row r="12" spans="1:62" ht="6.95" customHeight="1">
      <c r="B12" s="21"/>
      <c r="AR12" s="21"/>
      <c r="BG12" s="18" t="s">
        <v>3</v>
      </c>
    </row>
    <row r="13" spans="1:62" ht="12" customHeight="1">
      <c r="B13" s="21"/>
      <c r="D13" s="25" t="s">
        <v>20</v>
      </c>
      <c r="AK13" s="25" t="s">
        <v>17</v>
      </c>
      <c r="AN13" s="26"/>
      <c r="AR13" s="21"/>
      <c r="BG13" s="18" t="s">
        <v>3</v>
      </c>
    </row>
    <row r="14" spans="1:62">
      <c r="B14" s="21"/>
      <c r="E14" s="26" t="s">
        <v>14</v>
      </c>
      <c r="AK14" s="25" t="s">
        <v>19</v>
      </c>
      <c r="AN14" s="26"/>
      <c r="AR14" s="21"/>
      <c r="BG14" s="18" t="s">
        <v>3</v>
      </c>
    </row>
    <row r="15" spans="1:62" ht="6.95" customHeight="1">
      <c r="B15" s="21"/>
      <c r="AR15" s="21"/>
      <c r="BG15" s="18" t="s">
        <v>1</v>
      </c>
    </row>
    <row r="16" spans="1:62" ht="12" customHeight="1">
      <c r="B16" s="21"/>
      <c r="D16" s="25" t="s">
        <v>21</v>
      </c>
      <c r="AK16" s="25" t="s">
        <v>17</v>
      </c>
      <c r="AN16" s="26" t="s">
        <v>22</v>
      </c>
      <c r="AR16" s="21"/>
      <c r="BG16" s="18" t="s">
        <v>1</v>
      </c>
    </row>
    <row r="17" spans="1:91 16373:16384" ht="18.600000000000001" customHeight="1">
      <c r="B17" s="21"/>
      <c r="E17" s="26" t="s">
        <v>23</v>
      </c>
      <c r="AK17" s="25" t="s">
        <v>19</v>
      </c>
      <c r="AN17" s="26"/>
      <c r="AR17" s="21"/>
      <c r="BG17" s="18" t="s">
        <v>24</v>
      </c>
    </row>
    <row r="18" spans="1:91 16373:16384" ht="6.95" customHeight="1">
      <c r="B18" s="21"/>
      <c r="AR18" s="21"/>
      <c r="BG18" s="18" t="s">
        <v>3</v>
      </c>
    </row>
    <row r="19" spans="1:91 16373:16384" ht="12" customHeight="1">
      <c r="B19" s="21"/>
      <c r="D19" s="25" t="s">
        <v>25</v>
      </c>
      <c r="AK19" s="25" t="s">
        <v>17</v>
      </c>
      <c r="AN19" s="26" t="s">
        <v>22</v>
      </c>
      <c r="AR19" s="21"/>
      <c r="BG19" s="18" t="s">
        <v>3</v>
      </c>
    </row>
    <row r="20" spans="1:91 16373:16384" ht="18.600000000000001" customHeight="1">
      <c r="B20" s="21"/>
      <c r="E20" s="26" t="s">
        <v>23</v>
      </c>
      <c r="AK20" s="25" t="s">
        <v>19</v>
      </c>
      <c r="AN20" s="26"/>
      <c r="AR20" s="21"/>
      <c r="BG20" s="18" t="s">
        <v>24</v>
      </c>
      <c r="XES20" s="29"/>
      <c r="XET20" s="29"/>
      <c r="XEU20" s="29"/>
      <c r="XEV20" s="29"/>
      <c r="XEW20" s="29"/>
      <c r="XEX20" s="29"/>
      <c r="XEY20" s="29"/>
      <c r="XEZ20" s="29"/>
      <c r="XFA20" s="29"/>
      <c r="XFB20" s="29"/>
      <c r="XFC20" s="29"/>
      <c r="XFD20" s="29"/>
    </row>
    <row r="21" spans="1:91 16373:16384" ht="6.95" customHeight="1">
      <c r="B21" s="21"/>
      <c r="AR21" s="21"/>
      <c r="XES21" s="29"/>
      <c r="XET21" s="29"/>
      <c r="XEU21" s="29"/>
      <c r="XEV21" s="29"/>
      <c r="XEW21" s="29"/>
      <c r="XEX21" s="29"/>
      <c r="XEY21" s="29"/>
      <c r="XEZ21" s="29"/>
      <c r="XFA21" s="29"/>
      <c r="XFB21" s="29"/>
      <c r="XFC21" s="29"/>
      <c r="XFD21" s="29"/>
    </row>
    <row r="22" spans="1:91 16373:16384" ht="12" customHeight="1">
      <c r="B22" s="21"/>
      <c r="D22" s="25" t="s">
        <v>26</v>
      </c>
      <c r="AR22" s="21"/>
      <c r="XES22" s="30"/>
      <c r="XET22" s="30"/>
      <c r="XEU22" s="30"/>
      <c r="XEV22" s="30"/>
      <c r="XEW22" s="30"/>
      <c r="XEX22" s="30"/>
      <c r="XEY22" s="30"/>
      <c r="XEZ22" s="30"/>
      <c r="XFA22" s="30"/>
      <c r="XFB22" s="30"/>
      <c r="XFC22" s="30"/>
      <c r="XFD22" s="30"/>
    </row>
    <row r="23" spans="1:91 16373:16384" ht="47.25" customHeight="1">
      <c r="B23" s="21"/>
      <c r="E23" s="10" t="s">
        <v>27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R23" s="21"/>
      <c r="AS23" s="31" t="s">
        <v>28</v>
      </c>
      <c r="XES23" s="30"/>
      <c r="XET23" s="30"/>
      <c r="XEU23" s="30"/>
      <c r="XEV23" s="30"/>
      <c r="XEW23" s="30"/>
      <c r="XEX23" s="30"/>
      <c r="XEY23" s="30"/>
      <c r="XEZ23" s="30"/>
      <c r="XFA23" s="30"/>
      <c r="XFB23" s="30"/>
      <c r="XFC23" s="30"/>
      <c r="XFD23" s="30"/>
    </row>
    <row r="24" spans="1:91 16373:16384" ht="6.95" customHeight="1">
      <c r="B24" s="21"/>
      <c r="AR24" s="21"/>
      <c r="XES24" s="29"/>
      <c r="XET24" s="29"/>
      <c r="XEU24" s="29"/>
      <c r="XEV24" s="29"/>
      <c r="XEW24" s="29"/>
      <c r="XEX24" s="29"/>
      <c r="XEY24" s="29"/>
      <c r="XEZ24" s="29"/>
      <c r="XFA24" s="29"/>
      <c r="XFB24" s="29"/>
      <c r="XFC24" s="29"/>
      <c r="XFD24" s="29"/>
    </row>
    <row r="25" spans="1:91 16373:16384" ht="6.95" customHeight="1">
      <c r="B25" s="2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R25" s="21"/>
      <c r="AS25" s="30"/>
      <c r="XES25" s="29"/>
      <c r="XET25" s="29"/>
      <c r="XEU25" s="29"/>
      <c r="XEV25" s="29"/>
      <c r="XEW25" s="29"/>
      <c r="XEX25" s="29"/>
      <c r="XEY25" s="29"/>
      <c r="XEZ25" s="29"/>
      <c r="XFA25" s="29"/>
      <c r="XFB25" s="29"/>
      <c r="XFC25" s="29"/>
      <c r="XFD25" s="29"/>
    </row>
    <row r="26" spans="1:91 16373:16384" s="29" customFormat="1" ht="25.9" customHeight="1">
      <c r="A26" s="33"/>
      <c r="B26" s="34"/>
      <c r="C26" s="33"/>
      <c r="D26" s="35" t="s">
        <v>29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9">
        <f>ROUND(AG54,2)</f>
        <v>0</v>
      </c>
      <c r="AL26" s="9"/>
      <c r="AM26" s="9"/>
      <c r="AN26" s="9"/>
      <c r="AO26" s="9"/>
      <c r="AP26" s="33"/>
      <c r="AQ26" s="33"/>
      <c r="AR26" s="34"/>
      <c r="AS26" s="37">
        <f>'D.1.1. - Architektonicko-...'!O93+'D.1.1.2 - Zdravotechnická...'!M84</f>
        <v>0</v>
      </c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</row>
    <row r="27" spans="1:91 16373:16384" s="29" customFormat="1" ht="6.95" customHeight="1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4"/>
      <c r="AS27" s="30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</row>
    <row r="28" spans="1:91 16373:16384" s="29" customForma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8" t="s">
        <v>30</v>
      </c>
      <c r="M28" s="8"/>
      <c r="N28" s="8"/>
      <c r="O28" s="8"/>
      <c r="P28" s="8"/>
      <c r="Q28" s="33"/>
      <c r="R28" s="33"/>
      <c r="S28" s="33"/>
      <c r="T28" s="33"/>
      <c r="U28" s="33"/>
      <c r="V28" s="33"/>
      <c r="W28" s="8" t="s">
        <v>31</v>
      </c>
      <c r="X28" s="8"/>
      <c r="Y28" s="8"/>
      <c r="Z28" s="8"/>
      <c r="AA28" s="8"/>
      <c r="AB28" s="8"/>
      <c r="AC28" s="8"/>
      <c r="AD28" s="8"/>
      <c r="AE28" s="8"/>
      <c r="AF28" s="33"/>
      <c r="AG28" s="33"/>
      <c r="AH28" s="33"/>
      <c r="AI28" s="33"/>
      <c r="AJ28" s="33"/>
      <c r="AK28" s="8" t="s">
        <v>32</v>
      </c>
      <c r="AL28" s="8"/>
      <c r="AM28" s="8"/>
      <c r="AN28" s="8"/>
      <c r="AO28" s="8"/>
      <c r="AP28" s="33"/>
      <c r="AQ28" s="33"/>
      <c r="AR28" s="34"/>
      <c r="AS28" s="33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XES28" s="15"/>
      <c r="XET28" s="15"/>
      <c r="XEU28" s="15"/>
      <c r="XEV28" s="15"/>
      <c r="XEW28" s="15"/>
      <c r="XEX28" s="15"/>
      <c r="XEY28" s="15"/>
      <c r="XEZ28" s="15"/>
      <c r="XFA28" s="15"/>
      <c r="XFB28" s="15"/>
      <c r="XFC28" s="15"/>
      <c r="XFD28" s="15"/>
    </row>
    <row r="29" spans="1:91 16373:16384" s="30" customFormat="1" ht="14.45" customHeight="1">
      <c r="B29" s="38"/>
      <c r="D29" s="25" t="s">
        <v>33</v>
      </c>
      <c r="F29" s="25" t="s">
        <v>34</v>
      </c>
      <c r="L29" s="7">
        <v>0.21</v>
      </c>
      <c r="M29" s="7"/>
      <c r="N29" s="7"/>
      <c r="O29" s="7"/>
      <c r="P29" s="7"/>
      <c r="W29" s="6">
        <f>AK26</f>
        <v>0</v>
      </c>
      <c r="X29" s="6"/>
      <c r="Y29" s="6"/>
      <c r="Z29" s="6"/>
      <c r="AA29" s="6"/>
      <c r="AB29" s="6"/>
      <c r="AC29" s="6"/>
      <c r="AD29" s="6"/>
      <c r="AE29" s="6"/>
      <c r="AK29" s="6">
        <f>ROUND(L29*W29, 2)</f>
        <v>0</v>
      </c>
      <c r="AL29" s="6"/>
      <c r="AM29" s="6"/>
      <c r="AN29" s="6"/>
      <c r="AO29" s="6"/>
      <c r="AR29" s="38"/>
      <c r="AS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XES29" s="15"/>
      <c r="XET29" s="15"/>
      <c r="XEU29" s="15"/>
      <c r="XEV29" s="15"/>
      <c r="XEW29" s="15"/>
      <c r="XEX29" s="15"/>
      <c r="XEY29" s="15"/>
      <c r="XEZ29" s="15"/>
      <c r="XFA29" s="15"/>
      <c r="XFB29" s="15"/>
      <c r="XFC29" s="15"/>
      <c r="XFD29" s="15"/>
    </row>
    <row r="30" spans="1:91 16373:16384" s="30" customFormat="1" ht="14.45" customHeight="1">
      <c r="B30" s="38"/>
      <c r="F30" s="25" t="s">
        <v>35</v>
      </c>
      <c r="L30" s="7">
        <v>0.12</v>
      </c>
      <c r="M30" s="7"/>
      <c r="N30" s="7"/>
      <c r="O30" s="7"/>
      <c r="P30" s="7"/>
      <c r="W30" s="6">
        <v>0</v>
      </c>
      <c r="X30" s="6"/>
      <c r="Y30" s="6"/>
      <c r="Z30" s="6"/>
      <c r="AA30" s="6"/>
      <c r="AB30" s="6"/>
      <c r="AC30" s="6"/>
      <c r="AD30" s="6"/>
      <c r="AE30" s="6"/>
      <c r="AK30" s="6">
        <f>ROUND(L30*W30, 2)</f>
        <v>0</v>
      </c>
      <c r="AL30" s="6"/>
      <c r="AM30" s="6"/>
      <c r="AN30" s="6"/>
      <c r="AO30" s="6"/>
      <c r="AR30" s="38"/>
      <c r="AS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XES30" s="15"/>
      <c r="XET30" s="15"/>
      <c r="XEU30" s="15"/>
      <c r="XEV30" s="15"/>
      <c r="XEW30" s="15"/>
      <c r="XEX30" s="15"/>
      <c r="XEY30" s="15"/>
      <c r="XEZ30" s="15"/>
      <c r="XFA30" s="15"/>
      <c r="XFB30" s="15"/>
      <c r="XFC30" s="15"/>
      <c r="XFD30" s="15"/>
    </row>
    <row r="31" spans="1:91 16373:16384" s="30" customFormat="1" ht="14.45" hidden="1" customHeight="1">
      <c r="B31" s="38"/>
      <c r="F31" s="25" t="s">
        <v>36</v>
      </c>
      <c r="L31" s="7">
        <v>0.21</v>
      </c>
      <c r="M31" s="7"/>
      <c r="N31" s="7"/>
      <c r="O31" s="7"/>
      <c r="P31" s="7"/>
      <c r="W31" s="6" t="e">
        <f>ROUND(#REF!, 2)</f>
        <v>#REF!</v>
      </c>
      <c r="X31" s="6"/>
      <c r="Y31" s="6"/>
      <c r="Z31" s="6"/>
      <c r="AA31" s="6"/>
      <c r="AB31" s="6"/>
      <c r="AC31" s="6"/>
      <c r="AD31" s="6"/>
      <c r="AE31" s="6"/>
      <c r="AK31" s="6">
        <v>0</v>
      </c>
      <c r="AL31" s="6"/>
      <c r="AM31" s="6"/>
      <c r="AN31" s="6"/>
      <c r="AO31" s="6"/>
      <c r="AR31" s="38"/>
      <c r="AS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XES31" s="29"/>
      <c r="XET31" s="29"/>
      <c r="XEU31" s="29"/>
      <c r="XEV31" s="29"/>
      <c r="XEW31" s="29"/>
      <c r="XEX31" s="29"/>
      <c r="XEY31" s="29"/>
      <c r="XEZ31" s="29"/>
      <c r="XFA31" s="29"/>
      <c r="XFB31" s="29"/>
      <c r="XFC31" s="29"/>
      <c r="XFD31" s="29"/>
    </row>
    <row r="32" spans="1:91 16373:16384" s="30" customFormat="1" ht="14.45" hidden="1" customHeight="1">
      <c r="B32" s="38"/>
      <c r="F32" s="25" t="s">
        <v>37</v>
      </c>
      <c r="L32" s="7">
        <v>0.12</v>
      </c>
      <c r="M32" s="7"/>
      <c r="N32" s="7"/>
      <c r="O32" s="7"/>
      <c r="P32" s="7"/>
      <c r="W32" s="6" t="e">
        <f>ROUND(#REF!, 2)</f>
        <v>#REF!</v>
      </c>
      <c r="X32" s="6"/>
      <c r="Y32" s="6"/>
      <c r="Z32" s="6"/>
      <c r="AA32" s="6"/>
      <c r="AB32" s="6"/>
      <c r="AC32" s="6"/>
      <c r="AD32" s="6"/>
      <c r="AE32" s="6"/>
      <c r="AK32" s="6">
        <v>0</v>
      </c>
      <c r="AL32" s="6"/>
      <c r="AM32" s="6"/>
      <c r="AN32" s="6"/>
      <c r="AO32" s="6"/>
      <c r="AR32" s="38"/>
      <c r="AS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XES32" s="29"/>
      <c r="XET32" s="29"/>
      <c r="XEU32" s="29"/>
      <c r="XEV32" s="29"/>
      <c r="XEW32" s="29"/>
      <c r="XEX32" s="29"/>
      <c r="XEY32" s="29"/>
      <c r="XEZ32" s="29"/>
      <c r="XFA32" s="29"/>
      <c r="XFB32" s="29"/>
      <c r="XFC32" s="29"/>
      <c r="XFD32" s="29"/>
    </row>
    <row r="33" spans="1:91 16373:16384" s="30" customFormat="1" ht="14.45" hidden="1" customHeight="1">
      <c r="B33" s="38"/>
      <c r="F33" s="25" t="s">
        <v>38</v>
      </c>
      <c r="L33" s="7">
        <v>0</v>
      </c>
      <c r="M33" s="7"/>
      <c r="N33" s="7"/>
      <c r="O33" s="7"/>
      <c r="P33" s="7"/>
      <c r="W33" s="6" t="e">
        <f>ROUND(#REF!, 2)</f>
        <v>#REF!</v>
      </c>
      <c r="X33" s="6"/>
      <c r="Y33" s="6"/>
      <c r="Z33" s="6"/>
      <c r="AA33" s="6"/>
      <c r="AB33" s="6"/>
      <c r="AC33" s="6"/>
      <c r="AD33" s="6"/>
      <c r="AE33" s="6"/>
      <c r="AK33" s="6">
        <v>0</v>
      </c>
      <c r="AL33" s="6"/>
      <c r="AM33" s="6"/>
      <c r="AN33" s="6"/>
      <c r="AO33" s="6"/>
      <c r="AR33" s="38"/>
      <c r="AS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XES33" s="29"/>
      <c r="XET33" s="29"/>
      <c r="XEU33" s="29"/>
      <c r="XEV33" s="29"/>
      <c r="XEW33" s="29"/>
      <c r="XEX33" s="29"/>
      <c r="XEY33" s="29"/>
      <c r="XEZ33" s="29"/>
      <c r="XFA33" s="29"/>
      <c r="XFB33" s="29"/>
      <c r="XFC33" s="29"/>
      <c r="XFD33" s="29"/>
    </row>
    <row r="34" spans="1:91 16373:16384" s="29" customFormat="1" ht="6.95" customHeight="1">
      <c r="A34" s="33"/>
      <c r="B34" s="34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4"/>
      <c r="AS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XES34" s="39"/>
      <c r="XET34" s="39"/>
      <c r="XEU34" s="39"/>
      <c r="XEV34" s="39"/>
      <c r="XEW34" s="39"/>
      <c r="XEX34" s="39"/>
      <c r="XEY34" s="39"/>
      <c r="XEZ34" s="39"/>
      <c r="XFA34" s="39"/>
      <c r="XFB34" s="39"/>
      <c r="XFC34" s="39"/>
      <c r="XFD34" s="39"/>
    </row>
    <row r="35" spans="1:91 16373:16384" s="29" customFormat="1" ht="25.9" customHeight="1">
      <c r="A35" s="33"/>
      <c r="B35" s="34"/>
      <c r="C35" s="40"/>
      <c r="D35" s="41" t="s">
        <v>39</v>
      </c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3" t="s">
        <v>40</v>
      </c>
      <c r="U35" s="42"/>
      <c r="V35" s="42"/>
      <c r="W35" s="42"/>
      <c r="X35" s="5" t="s">
        <v>41</v>
      </c>
      <c r="Y35" s="5"/>
      <c r="Z35" s="5"/>
      <c r="AA35" s="5"/>
      <c r="AB35" s="5"/>
      <c r="AC35" s="42"/>
      <c r="AD35" s="42"/>
      <c r="AE35" s="42"/>
      <c r="AF35" s="42"/>
      <c r="AG35" s="42"/>
      <c r="AH35" s="42"/>
      <c r="AI35" s="42"/>
      <c r="AJ35" s="42"/>
      <c r="AK35" s="4">
        <f>SUM(AK26:AK33)</f>
        <v>0</v>
      </c>
      <c r="AL35" s="4"/>
      <c r="AM35" s="4"/>
      <c r="AN35" s="4"/>
      <c r="AO35" s="4"/>
      <c r="AP35" s="40"/>
      <c r="AQ35" s="40"/>
      <c r="AR35" s="34"/>
      <c r="AS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XES35" s="44"/>
      <c r="XET35" s="44"/>
      <c r="XEU35" s="44"/>
      <c r="XEV35" s="44"/>
      <c r="XEW35" s="44"/>
      <c r="XEX35" s="44"/>
      <c r="XEY35" s="44"/>
      <c r="XEZ35" s="44"/>
      <c r="XFA35" s="44"/>
      <c r="XFB35" s="44"/>
      <c r="XFC35" s="44"/>
      <c r="XFD35" s="44"/>
    </row>
    <row r="36" spans="1:91 16373:16384" s="29" customFormat="1" ht="6.95" customHeight="1">
      <c r="A36" s="33"/>
      <c r="B36" s="34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4"/>
      <c r="AS36" s="33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</row>
    <row r="37" spans="1:91 16373:16384" s="29" customFormat="1" ht="6.95" customHeight="1">
      <c r="A37" s="33"/>
      <c r="B37" s="45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34"/>
      <c r="AS37" s="33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</row>
    <row r="38" spans="1:91 16373:16384" ht="12.75" customHeight="1">
      <c r="XES38" s="29"/>
      <c r="XET38" s="29"/>
      <c r="XEU38" s="29"/>
      <c r="XEV38" s="29"/>
      <c r="XEW38" s="29"/>
      <c r="XEX38" s="29"/>
      <c r="XEY38" s="29"/>
      <c r="XEZ38" s="29"/>
      <c r="XFA38" s="29"/>
      <c r="XFB38" s="29"/>
      <c r="XFC38" s="29"/>
      <c r="XFD38" s="29"/>
    </row>
    <row r="39" spans="1:91 16373:16384" ht="12.75" customHeight="1">
      <c r="XES39" s="29"/>
      <c r="XET39" s="29"/>
      <c r="XEU39" s="29"/>
      <c r="XEV39" s="29"/>
      <c r="XEW39" s="29"/>
      <c r="XEX39" s="29"/>
      <c r="XEY39" s="29"/>
      <c r="XEZ39" s="29"/>
      <c r="XFA39" s="29"/>
      <c r="XFB39" s="29"/>
      <c r="XFC39" s="29"/>
      <c r="XFD39" s="29"/>
    </row>
    <row r="40" spans="1:91 16373:16384" ht="12.75" customHeight="1">
      <c r="XES40" s="29"/>
      <c r="XET40" s="29"/>
      <c r="XEU40" s="29"/>
      <c r="XEV40" s="29"/>
      <c r="XEW40" s="29"/>
      <c r="XEX40" s="29"/>
      <c r="XEY40" s="29"/>
      <c r="XEZ40" s="29"/>
      <c r="XFA40" s="29"/>
      <c r="XFB40" s="29"/>
      <c r="XFC40" s="29"/>
      <c r="XFD40" s="29"/>
    </row>
    <row r="41" spans="1:91 16373:16384" s="29" customFormat="1" ht="6.95" customHeight="1">
      <c r="A41" s="33"/>
      <c r="B41" s="47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34"/>
      <c r="AS41" s="33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</row>
    <row r="42" spans="1:91 16373:16384" s="29" customFormat="1" ht="24.95" customHeight="1">
      <c r="A42" s="33"/>
      <c r="B42" s="34"/>
      <c r="C42" s="22" t="s">
        <v>42</v>
      </c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4"/>
      <c r="AS42" s="33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</row>
    <row r="43" spans="1:91 16373:16384" s="29" customFormat="1" ht="6.95" customHeight="1">
      <c r="A43" s="33"/>
      <c r="B43" s="34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4"/>
      <c r="AS43" s="33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</row>
    <row r="44" spans="1:91 16373:16384" s="39" customFormat="1" ht="12" customHeight="1">
      <c r="B44" s="49"/>
      <c r="C44" s="25" t="s">
        <v>8</v>
      </c>
      <c r="L44" s="50">
        <f>K5</f>
        <v>0</v>
      </c>
      <c r="AR44" s="49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XES44" s="51"/>
      <c r="XET44" s="51"/>
      <c r="XEU44" s="51"/>
      <c r="XEV44" s="51"/>
      <c r="XEW44" s="51"/>
      <c r="XEX44" s="51"/>
      <c r="XEY44" s="51"/>
      <c r="XEZ44" s="51"/>
      <c r="XFA44" s="51"/>
      <c r="XFB44" s="51"/>
      <c r="XFC44" s="51"/>
      <c r="XFD44" s="51"/>
    </row>
    <row r="45" spans="1:91 16373:16384" s="44" customFormat="1" ht="36.950000000000003" customHeight="1">
      <c r="B45" s="52"/>
      <c r="C45" s="53" t="s">
        <v>9</v>
      </c>
      <c r="L45" s="3" t="str">
        <f>K6</f>
        <v>Městské koupaliště Štětí – WC, sprchy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R45" s="52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XES45" s="54"/>
      <c r="XET45" s="54"/>
      <c r="XEU45" s="54"/>
      <c r="XEV45" s="54"/>
      <c r="XEW45" s="54"/>
      <c r="XEX45" s="54"/>
      <c r="XEY45" s="54"/>
      <c r="XEZ45" s="54"/>
      <c r="XFA45" s="54"/>
      <c r="XFB45" s="54"/>
      <c r="XFC45" s="54"/>
      <c r="XFD45" s="54"/>
    </row>
    <row r="46" spans="1:91 16373:16384" s="29" customFormat="1" ht="6.95" customHeight="1">
      <c r="A46" s="33"/>
      <c r="B46" s="34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4"/>
      <c r="AS46" s="33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XES46" s="54"/>
      <c r="XET46" s="54"/>
      <c r="XEU46" s="54"/>
      <c r="XEV46" s="54"/>
      <c r="XEW46" s="54"/>
      <c r="XEX46" s="54"/>
      <c r="XEY46" s="54"/>
      <c r="XEZ46" s="54"/>
      <c r="XFA46" s="54"/>
      <c r="XFB46" s="54"/>
      <c r="XFC46" s="54"/>
      <c r="XFD46" s="54"/>
    </row>
    <row r="47" spans="1:91 16373:16384" s="29" customFormat="1" ht="12" customHeight="1">
      <c r="A47" s="33"/>
      <c r="B47" s="34"/>
      <c r="C47" s="25" t="s">
        <v>13</v>
      </c>
      <c r="D47" s="33"/>
      <c r="E47" s="33"/>
      <c r="F47" s="33"/>
      <c r="G47" s="33"/>
      <c r="H47" s="33"/>
      <c r="I47" s="33"/>
      <c r="J47" s="33"/>
      <c r="K47" s="33"/>
      <c r="L47" s="55" t="str">
        <f>IF(K8="","",K8)</f>
        <v xml:space="preserve"> </v>
      </c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25" t="s">
        <v>15</v>
      </c>
      <c r="AJ47" s="33"/>
      <c r="AK47" s="33"/>
      <c r="AL47" s="33"/>
      <c r="AM47" s="2">
        <f>IF(AN8= "","",AN8)</f>
        <v>46051</v>
      </c>
      <c r="AN47" s="2"/>
      <c r="AO47" s="33"/>
      <c r="AP47" s="33"/>
      <c r="AQ47" s="33"/>
      <c r="AR47" s="34"/>
      <c r="AS47" s="33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XES47" s="54"/>
      <c r="XET47" s="54"/>
      <c r="XEU47" s="54"/>
      <c r="XEV47" s="54"/>
      <c r="XEW47" s="54"/>
      <c r="XEX47" s="54"/>
      <c r="XEY47" s="54"/>
      <c r="XEZ47" s="54"/>
      <c r="XFA47" s="54"/>
      <c r="XFB47" s="54"/>
      <c r="XFC47" s="54"/>
      <c r="XFD47" s="54"/>
    </row>
    <row r="48" spans="1:91 16373:16384" s="29" customFormat="1" ht="6.95" customHeight="1">
      <c r="A48" s="33"/>
      <c r="B48" s="34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4"/>
      <c r="AS48" s="33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XES48" s="54"/>
      <c r="XET48" s="54"/>
      <c r="XEU48" s="54"/>
      <c r="XEV48" s="54"/>
      <c r="XEW48" s="54"/>
      <c r="XEX48" s="54"/>
      <c r="XEY48" s="54"/>
      <c r="XEZ48" s="54"/>
      <c r="XFA48" s="54"/>
      <c r="XFB48" s="54"/>
      <c r="XFC48" s="54"/>
      <c r="XFD48" s="54"/>
    </row>
    <row r="49" spans="1:91 16373:16384" s="29" customFormat="1" ht="15.2" customHeight="1">
      <c r="A49" s="33"/>
      <c r="B49" s="34"/>
      <c r="C49" s="25" t="s">
        <v>16</v>
      </c>
      <c r="D49" s="33"/>
      <c r="E49" s="33"/>
      <c r="F49" s="33"/>
      <c r="G49" s="33"/>
      <c r="H49" s="33"/>
      <c r="I49" s="33"/>
      <c r="J49" s="33"/>
      <c r="K49" s="33"/>
      <c r="L49" s="39" t="str">
        <f>IF(E11= "","",E11)</f>
        <v>Město Štětí</v>
      </c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25" t="s">
        <v>21</v>
      </c>
      <c r="AJ49" s="33"/>
      <c r="AK49" s="33"/>
      <c r="AL49" s="33"/>
      <c r="AM49" s="1" t="str">
        <f>IF(E17="","",E17)</f>
        <v>Ing. Pavel Piskáček</v>
      </c>
      <c r="AN49" s="1"/>
      <c r="AO49" s="1"/>
      <c r="AP49" s="1"/>
      <c r="AQ49" s="33"/>
      <c r="AR49" s="34"/>
      <c r="AS49" s="33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 16373:16384" s="29" customFormat="1" ht="15.2" customHeight="1">
      <c r="A50" s="33"/>
      <c r="B50" s="34"/>
      <c r="C50" s="25" t="s">
        <v>20</v>
      </c>
      <c r="D50" s="33"/>
      <c r="E50" s="33"/>
      <c r="F50" s="33"/>
      <c r="G50" s="33"/>
      <c r="H50" s="33"/>
      <c r="I50" s="33"/>
      <c r="J50" s="33"/>
      <c r="K50" s="33"/>
      <c r="L50" s="39" t="str">
        <f>IF(E14="","",E14)</f>
        <v xml:space="preserve"> </v>
      </c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25" t="s">
        <v>25</v>
      </c>
      <c r="AJ50" s="33"/>
      <c r="AK50" s="33"/>
      <c r="AL50" s="33"/>
      <c r="AM50" s="1" t="str">
        <f>IF(E20="","",E20)</f>
        <v>Ing. Pavel Piskáček</v>
      </c>
      <c r="AN50" s="1"/>
      <c r="AO50" s="1"/>
      <c r="AP50" s="1"/>
      <c r="AQ50" s="33"/>
      <c r="AR50" s="34"/>
      <c r="AS50" s="33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 16373:16384" s="29" customFormat="1" ht="10.9" customHeight="1">
      <c r="A51" s="33"/>
      <c r="B51" s="34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4"/>
      <c r="AS51" s="33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XES51" s="15"/>
      <c r="XET51" s="15"/>
      <c r="XEU51" s="15"/>
      <c r="XEV51" s="15"/>
      <c r="XEW51" s="15"/>
      <c r="XEX51" s="15"/>
      <c r="XEY51" s="15"/>
      <c r="XEZ51" s="15"/>
      <c r="XFA51" s="15"/>
      <c r="XFB51" s="15"/>
      <c r="XFC51" s="15"/>
      <c r="XFD51" s="15"/>
    </row>
    <row r="52" spans="1:91 16373:16384" s="29" customFormat="1" ht="29.25" customHeight="1">
      <c r="A52" s="33"/>
      <c r="B52" s="34"/>
      <c r="C52" s="324" t="s">
        <v>43</v>
      </c>
      <c r="D52" s="324"/>
      <c r="E52" s="324"/>
      <c r="F52" s="324"/>
      <c r="G52" s="324"/>
      <c r="H52" s="56"/>
      <c r="I52" s="325" t="s">
        <v>44</v>
      </c>
      <c r="J52" s="325"/>
      <c r="K52" s="325"/>
      <c r="L52" s="325"/>
      <c r="M52" s="325"/>
      <c r="N52" s="325"/>
      <c r="O52" s="325"/>
      <c r="P52" s="325"/>
      <c r="Q52" s="325"/>
      <c r="R52" s="325"/>
      <c r="S52" s="325"/>
      <c r="T52" s="325"/>
      <c r="U52" s="325"/>
      <c r="V52" s="325"/>
      <c r="W52" s="325"/>
      <c r="X52" s="325"/>
      <c r="Y52" s="325"/>
      <c r="Z52" s="325"/>
      <c r="AA52" s="325"/>
      <c r="AB52" s="325"/>
      <c r="AC52" s="325"/>
      <c r="AD52" s="325"/>
      <c r="AE52" s="325"/>
      <c r="AF52" s="325"/>
      <c r="AG52" s="326" t="s">
        <v>45</v>
      </c>
      <c r="AH52" s="326"/>
      <c r="AI52" s="326"/>
      <c r="AJ52" s="326"/>
      <c r="AK52" s="326"/>
      <c r="AL52" s="326"/>
      <c r="AM52" s="326"/>
      <c r="AN52" s="325" t="s">
        <v>46</v>
      </c>
      <c r="AO52" s="325"/>
      <c r="AP52" s="325"/>
      <c r="AQ52" s="57" t="s">
        <v>47</v>
      </c>
      <c r="AR52" s="34"/>
      <c r="AS52" s="33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XES52" s="15"/>
      <c r="XET52" s="15"/>
      <c r="XEU52" s="15"/>
      <c r="XEV52" s="15"/>
      <c r="XEW52" s="15"/>
      <c r="XEX52" s="15"/>
      <c r="XEY52" s="15"/>
      <c r="XEZ52" s="15"/>
      <c r="XFA52" s="15"/>
      <c r="XFB52" s="15"/>
      <c r="XFC52" s="15"/>
      <c r="XFD52" s="15"/>
    </row>
    <row r="53" spans="1:91 16373:16384" s="29" customFormat="1" ht="10.9" customHeight="1">
      <c r="A53" s="33"/>
      <c r="B53" s="34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4"/>
      <c r="AS53" s="33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XES53" s="15"/>
      <c r="XET53" s="15"/>
      <c r="XEU53" s="15"/>
      <c r="XEV53" s="15"/>
      <c r="XEW53" s="15"/>
      <c r="XEX53" s="15"/>
      <c r="XEY53" s="15"/>
      <c r="XEZ53" s="15"/>
      <c r="XFA53" s="15"/>
      <c r="XFB53" s="15"/>
      <c r="XFC53" s="15"/>
      <c r="XFD53" s="15"/>
    </row>
    <row r="54" spans="1:91 16373:16384" s="51" customFormat="1" ht="32.450000000000003" customHeight="1">
      <c r="B54" s="58"/>
      <c r="C54" s="59" t="s">
        <v>48</v>
      </c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327">
        <f>SUM(AG55:AM58)</f>
        <v>0</v>
      </c>
      <c r="AH54" s="327"/>
      <c r="AI54" s="327"/>
      <c r="AJ54" s="327"/>
      <c r="AK54" s="327"/>
      <c r="AL54" s="327"/>
      <c r="AM54" s="327"/>
      <c r="AN54" s="328">
        <f>SUM(AN55:AP58)</f>
        <v>0</v>
      </c>
      <c r="AO54" s="328"/>
      <c r="AP54" s="328"/>
      <c r="AQ54" s="61"/>
      <c r="AR54" s="58"/>
      <c r="BG54" s="62" t="s">
        <v>49</v>
      </c>
      <c r="BH54" s="62" t="s">
        <v>50</v>
      </c>
      <c r="BI54" s="63" t="s">
        <v>51</v>
      </c>
      <c r="BJ54" s="62" t="s">
        <v>52</v>
      </c>
      <c r="BK54" s="62" t="s">
        <v>2</v>
      </c>
      <c r="BL54" s="62" t="s">
        <v>53</v>
      </c>
      <c r="BZ54" s="62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XES54" s="15"/>
      <c r="XET54" s="15"/>
      <c r="XEU54" s="15"/>
      <c r="XEV54" s="15"/>
      <c r="XEW54" s="15"/>
      <c r="XEX54" s="15"/>
      <c r="XEY54" s="15"/>
      <c r="XEZ54" s="15"/>
      <c r="XFA54" s="15"/>
      <c r="XFB54" s="15"/>
      <c r="XFC54" s="15"/>
      <c r="XFD54" s="15"/>
    </row>
    <row r="55" spans="1:91 16373:16384" s="54" customFormat="1" ht="16.5" customHeight="1">
      <c r="A55" s="64" t="s">
        <v>54</v>
      </c>
      <c r="B55" s="65"/>
      <c r="C55" s="66"/>
      <c r="D55" s="329" t="s">
        <v>55</v>
      </c>
      <c r="E55" s="329"/>
      <c r="F55" s="329"/>
      <c r="G55" s="329"/>
      <c r="H55" s="329"/>
      <c r="I55" s="67"/>
      <c r="J55" s="329" t="s">
        <v>56</v>
      </c>
      <c r="K55" s="329"/>
      <c r="L55" s="329"/>
      <c r="M55" s="329"/>
      <c r="N55" s="329"/>
      <c r="O55" s="329"/>
      <c r="P55" s="329"/>
      <c r="Q55" s="329"/>
      <c r="R55" s="329"/>
      <c r="S55" s="329"/>
      <c r="T55" s="329"/>
      <c r="U55" s="329"/>
      <c r="V55" s="329"/>
      <c r="W55" s="329"/>
      <c r="X55" s="329"/>
      <c r="Y55" s="329"/>
      <c r="Z55" s="329"/>
      <c r="AA55" s="329"/>
      <c r="AB55" s="329"/>
      <c r="AC55" s="329"/>
      <c r="AD55" s="329"/>
      <c r="AE55" s="329"/>
      <c r="AF55" s="329"/>
      <c r="AG55" s="330">
        <f>'D.1.1. - Architektonicko-...'!L30</f>
        <v>0</v>
      </c>
      <c r="AH55" s="330"/>
      <c r="AI55" s="330"/>
      <c r="AJ55" s="330"/>
      <c r="AK55" s="330"/>
      <c r="AL55" s="330"/>
      <c r="AM55" s="330"/>
      <c r="AN55" s="330">
        <f>'D.1.1. - Architektonicko-...'!L39</f>
        <v>0</v>
      </c>
      <c r="AO55" s="330"/>
      <c r="AP55" s="330"/>
      <c r="AQ55" s="68" t="s">
        <v>57</v>
      </c>
      <c r="AR55" s="65"/>
      <c r="BH55" s="69" t="s">
        <v>58</v>
      </c>
      <c r="BJ55" s="69" t="s">
        <v>52</v>
      </c>
      <c r="BK55" s="69" t="s">
        <v>59</v>
      </c>
      <c r="BL55" s="69" t="s">
        <v>2</v>
      </c>
      <c r="BZ55" s="69"/>
      <c r="CA55" s="69" t="s">
        <v>60</v>
      </c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XES55" s="15"/>
      <c r="XET55" s="15"/>
      <c r="XEU55" s="15"/>
      <c r="XEV55" s="15"/>
      <c r="XEW55" s="15"/>
      <c r="XEX55" s="15"/>
      <c r="XEY55" s="15"/>
      <c r="XEZ55" s="15"/>
      <c r="XFA55" s="15"/>
      <c r="XFB55" s="15"/>
      <c r="XFC55" s="15"/>
      <c r="XFD55" s="15"/>
    </row>
    <row r="56" spans="1:91 16373:16384" s="54" customFormat="1" ht="16.5" customHeight="1">
      <c r="A56" s="64" t="s">
        <v>54</v>
      </c>
      <c r="B56" s="65"/>
      <c r="C56" s="66"/>
      <c r="D56" s="329" t="s">
        <v>61</v>
      </c>
      <c r="E56" s="329"/>
      <c r="F56" s="329"/>
      <c r="G56" s="329"/>
      <c r="H56" s="329"/>
      <c r="I56" s="67"/>
      <c r="J56" s="329" t="s">
        <v>62</v>
      </c>
      <c r="K56" s="329"/>
      <c r="L56" s="329"/>
      <c r="M56" s="329"/>
      <c r="N56" s="329"/>
      <c r="O56" s="329"/>
      <c r="P56" s="329"/>
      <c r="Q56" s="329"/>
      <c r="R56" s="329"/>
      <c r="S56" s="329"/>
      <c r="T56" s="329"/>
      <c r="U56" s="329"/>
      <c r="V56" s="329"/>
      <c r="W56" s="329"/>
      <c r="X56" s="329"/>
      <c r="Y56" s="329"/>
      <c r="Z56" s="329"/>
      <c r="AA56" s="329"/>
      <c r="AB56" s="329"/>
      <c r="AC56" s="329"/>
      <c r="AD56" s="329"/>
      <c r="AE56" s="329"/>
      <c r="AF56" s="329"/>
      <c r="AG56" s="330">
        <f>'D.1.1.2 - Zdravotechnická...'!J30</f>
        <v>0</v>
      </c>
      <c r="AH56" s="330"/>
      <c r="AI56" s="330"/>
      <c r="AJ56" s="330"/>
      <c r="AK56" s="330"/>
      <c r="AL56" s="330"/>
      <c r="AM56" s="330"/>
      <c r="AN56" s="330">
        <f>AG56*1.21</f>
        <v>0</v>
      </c>
      <c r="AO56" s="330"/>
      <c r="AP56" s="330"/>
      <c r="AQ56" s="68" t="s">
        <v>57</v>
      </c>
      <c r="AR56" s="65"/>
      <c r="BH56" s="69" t="s">
        <v>58</v>
      </c>
      <c r="BJ56" s="69" t="s">
        <v>52</v>
      </c>
      <c r="BK56" s="69" t="s">
        <v>63</v>
      </c>
      <c r="BL56" s="69" t="s">
        <v>2</v>
      </c>
      <c r="BZ56" s="69"/>
      <c r="CA56" s="69" t="s">
        <v>60</v>
      </c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XES56" s="15"/>
      <c r="XET56" s="15"/>
      <c r="XEU56" s="15"/>
      <c r="XEV56" s="15"/>
      <c r="XEW56" s="15"/>
      <c r="XEX56" s="15"/>
      <c r="XEY56" s="15"/>
      <c r="XEZ56" s="15"/>
      <c r="XFA56" s="15"/>
      <c r="XFB56" s="15"/>
      <c r="XFC56" s="15"/>
      <c r="XFD56" s="15"/>
    </row>
    <row r="57" spans="1:91 16373:16384" s="54" customFormat="1" ht="16.5" customHeight="1">
      <c r="A57" s="64" t="s">
        <v>54</v>
      </c>
      <c r="B57" s="65"/>
      <c r="C57" s="66"/>
      <c r="D57" s="329" t="s">
        <v>64</v>
      </c>
      <c r="E57" s="329"/>
      <c r="F57" s="329"/>
      <c r="G57" s="329"/>
      <c r="H57" s="329"/>
      <c r="I57" s="67"/>
      <c r="J57" s="329" t="s">
        <v>65</v>
      </c>
      <c r="K57" s="329"/>
      <c r="L57" s="329"/>
      <c r="M57" s="329"/>
      <c r="N57" s="329"/>
      <c r="O57" s="329"/>
      <c r="P57" s="329"/>
      <c r="Q57" s="329"/>
      <c r="R57" s="329"/>
      <c r="S57" s="329"/>
      <c r="T57" s="329"/>
      <c r="U57" s="329"/>
      <c r="V57" s="329"/>
      <c r="W57" s="329"/>
      <c r="X57" s="329"/>
      <c r="Y57" s="329"/>
      <c r="Z57" s="329"/>
      <c r="AA57" s="329"/>
      <c r="AB57" s="329"/>
      <c r="AC57" s="329"/>
      <c r="AD57" s="329"/>
      <c r="AE57" s="329"/>
      <c r="AF57" s="329"/>
      <c r="AG57" s="330">
        <f>'D.1.1.3 - Elektroinstalace'!J30</f>
        <v>0</v>
      </c>
      <c r="AH57" s="330"/>
      <c r="AI57" s="330"/>
      <c r="AJ57" s="330"/>
      <c r="AK57" s="330"/>
      <c r="AL57" s="330"/>
      <c r="AM57" s="330"/>
      <c r="AN57" s="330">
        <f>AG57*1.21</f>
        <v>0</v>
      </c>
      <c r="AO57" s="330"/>
      <c r="AP57" s="330"/>
      <c r="AQ57" s="68" t="s">
        <v>57</v>
      </c>
      <c r="AR57" s="65"/>
      <c r="BH57" s="69" t="s">
        <v>58</v>
      </c>
      <c r="BJ57" s="69" t="s">
        <v>52</v>
      </c>
      <c r="BK57" s="69" t="s">
        <v>66</v>
      </c>
      <c r="BL57" s="69" t="s">
        <v>2</v>
      </c>
      <c r="BZ57" s="69"/>
      <c r="CA57" s="69" t="s">
        <v>60</v>
      </c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XES57" s="15"/>
      <c r="XET57" s="15"/>
      <c r="XEU57" s="15"/>
      <c r="XEV57" s="15"/>
      <c r="XEW57" s="15"/>
      <c r="XEX57" s="15"/>
      <c r="XEY57" s="15"/>
      <c r="XEZ57" s="15"/>
      <c r="XFA57" s="15"/>
      <c r="XFB57" s="15"/>
      <c r="XFC57" s="15"/>
      <c r="XFD57" s="15"/>
    </row>
    <row r="58" spans="1:91 16373:16384" s="54" customFormat="1" ht="16.5" customHeight="1">
      <c r="A58" s="64" t="s">
        <v>54</v>
      </c>
      <c r="B58" s="65"/>
      <c r="C58" s="66"/>
      <c r="D58" s="329" t="s">
        <v>67</v>
      </c>
      <c r="E58" s="329"/>
      <c r="F58" s="329"/>
      <c r="G58" s="329"/>
      <c r="H58" s="329"/>
      <c r="I58" s="67"/>
      <c r="J58" s="329" t="s">
        <v>68</v>
      </c>
      <c r="K58" s="329"/>
      <c r="L58" s="329"/>
      <c r="M58" s="329"/>
      <c r="N58" s="329"/>
      <c r="O58" s="329"/>
      <c r="P58" s="329"/>
      <c r="Q58" s="329"/>
      <c r="R58" s="329"/>
      <c r="S58" s="329"/>
      <c r="T58" s="329"/>
      <c r="U58" s="329"/>
      <c r="V58" s="329"/>
      <c r="W58" s="329"/>
      <c r="X58" s="329"/>
      <c r="Y58" s="329"/>
      <c r="Z58" s="329"/>
      <c r="AA58" s="329"/>
      <c r="AB58" s="329"/>
      <c r="AC58" s="329"/>
      <c r="AD58" s="329"/>
      <c r="AE58" s="329"/>
      <c r="AF58" s="329"/>
      <c r="AG58" s="330">
        <f>'VRN - Vedlejší rozpočtové...'!J30</f>
        <v>0</v>
      </c>
      <c r="AH58" s="330"/>
      <c r="AI58" s="330"/>
      <c r="AJ58" s="330"/>
      <c r="AK58" s="330"/>
      <c r="AL58" s="330"/>
      <c r="AM58" s="330"/>
      <c r="AN58" s="330">
        <f>AG58*1.21</f>
        <v>0</v>
      </c>
      <c r="AO58" s="330"/>
      <c r="AP58" s="330"/>
      <c r="AQ58" s="68" t="s">
        <v>57</v>
      </c>
      <c r="AR58" s="65"/>
      <c r="BH58" s="69" t="s">
        <v>58</v>
      </c>
      <c r="BJ58" s="69" t="s">
        <v>52</v>
      </c>
      <c r="BK58" s="69" t="s">
        <v>69</v>
      </c>
      <c r="BL58" s="69" t="s">
        <v>2</v>
      </c>
      <c r="BZ58" s="69"/>
      <c r="CA58" s="69" t="s">
        <v>60</v>
      </c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XES58" s="15"/>
      <c r="XET58" s="15"/>
      <c r="XEU58" s="15"/>
      <c r="XEV58" s="15"/>
      <c r="XEW58" s="15"/>
      <c r="XEX58" s="15"/>
      <c r="XEY58" s="15"/>
      <c r="XEZ58" s="15"/>
      <c r="XFA58" s="15"/>
      <c r="XFB58" s="15"/>
      <c r="XFC58" s="15"/>
      <c r="XFD58" s="15"/>
    </row>
    <row r="59" spans="1:91 16373:16384" s="29" customFormat="1" ht="30" customHeight="1">
      <c r="A59" s="33"/>
      <c r="B59" s="34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4"/>
      <c r="AS59" s="33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XES59" s="15"/>
      <c r="XET59" s="15"/>
      <c r="XEU59" s="15"/>
      <c r="XEV59" s="15"/>
      <c r="XEW59" s="15"/>
      <c r="XEX59" s="15"/>
      <c r="XEY59" s="15"/>
      <c r="XEZ59" s="15"/>
      <c r="XFA59" s="15"/>
      <c r="XFB59" s="15"/>
      <c r="XFC59" s="15"/>
      <c r="XFD59" s="15"/>
    </row>
    <row r="60" spans="1:91 16373:16384" s="29" customFormat="1" ht="6.95" customHeight="1">
      <c r="A60" s="33"/>
      <c r="B60" s="45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  <c r="AP60" s="46"/>
      <c r="AQ60" s="46"/>
      <c r="AR60" s="34"/>
      <c r="AS60" s="33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XES60" s="15"/>
      <c r="XET60" s="15"/>
      <c r="XEU60" s="15"/>
      <c r="XEV60" s="15"/>
      <c r="XEW60" s="15"/>
      <c r="XEX60" s="15"/>
      <c r="XEY60" s="15"/>
      <c r="XEZ60" s="15"/>
      <c r="XFA60" s="15"/>
      <c r="XFB60" s="15"/>
      <c r="XFC60" s="15"/>
      <c r="XFD60" s="15"/>
    </row>
  </sheetData>
  <mergeCells count="52">
    <mergeCell ref="D58:H58"/>
    <mergeCell ref="J58:AF58"/>
    <mergeCell ref="AG58:AM58"/>
    <mergeCell ref="AN58:AP58"/>
    <mergeCell ref="D56:H56"/>
    <mergeCell ref="J56:AF56"/>
    <mergeCell ref="AG56:AM56"/>
    <mergeCell ref="AN56:AP56"/>
    <mergeCell ref="D57:H57"/>
    <mergeCell ref="J57:AF57"/>
    <mergeCell ref="AG57:AM57"/>
    <mergeCell ref="AN57:AP57"/>
    <mergeCell ref="AG54:AM54"/>
    <mergeCell ref="AN54:AP54"/>
    <mergeCell ref="D55:H55"/>
    <mergeCell ref="J55:AF55"/>
    <mergeCell ref="AG55:AM55"/>
    <mergeCell ref="AN55:AP55"/>
    <mergeCell ref="AM50:AP50"/>
    <mergeCell ref="C52:G52"/>
    <mergeCell ref="I52:AF52"/>
    <mergeCell ref="AG52:AM52"/>
    <mergeCell ref="AN52:AP52"/>
    <mergeCell ref="X35:AB35"/>
    <mergeCell ref="AK35:AO35"/>
    <mergeCell ref="L45:AO45"/>
    <mergeCell ref="AM47:AN47"/>
    <mergeCell ref="AM49:AP49"/>
    <mergeCell ref="L32:P32"/>
    <mergeCell ref="W32:AE32"/>
    <mergeCell ref="AK32:AO32"/>
    <mergeCell ref="L33:P33"/>
    <mergeCell ref="W33:AE33"/>
    <mergeCell ref="AK33:AO33"/>
    <mergeCell ref="L30:P30"/>
    <mergeCell ref="W30:AE30"/>
    <mergeCell ref="AK30:AO30"/>
    <mergeCell ref="L31:P31"/>
    <mergeCell ref="W31:AE31"/>
    <mergeCell ref="AK31:AO31"/>
    <mergeCell ref="AK26:AO26"/>
    <mergeCell ref="L28:P28"/>
    <mergeCell ref="W28:AE28"/>
    <mergeCell ref="AK28:AO28"/>
    <mergeCell ref="L29:P29"/>
    <mergeCell ref="W29:AE29"/>
    <mergeCell ref="AK29:AO29"/>
    <mergeCell ref="AR2:AS2"/>
    <mergeCell ref="K5:AO5"/>
    <mergeCell ref="K6:AO6"/>
    <mergeCell ref="AN11:AO11"/>
    <mergeCell ref="E23:AN23"/>
  </mergeCells>
  <hyperlinks>
    <hyperlink ref="A55" location="'D.1.1. - Architektonicko-...'!C2" display="/" xr:uid="{00000000-0004-0000-0000-000000000000}"/>
    <hyperlink ref="A56" location="'D.1.1.2 - Zdravotechnická...'!C2" display="/" xr:uid="{00000000-0004-0000-0000-000001000000}"/>
    <hyperlink ref="A57" location="'D.1.1.3 - Elektroinstalace'!C2" display="/" xr:uid="{00000000-0004-0000-0000-000002000000}"/>
    <hyperlink ref="A58" location="'VRN - Vedlejší rozpočtové...'!C2" display="/" xr:uid="{00000000-0004-0000-0000-000003000000}"/>
  </hyperlinks>
  <pageMargins left="0.39374999999999999" right="0.39374999999999999" top="0.39374999999999999" bottom="0.39374999999999999" header="0.511811023622047" footer="0"/>
  <pageSetup paperSize="9" scale="67" fitToHeight="100" orientation="portrait" horizontalDpi="300" verticalDpi="300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D430"/>
  <sheetViews>
    <sheetView showGridLines="0" view="pageBreakPreview" zoomScaleNormal="100" workbookViewId="0">
      <selection activeCell="M4" sqref="M4"/>
    </sheetView>
  </sheetViews>
  <sheetFormatPr defaultColWidth="8.5" defaultRowHeight="12.75" customHeight="1"/>
  <cols>
    <col min="1" max="1" width="8.33203125" style="15" customWidth="1"/>
    <col min="2" max="2" width="1.1640625" style="15" customWidth="1"/>
    <col min="3" max="3" width="4.1640625" style="15" customWidth="1"/>
    <col min="4" max="4" width="4.33203125" style="15" customWidth="1"/>
    <col min="5" max="5" width="15.83203125" style="15" customWidth="1"/>
    <col min="6" max="6" width="44" style="15" customWidth="1"/>
    <col min="7" max="7" width="6.33203125" style="15" customWidth="1"/>
    <col min="8" max="8" width="7" style="15" customWidth="1"/>
    <col min="9" max="9" width="7.5" style="15" customWidth="1"/>
    <col min="10" max="10" width="14" style="15" customWidth="1"/>
    <col min="11" max="11" width="15.83203125" style="15" customWidth="1"/>
    <col min="12" max="12" width="22.33203125" style="15" customWidth="1"/>
    <col min="13" max="13" width="18.83203125" style="15" customWidth="1"/>
    <col min="14" max="14" width="9.33203125" style="15" customWidth="1"/>
    <col min="15" max="15" width="17" style="15" customWidth="1"/>
    <col min="16" max="16" width="15" style="15" customWidth="1"/>
    <col min="17" max="17" width="11" style="15" customWidth="1"/>
    <col min="18" max="18" width="15" style="15" customWidth="1"/>
    <col min="19" max="19" width="16.33203125" style="15" customWidth="1"/>
    <col min="20" max="20" width="11" style="15" customWidth="1"/>
    <col min="21" max="21" width="15" style="15" customWidth="1"/>
  </cols>
  <sheetData>
    <row r="1" spans="1:21 16335:16384" ht="11.25"/>
    <row r="2" spans="1:21 16335:16384" ht="36.950000000000003" customHeight="1">
      <c r="N2" s="17"/>
    </row>
    <row r="3" spans="1:21 16335:16384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</row>
    <row r="4" spans="1:21 16335:16384" ht="24.95" customHeight="1">
      <c r="B4" s="21"/>
      <c r="D4" s="22" t="s">
        <v>70</v>
      </c>
      <c r="N4" s="21"/>
    </row>
    <row r="5" spans="1:21 16335:16384" ht="6.95" customHeight="1">
      <c r="B5" s="21"/>
      <c r="N5" s="21"/>
    </row>
    <row r="6" spans="1:21 16335:16384" ht="12" customHeight="1">
      <c r="B6" s="21"/>
      <c r="D6" s="25" t="s">
        <v>9</v>
      </c>
      <c r="N6" s="21"/>
    </row>
    <row r="7" spans="1:21 16335:16384" ht="16.5" customHeight="1">
      <c r="B7" s="21"/>
      <c r="E7" s="331" t="str">
        <f>'Rekapitulace stavby'!K6</f>
        <v>Městské koupaliště Štětí – WC, sprchy</v>
      </c>
      <c r="F7" s="331"/>
      <c r="G7" s="331"/>
      <c r="H7" s="331"/>
      <c r="I7" s="331"/>
      <c r="J7" s="331"/>
      <c r="N7" s="21"/>
    </row>
    <row r="8" spans="1:21 16335:16384" s="29" customFormat="1" ht="12" customHeight="1">
      <c r="A8" s="33"/>
      <c r="B8" s="34"/>
      <c r="C8" s="33"/>
      <c r="D8" s="25" t="s">
        <v>71</v>
      </c>
      <c r="E8" s="33"/>
      <c r="F8" s="33"/>
      <c r="G8" s="33"/>
      <c r="H8" s="33"/>
      <c r="I8" s="33"/>
      <c r="J8" s="33"/>
      <c r="K8" s="33"/>
      <c r="L8" s="33"/>
      <c r="M8" s="33"/>
      <c r="N8" s="70"/>
      <c r="O8" s="33"/>
      <c r="P8" s="33"/>
      <c r="Q8" s="33"/>
      <c r="R8" s="33"/>
      <c r="S8" s="33"/>
      <c r="T8" s="33"/>
      <c r="U8" s="33"/>
      <c r="XDG8" s="15"/>
      <c r="XDH8" s="15"/>
      <c r="XDI8" s="15"/>
      <c r="XDJ8" s="15"/>
      <c r="XDK8" s="15"/>
      <c r="XDL8" s="15"/>
      <c r="XDM8" s="15"/>
      <c r="XDN8" s="15"/>
      <c r="XDO8" s="15"/>
      <c r="XDP8" s="15"/>
      <c r="XDQ8" s="15"/>
      <c r="XDR8" s="15"/>
      <c r="XDS8" s="15"/>
      <c r="XDT8" s="15"/>
      <c r="XDU8" s="15"/>
      <c r="XDV8" s="15"/>
      <c r="XDW8" s="15"/>
      <c r="XDX8" s="15"/>
      <c r="XDY8" s="15"/>
      <c r="XDZ8" s="15"/>
      <c r="XEA8" s="15"/>
      <c r="XEB8" s="15"/>
      <c r="XEC8" s="15"/>
      <c r="XED8" s="15"/>
      <c r="XEE8" s="15"/>
      <c r="XEF8" s="15"/>
      <c r="XEG8" s="15"/>
      <c r="XEH8" s="15"/>
      <c r="XEI8" s="15"/>
      <c r="XEJ8" s="15"/>
      <c r="XEK8" s="15"/>
      <c r="XEL8" s="15"/>
      <c r="XEM8" s="15"/>
      <c r="XEN8" s="15"/>
      <c r="XEO8" s="15"/>
      <c r="XEP8" s="15"/>
      <c r="XEQ8" s="15"/>
      <c r="XER8" s="15"/>
      <c r="XES8" s="15"/>
      <c r="XET8" s="15"/>
      <c r="XEU8" s="15"/>
      <c r="XEV8" s="15"/>
      <c r="XEW8" s="15"/>
      <c r="XEX8" s="15"/>
      <c r="XEY8" s="15"/>
      <c r="XEZ8" s="15"/>
      <c r="XFA8" s="15"/>
      <c r="XFB8" s="15"/>
      <c r="XFC8" s="15"/>
      <c r="XFD8" s="15"/>
    </row>
    <row r="9" spans="1:21 16335:16384" s="29" customFormat="1" ht="16.5" customHeight="1">
      <c r="A9" s="33"/>
      <c r="B9" s="34"/>
      <c r="C9" s="33"/>
      <c r="D9" s="33"/>
      <c r="E9" s="3" t="s">
        <v>72</v>
      </c>
      <c r="F9" s="3"/>
      <c r="G9" s="3"/>
      <c r="H9" s="3"/>
      <c r="I9" s="3"/>
      <c r="J9" s="3"/>
      <c r="K9" s="33"/>
      <c r="L9" s="33"/>
      <c r="M9" s="33"/>
      <c r="N9" s="70"/>
      <c r="O9" s="33"/>
      <c r="P9" s="33"/>
      <c r="Q9" s="33"/>
      <c r="R9" s="33"/>
      <c r="S9" s="33"/>
      <c r="T9" s="33"/>
      <c r="U9" s="33"/>
      <c r="XDG9" s="15"/>
      <c r="XDH9" s="15"/>
      <c r="XDI9" s="15"/>
      <c r="XDJ9" s="15"/>
      <c r="XDK9" s="15"/>
      <c r="XDL9" s="15"/>
      <c r="XDM9" s="15"/>
      <c r="XDN9" s="15"/>
      <c r="XDO9" s="15"/>
      <c r="XDP9" s="15"/>
      <c r="XDQ9" s="15"/>
      <c r="XDR9" s="15"/>
      <c r="XDS9" s="15"/>
      <c r="XDT9" s="15"/>
      <c r="XDU9" s="15"/>
      <c r="XDV9" s="15"/>
      <c r="XDW9" s="15"/>
      <c r="XDX9" s="15"/>
      <c r="XDY9" s="15"/>
      <c r="XDZ9" s="15"/>
      <c r="XEA9" s="15"/>
      <c r="XEB9" s="15"/>
      <c r="XEC9" s="15"/>
      <c r="XED9" s="15"/>
      <c r="XEE9" s="15"/>
      <c r="XEF9" s="15"/>
      <c r="XEG9" s="15"/>
      <c r="XEH9" s="15"/>
      <c r="XEI9" s="15"/>
      <c r="XEJ9" s="15"/>
      <c r="XEK9" s="15"/>
      <c r="XEL9" s="15"/>
      <c r="XEM9" s="15"/>
      <c r="XEN9" s="15"/>
      <c r="XEO9" s="15"/>
      <c r="XEP9" s="15"/>
      <c r="XEQ9" s="15"/>
      <c r="XER9" s="15"/>
      <c r="XES9" s="15"/>
      <c r="XET9" s="15"/>
      <c r="XEU9" s="15"/>
      <c r="XEV9" s="15"/>
      <c r="XEW9" s="15"/>
      <c r="XEX9" s="15"/>
      <c r="XEY9" s="15"/>
      <c r="XEZ9" s="15"/>
      <c r="XFA9" s="15"/>
      <c r="XFB9" s="15"/>
      <c r="XFC9" s="15"/>
      <c r="XFD9" s="15"/>
    </row>
    <row r="10" spans="1:21 16335:16384" s="29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70"/>
      <c r="O10" s="33"/>
      <c r="P10" s="33"/>
      <c r="Q10" s="33"/>
      <c r="R10" s="33"/>
      <c r="S10" s="33"/>
      <c r="T10" s="33"/>
      <c r="U10" s="33"/>
      <c r="XDG10" s="15"/>
      <c r="XDH10" s="15"/>
      <c r="XDI10" s="15"/>
      <c r="XDJ10" s="15"/>
      <c r="XDK10" s="15"/>
      <c r="XDL10" s="15"/>
      <c r="XDM10" s="15"/>
      <c r="XDN10" s="15"/>
      <c r="XDO10" s="15"/>
      <c r="XDP10" s="15"/>
      <c r="XDQ10" s="15"/>
      <c r="XDR10" s="15"/>
      <c r="XDS10" s="15"/>
      <c r="XDT10" s="15"/>
      <c r="XDU10" s="15"/>
      <c r="XDV10" s="15"/>
      <c r="XDW10" s="15"/>
      <c r="XDX10" s="15"/>
      <c r="XDY10" s="15"/>
      <c r="XDZ10" s="15"/>
      <c r="XEA10" s="15"/>
      <c r="XEB10" s="15"/>
      <c r="XEC10" s="15"/>
      <c r="XED10" s="15"/>
      <c r="XEE10" s="15"/>
      <c r="XEF10" s="15"/>
      <c r="XEG10" s="15"/>
      <c r="XEH10" s="15"/>
      <c r="XEI10" s="15"/>
      <c r="XEJ10" s="15"/>
      <c r="XEK10" s="15"/>
      <c r="XEL10" s="15"/>
      <c r="XEM10" s="15"/>
      <c r="XEN10" s="15"/>
      <c r="XEO10" s="15"/>
      <c r="XEP10" s="15"/>
      <c r="XEQ10" s="15"/>
      <c r="XER10" s="15"/>
      <c r="XES10" s="15"/>
      <c r="XET10" s="15"/>
      <c r="XEU10" s="15"/>
      <c r="XEV10" s="15"/>
      <c r="XEW10" s="15"/>
      <c r="XEX10" s="15"/>
      <c r="XEY10" s="15"/>
      <c r="XEZ10" s="15"/>
      <c r="XFA10" s="15"/>
      <c r="XFB10" s="15"/>
      <c r="XFC10" s="15"/>
      <c r="XFD10" s="15"/>
    </row>
    <row r="11" spans="1:21 16335:16384" s="29" customFormat="1" ht="12" customHeight="1">
      <c r="A11" s="33"/>
      <c r="B11" s="34"/>
      <c r="C11" s="33"/>
      <c r="D11" s="25" t="s">
        <v>11</v>
      </c>
      <c r="E11" s="33"/>
      <c r="F11" s="26"/>
      <c r="G11" s="26"/>
      <c r="H11" s="26"/>
      <c r="I11" s="33"/>
      <c r="J11" s="33"/>
      <c r="K11" s="25" t="s">
        <v>12</v>
      </c>
      <c r="L11" s="26"/>
      <c r="M11" s="33"/>
      <c r="N11" s="70"/>
      <c r="O11" s="33"/>
      <c r="P11" s="33"/>
      <c r="Q11" s="33"/>
      <c r="R11" s="33"/>
      <c r="S11" s="33"/>
      <c r="T11" s="33"/>
      <c r="U11" s="33"/>
      <c r="XDG11" s="15"/>
      <c r="XDH11" s="15"/>
      <c r="XDI11" s="15"/>
      <c r="XDJ11" s="15"/>
      <c r="XDK11" s="15"/>
      <c r="XDL11" s="15"/>
      <c r="XDM11" s="15"/>
      <c r="XDN11" s="15"/>
      <c r="XDO11" s="15"/>
      <c r="XDP11" s="15"/>
      <c r="XDQ11" s="15"/>
      <c r="XDR11" s="15"/>
      <c r="XDS11" s="15"/>
      <c r="XDT11" s="15"/>
      <c r="XDU11" s="15"/>
      <c r="XDV11" s="15"/>
      <c r="XDW11" s="15"/>
      <c r="XDX11" s="15"/>
      <c r="XDY11" s="15"/>
      <c r="XDZ11" s="15"/>
      <c r="XEA11" s="15"/>
      <c r="XEB11" s="15"/>
      <c r="XEC11" s="15"/>
      <c r="XED11" s="15"/>
      <c r="XEE11" s="15"/>
      <c r="XEF11" s="15"/>
      <c r="XEG11" s="15"/>
      <c r="XEH11" s="15"/>
      <c r="XEI11" s="15"/>
      <c r="XEJ11" s="15"/>
      <c r="XEK11" s="15"/>
      <c r="XEL11" s="15"/>
      <c r="XEM11" s="15"/>
      <c r="XEN11" s="15"/>
      <c r="XEO11" s="15"/>
      <c r="XEP11" s="15"/>
      <c r="XEQ11" s="15"/>
      <c r="XER11" s="15"/>
      <c r="XES11" s="15"/>
      <c r="XET11" s="15"/>
      <c r="XEU11" s="15"/>
      <c r="XEV11" s="15"/>
      <c r="XEW11" s="15"/>
      <c r="XEX11" s="15"/>
      <c r="XEY11" s="15"/>
      <c r="XEZ11" s="15"/>
      <c r="XFA11" s="15"/>
      <c r="XFB11" s="15"/>
      <c r="XFC11" s="15"/>
      <c r="XFD11" s="15"/>
    </row>
    <row r="12" spans="1:21 16335:16384" s="29" customFormat="1" ht="12" customHeight="1">
      <c r="A12" s="33"/>
      <c r="B12" s="34"/>
      <c r="C12" s="33"/>
      <c r="D12" s="25" t="s">
        <v>13</v>
      </c>
      <c r="E12" s="33"/>
      <c r="F12" s="26" t="s">
        <v>14</v>
      </c>
      <c r="G12" s="26"/>
      <c r="H12" s="26"/>
      <c r="I12" s="33"/>
      <c r="J12" s="33"/>
      <c r="K12" s="25" t="s">
        <v>15</v>
      </c>
      <c r="L12" s="71">
        <f>'Rekapitulace stavby'!AN8</f>
        <v>46051</v>
      </c>
      <c r="M12" s="33"/>
      <c r="N12" s="70"/>
      <c r="O12" s="33"/>
      <c r="P12" s="33"/>
      <c r="Q12" s="33"/>
      <c r="R12" s="33"/>
      <c r="S12" s="33"/>
      <c r="T12" s="33"/>
      <c r="U12" s="33"/>
      <c r="XDG12" s="15"/>
      <c r="XDH12" s="15"/>
      <c r="XDI12" s="15"/>
      <c r="XDJ12" s="15"/>
      <c r="XDK12" s="15"/>
      <c r="XDL12" s="15"/>
      <c r="XDM12" s="15"/>
      <c r="XDN12" s="15"/>
      <c r="XDO12" s="15"/>
      <c r="XDP12" s="15"/>
      <c r="XDQ12" s="15"/>
      <c r="XDR12" s="15"/>
      <c r="XDS12" s="15"/>
      <c r="XDT12" s="15"/>
      <c r="XDU12" s="15"/>
      <c r="XDV12" s="15"/>
      <c r="XDW12" s="15"/>
      <c r="XDX12" s="15"/>
      <c r="XDY12" s="15"/>
      <c r="XDZ12" s="15"/>
      <c r="XEA12" s="15"/>
      <c r="XEB12" s="15"/>
      <c r="XEC12" s="15"/>
      <c r="XED12" s="15"/>
      <c r="XEE12" s="15"/>
      <c r="XEF12" s="15"/>
      <c r="XEG12" s="15"/>
      <c r="XEH12" s="15"/>
      <c r="XEI12" s="15"/>
      <c r="XEJ12" s="15"/>
      <c r="XEK12" s="15"/>
      <c r="XEL12" s="15"/>
      <c r="XEM12" s="15"/>
      <c r="XEN12" s="15"/>
      <c r="XEO12" s="15"/>
      <c r="XEP12" s="15"/>
      <c r="XEQ12" s="15"/>
      <c r="XER12" s="15"/>
      <c r="XES12" s="15"/>
      <c r="XET12" s="15"/>
      <c r="XEU12" s="15"/>
      <c r="XEV12" s="15"/>
      <c r="XEW12" s="15"/>
      <c r="XEX12" s="15"/>
      <c r="XEY12" s="15"/>
      <c r="XEZ12" s="15"/>
      <c r="XFA12" s="15"/>
      <c r="XFB12" s="15"/>
      <c r="XFC12" s="15"/>
      <c r="XFD12" s="15"/>
    </row>
    <row r="13" spans="1:21 16335:16384" s="29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70"/>
      <c r="O13" s="33"/>
      <c r="P13" s="33"/>
      <c r="Q13" s="33"/>
      <c r="R13" s="33"/>
      <c r="S13" s="33"/>
      <c r="T13" s="33"/>
      <c r="U13" s="33"/>
      <c r="XDG13" s="15"/>
      <c r="XDH13" s="15"/>
      <c r="XDI13" s="15"/>
      <c r="XDJ13" s="15"/>
      <c r="XDK13" s="15"/>
      <c r="XDL13" s="15"/>
      <c r="XDM13" s="15"/>
      <c r="XDN13" s="15"/>
      <c r="XDO13" s="15"/>
      <c r="XDP13" s="15"/>
      <c r="XDQ13" s="15"/>
      <c r="XDR13" s="15"/>
      <c r="XDS13" s="15"/>
      <c r="XDT13" s="15"/>
      <c r="XDU13" s="15"/>
      <c r="XDV13" s="15"/>
      <c r="XDW13" s="15"/>
      <c r="XDX13" s="15"/>
      <c r="XDY13" s="15"/>
      <c r="XDZ13" s="15"/>
      <c r="XEA13" s="15"/>
      <c r="XEB13" s="15"/>
      <c r="XEC13" s="15"/>
      <c r="XED13" s="15"/>
      <c r="XEE13" s="15"/>
      <c r="XEF13" s="15"/>
      <c r="XEG13" s="15"/>
      <c r="XEH13" s="15"/>
      <c r="XEI13" s="15"/>
      <c r="XEJ13" s="15"/>
      <c r="XEK13" s="15"/>
      <c r="XEL13" s="15"/>
      <c r="XEM13" s="15"/>
      <c r="XEN13" s="15"/>
      <c r="XEO13" s="15"/>
      <c r="XEP13" s="15"/>
      <c r="XEQ13" s="15"/>
      <c r="XER13" s="15"/>
      <c r="XES13" s="15"/>
      <c r="XET13" s="15"/>
      <c r="XEU13" s="15"/>
      <c r="XEV13" s="15"/>
      <c r="XEW13" s="15"/>
      <c r="XEX13" s="15"/>
      <c r="XEY13" s="15"/>
      <c r="XEZ13" s="15"/>
      <c r="XFA13" s="15"/>
      <c r="XFB13" s="15"/>
      <c r="XFC13" s="15"/>
      <c r="XFD13" s="15"/>
    </row>
    <row r="14" spans="1:21 16335:16384" s="29" customFormat="1" ht="12" customHeight="1">
      <c r="A14" s="33"/>
      <c r="B14" s="34"/>
      <c r="C14" s="33"/>
      <c r="D14" s="25" t="s">
        <v>16</v>
      </c>
      <c r="E14" s="33"/>
      <c r="F14" s="33"/>
      <c r="G14" s="33"/>
      <c r="H14" s="33"/>
      <c r="I14" s="33"/>
      <c r="J14" s="33"/>
      <c r="K14" s="25" t="s">
        <v>17</v>
      </c>
      <c r="L14" s="26">
        <f>'Rekapitulace stavby'!AN10</f>
        <v>264466</v>
      </c>
      <c r="M14" s="33"/>
      <c r="N14" s="70"/>
      <c r="O14" s="33"/>
      <c r="P14" s="33"/>
      <c r="Q14" s="33"/>
      <c r="R14" s="33"/>
      <c r="S14" s="33"/>
      <c r="T14" s="33"/>
      <c r="U14" s="33"/>
      <c r="XDG14" s="15"/>
      <c r="XDH14" s="15"/>
      <c r="XDI14" s="15"/>
      <c r="XDJ14" s="15"/>
      <c r="XDK14" s="15"/>
      <c r="XDL14" s="15"/>
      <c r="XDM14" s="15"/>
      <c r="XDN14" s="15"/>
      <c r="XDO14" s="15"/>
      <c r="XDP14" s="15"/>
      <c r="XDQ14" s="15"/>
      <c r="XDR14" s="15"/>
      <c r="XDS14" s="15"/>
      <c r="XDT14" s="15"/>
      <c r="XDU14" s="15"/>
      <c r="XDV14" s="15"/>
      <c r="XDW14" s="15"/>
      <c r="XDX14" s="15"/>
      <c r="XDY14" s="15"/>
      <c r="XDZ14" s="15"/>
      <c r="XEA14" s="15"/>
      <c r="XEB14" s="15"/>
      <c r="XEC14" s="15"/>
      <c r="XED14" s="15"/>
      <c r="XEE14" s="15"/>
      <c r="XEF14" s="15"/>
      <c r="XEG14" s="15"/>
      <c r="XEH14" s="15"/>
      <c r="XEI14" s="15"/>
      <c r="XEJ14" s="15"/>
      <c r="XEK14" s="15"/>
      <c r="XEL14" s="15"/>
      <c r="XEM14" s="15"/>
      <c r="XEN14" s="15"/>
      <c r="XEO14" s="15"/>
      <c r="XEP14" s="15"/>
      <c r="XEQ14" s="15"/>
      <c r="XER14" s="15"/>
      <c r="XES14" s="15"/>
      <c r="XET14" s="15"/>
      <c r="XEU14" s="15"/>
      <c r="XEV14" s="15"/>
      <c r="XEW14" s="15"/>
      <c r="XEX14" s="15"/>
      <c r="XEY14" s="15"/>
      <c r="XEZ14" s="15"/>
      <c r="XFA14" s="15"/>
      <c r="XFB14" s="15"/>
      <c r="XFC14" s="15"/>
      <c r="XFD14" s="15"/>
    </row>
    <row r="15" spans="1:21 16335:16384" s="29" customFormat="1" ht="18" customHeight="1">
      <c r="A15" s="33"/>
      <c r="B15" s="34"/>
      <c r="C15" s="33"/>
      <c r="D15" s="33"/>
      <c r="E15" s="26" t="str">
        <f>'Rekapitulace stavby'!E11</f>
        <v>Město Štětí</v>
      </c>
      <c r="F15" s="33"/>
      <c r="G15" s="33"/>
      <c r="H15" s="33"/>
      <c r="I15" s="33"/>
      <c r="J15" s="33"/>
      <c r="K15" s="25" t="s">
        <v>19</v>
      </c>
      <c r="L15" s="26"/>
      <c r="M15" s="33"/>
      <c r="N15" s="70"/>
      <c r="O15" s="33"/>
      <c r="P15" s="33"/>
      <c r="Q15" s="33"/>
      <c r="R15" s="33"/>
      <c r="S15" s="33"/>
      <c r="T15" s="33"/>
      <c r="U15" s="33"/>
      <c r="XDG15" s="15"/>
      <c r="XDH15" s="15"/>
      <c r="XDI15" s="15"/>
      <c r="XDJ15" s="15"/>
      <c r="XDK15" s="15"/>
      <c r="XDL15" s="15"/>
      <c r="XDM15" s="15"/>
      <c r="XDN15" s="15"/>
      <c r="XDO15" s="15"/>
      <c r="XDP15" s="15"/>
      <c r="XDQ15" s="15"/>
      <c r="XDR15" s="15"/>
      <c r="XDS15" s="15"/>
      <c r="XDT15" s="15"/>
      <c r="XDU15" s="15"/>
      <c r="XDV15" s="15"/>
      <c r="XDW15" s="15"/>
      <c r="XDX15" s="15"/>
      <c r="XDY15" s="15"/>
      <c r="XDZ15" s="15"/>
      <c r="XEA15" s="15"/>
      <c r="XEB15" s="15"/>
      <c r="XEC15" s="15"/>
      <c r="XED15" s="15"/>
      <c r="XEE15" s="15"/>
      <c r="XEF15" s="15"/>
      <c r="XEG15" s="15"/>
      <c r="XEH15" s="15"/>
      <c r="XEI15" s="15"/>
      <c r="XEJ15" s="15"/>
      <c r="XEK15" s="15"/>
      <c r="XEL15" s="15"/>
      <c r="XEM15" s="15"/>
      <c r="XEN15" s="15"/>
      <c r="XEO15" s="15"/>
      <c r="XEP15" s="15"/>
      <c r="XEQ15" s="15"/>
      <c r="XER15" s="15"/>
      <c r="XES15" s="15"/>
      <c r="XET15" s="15"/>
      <c r="XEU15" s="15"/>
      <c r="XEV15" s="15"/>
      <c r="XEW15" s="15"/>
      <c r="XEX15" s="15"/>
      <c r="XEY15" s="15"/>
      <c r="XEZ15" s="15"/>
      <c r="XFA15" s="15"/>
      <c r="XFB15" s="15"/>
      <c r="XFC15" s="15"/>
      <c r="XFD15" s="15"/>
    </row>
    <row r="16" spans="1:21 16335:16384" s="29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70"/>
      <c r="O16" s="33"/>
      <c r="P16" s="33"/>
      <c r="Q16" s="33"/>
      <c r="R16" s="33"/>
      <c r="S16" s="33"/>
      <c r="T16" s="33"/>
      <c r="U16" s="33"/>
      <c r="XDG16" s="15"/>
      <c r="XDH16" s="15"/>
      <c r="XDI16" s="15"/>
      <c r="XDJ16" s="15"/>
      <c r="XDK16" s="15"/>
      <c r="XDL16" s="15"/>
      <c r="XDM16" s="15"/>
      <c r="XDN16" s="15"/>
      <c r="XDO16" s="15"/>
      <c r="XDP16" s="15"/>
      <c r="XDQ16" s="15"/>
      <c r="XDR16" s="15"/>
      <c r="XDS16" s="15"/>
      <c r="XDT16" s="15"/>
      <c r="XDU16" s="15"/>
      <c r="XDV16" s="15"/>
      <c r="XDW16" s="15"/>
      <c r="XDX16" s="15"/>
      <c r="XDY16" s="15"/>
      <c r="XDZ16" s="15"/>
      <c r="XEA16" s="15"/>
      <c r="XEB16" s="15"/>
      <c r="XEC16" s="15"/>
      <c r="XED16" s="15"/>
      <c r="XEE16" s="15"/>
      <c r="XEF16" s="15"/>
      <c r="XEG16" s="15"/>
      <c r="XEH16" s="15"/>
      <c r="XEI16" s="15"/>
      <c r="XEJ16" s="15"/>
      <c r="XEK16" s="15"/>
      <c r="XEL16" s="15"/>
      <c r="XEM16" s="15"/>
      <c r="XEN16" s="15"/>
      <c r="XEO16" s="15"/>
      <c r="XEP16" s="15"/>
      <c r="XEQ16" s="15"/>
      <c r="XER16" s="15"/>
      <c r="XES16" s="15"/>
      <c r="XET16" s="15"/>
      <c r="XEU16" s="15"/>
      <c r="XEV16" s="15"/>
      <c r="XEW16" s="15"/>
      <c r="XEX16" s="15"/>
      <c r="XEY16" s="15"/>
      <c r="XEZ16" s="15"/>
      <c r="XFA16" s="15"/>
      <c r="XFB16" s="15"/>
      <c r="XFC16" s="15"/>
      <c r="XFD16" s="15"/>
    </row>
    <row r="17" spans="1:21 16335:16384" s="29" customFormat="1" ht="12" customHeight="1">
      <c r="A17" s="33"/>
      <c r="B17" s="34"/>
      <c r="C17" s="33"/>
      <c r="D17" s="25" t="s">
        <v>20</v>
      </c>
      <c r="E17" s="33"/>
      <c r="F17" s="33"/>
      <c r="G17" s="33"/>
      <c r="H17" s="33"/>
      <c r="I17" s="33"/>
      <c r="J17" s="33"/>
      <c r="K17" s="25" t="s">
        <v>17</v>
      </c>
      <c r="L17" s="26">
        <f>'Rekapitulace stavby'!AN13</f>
        <v>0</v>
      </c>
      <c r="M17" s="33"/>
      <c r="N17" s="70"/>
      <c r="O17" s="33"/>
      <c r="P17" s="33"/>
      <c r="Q17" s="33"/>
      <c r="R17" s="33"/>
      <c r="S17" s="33"/>
      <c r="T17" s="33"/>
      <c r="U17" s="33"/>
      <c r="XDG17" s="15"/>
      <c r="XDH17" s="15"/>
      <c r="XDI17" s="15"/>
      <c r="XDJ17" s="15"/>
      <c r="XDK17" s="15"/>
      <c r="XDL17" s="15"/>
      <c r="XDM17" s="15"/>
      <c r="XDN17" s="15"/>
      <c r="XDO17" s="15"/>
      <c r="XDP17" s="15"/>
      <c r="XDQ17" s="15"/>
      <c r="XDR17" s="15"/>
      <c r="XDS17" s="15"/>
      <c r="XDT17" s="15"/>
      <c r="XDU17" s="15"/>
      <c r="XDV17" s="15"/>
      <c r="XDW17" s="15"/>
      <c r="XDX17" s="15"/>
      <c r="XDY17" s="15"/>
      <c r="XDZ17" s="15"/>
      <c r="XEA17" s="15"/>
      <c r="XEB17" s="15"/>
      <c r="XEC17" s="15"/>
      <c r="XED17" s="15"/>
      <c r="XEE17" s="15"/>
      <c r="XEF17" s="15"/>
      <c r="XEG17" s="15"/>
      <c r="XEH17" s="15"/>
      <c r="XEI17" s="15"/>
      <c r="XEJ17" s="15"/>
      <c r="XEK17" s="15"/>
      <c r="XEL17" s="15"/>
      <c r="XEM17" s="15"/>
      <c r="XEN17" s="15"/>
      <c r="XEO17" s="15"/>
      <c r="XEP17" s="15"/>
      <c r="XEQ17" s="15"/>
      <c r="XER17" s="15"/>
      <c r="XES17" s="15"/>
      <c r="XET17" s="15"/>
      <c r="XEU17" s="15"/>
      <c r="XEV17" s="15"/>
      <c r="XEW17" s="15"/>
      <c r="XEX17" s="15"/>
      <c r="XEY17" s="15"/>
      <c r="XEZ17" s="15"/>
      <c r="XFA17" s="15"/>
      <c r="XFB17" s="15"/>
      <c r="XFC17" s="15"/>
      <c r="XFD17" s="15"/>
    </row>
    <row r="18" spans="1:21 16335:16384" s="29" customFormat="1" ht="18" customHeight="1">
      <c r="A18" s="33"/>
      <c r="B18" s="34"/>
      <c r="C18" s="33"/>
      <c r="D18" s="33"/>
      <c r="E18" s="13" t="str">
        <f>'Rekapitulace stavby'!E14</f>
        <v xml:space="preserve"> </v>
      </c>
      <c r="F18" s="13"/>
      <c r="G18" s="13"/>
      <c r="H18" s="13"/>
      <c r="I18" s="13"/>
      <c r="J18" s="13"/>
      <c r="K18" s="25" t="s">
        <v>19</v>
      </c>
      <c r="L18" s="26">
        <f>'Rekapitulace stavby'!AN14</f>
        <v>0</v>
      </c>
      <c r="M18" s="33"/>
      <c r="N18" s="70"/>
      <c r="O18" s="33"/>
      <c r="P18" s="33"/>
      <c r="Q18" s="33"/>
      <c r="R18" s="33"/>
      <c r="S18" s="33"/>
      <c r="T18" s="33"/>
      <c r="U18" s="33"/>
      <c r="XDG18" s="15"/>
      <c r="XDH18" s="15"/>
      <c r="XDI18" s="15"/>
      <c r="XDJ18" s="15"/>
      <c r="XDK18" s="15"/>
      <c r="XDL18" s="15"/>
      <c r="XDM18" s="15"/>
      <c r="XDN18" s="15"/>
      <c r="XDO18" s="15"/>
      <c r="XDP18" s="15"/>
      <c r="XDQ18" s="15"/>
      <c r="XDR18" s="15"/>
      <c r="XDS18" s="15"/>
      <c r="XDT18" s="15"/>
      <c r="XDU18" s="15"/>
      <c r="XDV18" s="15"/>
      <c r="XDW18" s="15"/>
      <c r="XDX18" s="15"/>
      <c r="XDY18" s="15"/>
      <c r="XDZ18" s="15"/>
      <c r="XEA18" s="15"/>
      <c r="XEB18" s="15"/>
      <c r="XEC18" s="15"/>
      <c r="XED18" s="15"/>
      <c r="XEE18" s="15"/>
      <c r="XEF18" s="15"/>
      <c r="XEG18" s="15"/>
      <c r="XEH18" s="15"/>
      <c r="XEI18" s="15"/>
      <c r="XEJ18" s="15"/>
      <c r="XEK18" s="15"/>
      <c r="XEL18" s="15"/>
      <c r="XEM18" s="15"/>
      <c r="XEN18" s="15"/>
      <c r="XEO18" s="15"/>
      <c r="XEP18" s="15"/>
      <c r="XEQ18" s="15"/>
      <c r="XER18" s="15"/>
      <c r="XES18" s="15"/>
      <c r="XET18" s="15"/>
      <c r="XEU18" s="15"/>
      <c r="XEV18" s="15"/>
      <c r="XEW18" s="15"/>
      <c r="XEX18" s="15"/>
      <c r="XEY18" s="15"/>
      <c r="XEZ18" s="15"/>
      <c r="XFA18" s="15"/>
      <c r="XFB18" s="15"/>
      <c r="XFC18" s="15"/>
      <c r="XFD18" s="15"/>
    </row>
    <row r="19" spans="1:21 16335:16384" s="29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70"/>
      <c r="O19" s="33"/>
      <c r="P19" s="33"/>
      <c r="Q19" s="33"/>
      <c r="R19" s="33"/>
      <c r="S19" s="33"/>
      <c r="T19" s="33"/>
      <c r="U19" s="33"/>
      <c r="XDG19" s="15"/>
      <c r="XDH19" s="15"/>
      <c r="XDI19" s="15"/>
      <c r="XDJ19" s="15"/>
      <c r="XDK19" s="15"/>
      <c r="XDL19" s="15"/>
      <c r="XDM19" s="15"/>
      <c r="XDN19" s="15"/>
      <c r="XDO19" s="15"/>
      <c r="XDP19" s="15"/>
      <c r="XDQ19" s="15"/>
      <c r="XDR19" s="15"/>
      <c r="XDS19" s="15"/>
      <c r="XDT19" s="15"/>
      <c r="XDU19" s="15"/>
      <c r="XDV19" s="15"/>
      <c r="XDW19" s="15"/>
      <c r="XDX19" s="15"/>
      <c r="XDY19" s="15"/>
      <c r="XDZ19" s="15"/>
      <c r="XEA19" s="15"/>
      <c r="XEB19" s="15"/>
      <c r="XEC19" s="15"/>
      <c r="XED19" s="15"/>
      <c r="XEE19" s="15"/>
      <c r="XEF19" s="15"/>
      <c r="XEG19" s="15"/>
      <c r="XEH19" s="15"/>
      <c r="XEI19" s="15"/>
      <c r="XEJ19" s="15"/>
      <c r="XEK19" s="15"/>
      <c r="XEL19" s="15"/>
      <c r="XEM19" s="15"/>
      <c r="XEN19" s="15"/>
      <c r="XEO19" s="15"/>
      <c r="XEP19" s="15"/>
      <c r="XEQ19" s="15"/>
      <c r="XER19" s="15"/>
      <c r="XES19" s="15"/>
      <c r="XET19" s="15"/>
      <c r="XEU19" s="15"/>
      <c r="XEV19" s="15"/>
      <c r="XEW19" s="15"/>
      <c r="XEX19" s="15"/>
      <c r="XEY19" s="15"/>
      <c r="XEZ19" s="15"/>
      <c r="XFA19" s="15"/>
      <c r="XFB19" s="15"/>
      <c r="XFC19" s="15"/>
      <c r="XFD19" s="15"/>
    </row>
    <row r="20" spans="1:21 16335:16384" s="29" customFormat="1" ht="12" customHeight="1">
      <c r="A20" s="33"/>
      <c r="B20" s="34"/>
      <c r="C20" s="33"/>
      <c r="D20" s="25" t="s">
        <v>21</v>
      </c>
      <c r="E20" s="33"/>
      <c r="F20" s="33"/>
      <c r="G20" s="33"/>
      <c r="H20" s="33"/>
      <c r="I20" s="33"/>
      <c r="J20" s="33"/>
      <c r="K20" s="25" t="s">
        <v>17</v>
      </c>
      <c r="L20" s="26" t="s">
        <v>22</v>
      </c>
      <c r="M20" s="33"/>
      <c r="N20" s="70"/>
      <c r="O20" s="33"/>
      <c r="P20" s="33"/>
      <c r="Q20" s="33"/>
      <c r="R20" s="33"/>
      <c r="S20" s="33"/>
      <c r="T20" s="33"/>
      <c r="U20" s="33"/>
      <c r="XDG20" s="15"/>
      <c r="XDH20" s="15"/>
      <c r="XDI20" s="15"/>
      <c r="XDJ20" s="15"/>
      <c r="XDK20" s="15"/>
      <c r="XDL20" s="15"/>
      <c r="XDM20" s="15"/>
      <c r="XDN20" s="15"/>
      <c r="XDO20" s="15"/>
      <c r="XDP20" s="15"/>
      <c r="XDQ20" s="15"/>
      <c r="XDR20" s="15"/>
      <c r="XDS20" s="15"/>
      <c r="XDT20" s="15"/>
      <c r="XDU20" s="15"/>
      <c r="XDV20" s="15"/>
      <c r="XDW20" s="15"/>
      <c r="XDX20" s="15"/>
      <c r="XDY20" s="15"/>
      <c r="XDZ20" s="15"/>
      <c r="XEA20" s="15"/>
      <c r="XEB20" s="15"/>
      <c r="XEC20" s="15"/>
      <c r="XED20" s="15"/>
      <c r="XEE20" s="15"/>
      <c r="XEF20" s="15"/>
      <c r="XEG20" s="15"/>
      <c r="XEH20" s="15"/>
      <c r="XEI20" s="15"/>
      <c r="XEJ20" s="15"/>
      <c r="XEK20" s="15"/>
      <c r="XEL20" s="15"/>
      <c r="XEM20" s="15"/>
      <c r="XEN20" s="15"/>
      <c r="XEO20" s="15"/>
      <c r="XEP20" s="15"/>
      <c r="XEQ20" s="15"/>
      <c r="XER20" s="15"/>
      <c r="XES20" s="15"/>
      <c r="XET20" s="15"/>
      <c r="XEU20" s="15"/>
      <c r="XEV20" s="15"/>
      <c r="XEW20" s="15"/>
      <c r="XEX20" s="15"/>
      <c r="XEY20" s="15"/>
      <c r="XEZ20" s="15"/>
      <c r="XFA20" s="15"/>
      <c r="XFB20" s="15"/>
      <c r="XFC20" s="15"/>
      <c r="XFD20" s="15"/>
    </row>
    <row r="21" spans="1:21 16335:16384" s="29" customFormat="1" ht="18" customHeight="1">
      <c r="A21" s="33"/>
      <c r="B21" s="34"/>
      <c r="C21" s="33"/>
      <c r="D21" s="33"/>
      <c r="E21" s="26" t="s">
        <v>23</v>
      </c>
      <c r="F21" s="33"/>
      <c r="G21" s="33"/>
      <c r="H21" s="33"/>
      <c r="I21" s="33"/>
      <c r="J21" s="33"/>
      <c r="K21" s="25" t="s">
        <v>19</v>
      </c>
      <c r="L21" s="26"/>
      <c r="M21" s="33"/>
      <c r="N21" s="70"/>
      <c r="O21" s="33"/>
      <c r="P21" s="33"/>
      <c r="Q21" s="33"/>
      <c r="R21" s="33"/>
      <c r="S21" s="33"/>
      <c r="T21" s="33"/>
      <c r="U21" s="33"/>
      <c r="XDG21" s="15"/>
      <c r="XDH21" s="15"/>
      <c r="XDI21" s="15"/>
      <c r="XDJ21" s="15"/>
      <c r="XDK21" s="15"/>
      <c r="XDL21" s="15"/>
      <c r="XDM21" s="15"/>
      <c r="XDN21" s="15"/>
      <c r="XDO21" s="15"/>
      <c r="XDP21" s="15"/>
      <c r="XDQ21" s="15"/>
      <c r="XDR21" s="15"/>
      <c r="XDS21" s="15"/>
      <c r="XDT21" s="15"/>
      <c r="XDU21" s="15"/>
      <c r="XDV21" s="15"/>
      <c r="XDW21" s="15"/>
      <c r="XDX21" s="15"/>
      <c r="XDY21" s="15"/>
      <c r="XDZ21" s="15"/>
      <c r="XEA21" s="15"/>
      <c r="XEB21" s="15"/>
      <c r="XEC21" s="15"/>
      <c r="XED21" s="15"/>
      <c r="XEE21" s="15"/>
      <c r="XEF21" s="15"/>
      <c r="XEG21" s="15"/>
      <c r="XEH21" s="15"/>
      <c r="XEI21" s="15"/>
      <c r="XEJ21" s="15"/>
      <c r="XEK21" s="15"/>
      <c r="XEL21" s="15"/>
      <c r="XEM21" s="15"/>
      <c r="XEN21" s="15"/>
      <c r="XEO21" s="15"/>
      <c r="XEP21" s="15"/>
      <c r="XEQ21" s="15"/>
      <c r="XER21" s="15"/>
      <c r="XES21" s="15"/>
      <c r="XET21" s="15"/>
      <c r="XEU21" s="15"/>
      <c r="XEV21" s="15"/>
      <c r="XEW21" s="15"/>
      <c r="XEX21" s="15"/>
      <c r="XEY21" s="15"/>
      <c r="XEZ21" s="15"/>
      <c r="XFA21" s="15"/>
      <c r="XFB21" s="15"/>
      <c r="XFC21" s="15"/>
      <c r="XFD21" s="15"/>
    </row>
    <row r="22" spans="1:21 16335:16384" s="29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70"/>
      <c r="O22" s="33"/>
      <c r="P22" s="33"/>
      <c r="Q22" s="33"/>
      <c r="R22" s="33"/>
      <c r="S22" s="33"/>
      <c r="T22" s="33"/>
      <c r="U22" s="33"/>
      <c r="XDG22" s="15"/>
      <c r="XDH22" s="15"/>
      <c r="XDI22" s="15"/>
      <c r="XDJ22" s="15"/>
      <c r="XDK22" s="15"/>
      <c r="XDL22" s="15"/>
      <c r="XDM22" s="15"/>
      <c r="XDN22" s="15"/>
      <c r="XDO22" s="15"/>
      <c r="XDP22" s="15"/>
      <c r="XDQ22" s="15"/>
      <c r="XDR22" s="15"/>
      <c r="XDS22" s="15"/>
      <c r="XDT22" s="15"/>
      <c r="XDU22" s="15"/>
      <c r="XDV22" s="15"/>
      <c r="XDW22" s="15"/>
      <c r="XDX22" s="15"/>
      <c r="XDY22" s="15"/>
      <c r="XDZ22" s="15"/>
      <c r="XEA22" s="15"/>
      <c r="XEB22" s="15"/>
      <c r="XEC22" s="15"/>
      <c r="XED22" s="15"/>
      <c r="XEE22" s="15"/>
      <c r="XEF22" s="15"/>
      <c r="XEG22" s="15"/>
      <c r="XEH22" s="15"/>
      <c r="XEI22" s="15"/>
      <c r="XEJ22" s="15"/>
      <c r="XEK22" s="15"/>
      <c r="XEL22" s="15"/>
      <c r="XEM22" s="15"/>
      <c r="XEN22" s="15"/>
      <c r="XEO22" s="15"/>
      <c r="XEP22" s="15"/>
      <c r="XEQ22" s="15"/>
      <c r="XER22" s="15"/>
      <c r="XES22" s="15"/>
      <c r="XET22" s="15"/>
      <c r="XEU22" s="15"/>
      <c r="XEV22" s="15"/>
      <c r="XEW22" s="15"/>
      <c r="XEX22" s="15"/>
      <c r="XEY22" s="15"/>
      <c r="XEZ22" s="15"/>
      <c r="XFA22" s="15"/>
      <c r="XFB22" s="15"/>
      <c r="XFC22" s="15"/>
      <c r="XFD22" s="15"/>
    </row>
    <row r="23" spans="1:21 16335:16384" s="29" customFormat="1" ht="12" customHeight="1">
      <c r="A23" s="33"/>
      <c r="B23" s="34"/>
      <c r="C23" s="33"/>
      <c r="D23" s="25" t="s">
        <v>25</v>
      </c>
      <c r="E23" s="33"/>
      <c r="F23" s="33"/>
      <c r="G23" s="33"/>
      <c r="H23" s="33"/>
      <c r="I23" s="33"/>
      <c r="J23" s="33"/>
      <c r="K23" s="25" t="s">
        <v>17</v>
      </c>
      <c r="L23" s="26" t="s">
        <v>22</v>
      </c>
      <c r="M23" s="33"/>
      <c r="N23" s="70"/>
      <c r="O23" s="33"/>
      <c r="P23" s="33"/>
      <c r="Q23" s="33"/>
      <c r="R23" s="33"/>
      <c r="S23" s="33"/>
      <c r="T23" s="33"/>
      <c r="U23" s="33"/>
      <c r="XDG23" s="15"/>
      <c r="XDH23" s="15"/>
      <c r="XDI23" s="15"/>
      <c r="XDJ23" s="15"/>
      <c r="XDK23" s="15"/>
      <c r="XDL23" s="15"/>
      <c r="XDM23" s="15"/>
      <c r="XDN23" s="15"/>
      <c r="XDO23" s="15"/>
      <c r="XDP23" s="15"/>
      <c r="XDQ23" s="15"/>
      <c r="XDR23" s="15"/>
      <c r="XDS23" s="15"/>
      <c r="XDT23" s="15"/>
      <c r="XDU23" s="15"/>
      <c r="XDV23" s="15"/>
      <c r="XDW23" s="15"/>
      <c r="XDX23" s="15"/>
      <c r="XDY23" s="15"/>
      <c r="XDZ23" s="15"/>
      <c r="XEA23" s="15"/>
      <c r="XEB23" s="15"/>
      <c r="XEC23" s="15"/>
      <c r="XED23" s="15"/>
      <c r="XEE23" s="15"/>
      <c r="XEF23" s="15"/>
      <c r="XEG23" s="15"/>
      <c r="XEH23" s="15"/>
      <c r="XEI23" s="15"/>
      <c r="XEJ23" s="15"/>
      <c r="XEK23" s="15"/>
      <c r="XEL23" s="15"/>
      <c r="XEM23" s="15"/>
      <c r="XEN23" s="15"/>
      <c r="XEO23" s="15"/>
      <c r="XEP23" s="15"/>
      <c r="XEQ23" s="15"/>
      <c r="XER23" s="15"/>
      <c r="XES23" s="15"/>
      <c r="XET23" s="15"/>
      <c r="XEU23" s="15"/>
      <c r="XEV23" s="15"/>
      <c r="XEW23" s="15"/>
      <c r="XEX23" s="15"/>
      <c r="XEY23" s="15"/>
      <c r="XEZ23" s="15"/>
      <c r="XFA23" s="15"/>
      <c r="XFB23" s="15"/>
      <c r="XFC23" s="15"/>
      <c r="XFD23" s="15"/>
    </row>
    <row r="24" spans="1:21 16335:16384" s="29" customFormat="1" ht="18" customHeight="1">
      <c r="A24" s="33"/>
      <c r="B24" s="34"/>
      <c r="C24" s="33"/>
      <c r="D24" s="33"/>
      <c r="E24" s="26" t="s">
        <v>23</v>
      </c>
      <c r="F24" s="33"/>
      <c r="G24" s="33"/>
      <c r="H24" s="33"/>
      <c r="I24" s="33"/>
      <c r="J24" s="33"/>
      <c r="K24" s="25" t="s">
        <v>19</v>
      </c>
      <c r="L24" s="26"/>
      <c r="M24" s="33"/>
      <c r="N24" s="70"/>
      <c r="O24" s="33"/>
      <c r="P24" s="33"/>
      <c r="Q24" s="33"/>
      <c r="R24" s="33"/>
      <c r="S24" s="33"/>
      <c r="T24" s="33"/>
      <c r="U24" s="33"/>
      <c r="XDG24" s="15"/>
      <c r="XDH24" s="15"/>
      <c r="XDI24" s="15"/>
      <c r="XDJ24" s="15"/>
      <c r="XDK24" s="15"/>
      <c r="XDL24" s="15"/>
      <c r="XDM24" s="15"/>
      <c r="XDN24" s="15"/>
      <c r="XDO24" s="15"/>
      <c r="XDP24" s="15"/>
      <c r="XDQ24" s="15"/>
      <c r="XDR24" s="15"/>
      <c r="XDS24" s="15"/>
      <c r="XDT24" s="15"/>
      <c r="XDU24" s="15"/>
      <c r="XDV24" s="15"/>
      <c r="XDW24" s="15"/>
      <c r="XDX24" s="15"/>
      <c r="XDY24" s="15"/>
      <c r="XDZ24" s="15"/>
      <c r="XEA24" s="15"/>
      <c r="XEB24" s="15"/>
      <c r="XEC24" s="15"/>
      <c r="XED24" s="15"/>
      <c r="XEE24" s="15"/>
      <c r="XEF24" s="15"/>
      <c r="XEG24" s="15"/>
      <c r="XEH24" s="15"/>
      <c r="XEI24" s="15"/>
      <c r="XEJ24" s="15"/>
      <c r="XEK24" s="15"/>
      <c r="XEL24" s="15"/>
      <c r="XEM24" s="15"/>
      <c r="XEN24" s="15"/>
      <c r="XEO24" s="15"/>
      <c r="XEP24" s="15"/>
      <c r="XEQ24" s="15"/>
      <c r="XER24" s="15"/>
      <c r="XES24" s="15"/>
      <c r="XET24" s="15"/>
      <c r="XEU24" s="15"/>
      <c r="XEV24" s="15"/>
      <c r="XEW24" s="15"/>
      <c r="XEX24" s="15"/>
      <c r="XEY24" s="15"/>
      <c r="XEZ24" s="15"/>
      <c r="XFA24" s="15"/>
      <c r="XFB24" s="15"/>
      <c r="XFC24" s="15"/>
      <c r="XFD24" s="15"/>
    </row>
    <row r="25" spans="1:21 16335:16384" s="29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70"/>
      <c r="O25" s="33"/>
      <c r="P25" s="33"/>
      <c r="Q25" s="33"/>
      <c r="R25" s="33"/>
      <c r="S25" s="33"/>
      <c r="T25" s="33"/>
      <c r="U25" s="33"/>
      <c r="XDG25" s="15"/>
      <c r="XDH25" s="15"/>
      <c r="XDI25" s="15"/>
      <c r="XDJ25" s="15"/>
      <c r="XDK25" s="15"/>
      <c r="XDL25" s="15"/>
      <c r="XDM25" s="15"/>
      <c r="XDN25" s="15"/>
      <c r="XDO25" s="15"/>
      <c r="XDP25" s="15"/>
      <c r="XDQ25" s="15"/>
      <c r="XDR25" s="15"/>
      <c r="XDS25" s="15"/>
      <c r="XDT25" s="15"/>
      <c r="XDU25" s="15"/>
      <c r="XDV25" s="15"/>
      <c r="XDW25" s="15"/>
      <c r="XDX25" s="15"/>
      <c r="XDY25" s="15"/>
      <c r="XDZ25" s="15"/>
      <c r="XEA25" s="15"/>
      <c r="XEB25" s="15"/>
      <c r="XEC25" s="15"/>
      <c r="XED25" s="15"/>
      <c r="XEE25" s="15"/>
      <c r="XEF25" s="15"/>
      <c r="XEG25" s="15"/>
      <c r="XEH25" s="15"/>
      <c r="XEI25" s="15"/>
      <c r="XEJ25" s="15"/>
      <c r="XEK25" s="15"/>
      <c r="XEL25" s="15"/>
      <c r="XEM25" s="15"/>
      <c r="XEN25" s="15"/>
      <c r="XEO25" s="15"/>
      <c r="XEP25" s="15"/>
      <c r="XEQ25" s="15"/>
      <c r="XER25" s="15"/>
      <c r="XES25" s="15"/>
      <c r="XET25" s="15"/>
      <c r="XEU25" s="15"/>
      <c r="XEV25" s="15"/>
      <c r="XEW25" s="15"/>
      <c r="XEX25" s="15"/>
      <c r="XEY25" s="15"/>
      <c r="XEZ25" s="15"/>
      <c r="XFA25" s="15"/>
      <c r="XFB25" s="15"/>
      <c r="XFC25" s="15"/>
      <c r="XFD25" s="15"/>
    </row>
    <row r="26" spans="1:21 16335:16384" s="29" customFormat="1" ht="12" customHeight="1">
      <c r="A26" s="33"/>
      <c r="B26" s="34"/>
      <c r="C26" s="33"/>
      <c r="D26" s="25" t="s">
        <v>26</v>
      </c>
      <c r="E26" s="33"/>
      <c r="F26" s="33"/>
      <c r="G26" s="33"/>
      <c r="H26" s="33"/>
      <c r="I26" s="33"/>
      <c r="J26" s="33"/>
      <c r="K26" s="33"/>
      <c r="L26" s="33"/>
      <c r="M26" s="33"/>
      <c r="N26" s="70"/>
      <c r="O26" s="33"/>
      <c r="P26" s="33"/>
      <c r="Q26" s="33"/>
      <c r="R26" s="33"/>
      <c r="S26" s="33"/>
      <c r="T26" s="33"/>
      <c r="U26" s="33"/>
      <c r="XDG26" s="15"/>
      <c r="XDH26" s="15"/>
      <c r="XDI26" s="15"/>
      <c r="XDJ26" s="15"/>
      <c r="XDK26" s="15"/>
      <c r="XDL26" s="15"/>
      <c r="XDM26" s="15"/>
      <c r="XDN26" s="15"/>
      <c r="XDO26" s="15"/>
      <c r="XDP26" s="15"/>
      <c r="XDQ26" s="15"/>
      <c r="XDR26" s="15"/>
      <c r="XDS26" s="15"/>
      <c r="XDT26" s="15"/>
      <c r="XDU26" s="15"/>
      <c r="XDV26" s="15"/>
      <c r="XDW26" s="15"/>
      <c r="XDX26" s="15"/>
      <c r="XDY26" s="15"/>
      <c r="XDZ26" s="15"/>
      <c r="XEA26" s="15"/>
      <c r="XEB26" s="15"/>
      <c r="XEC26" s="15"/>
      <c r="XED26" s="15"/>
      <c r="XEE26" s="15"/>
      <c r="XEF26" s="15"/>
      <c r="XEG26" s="15"/>
      <c r="XEH26" s="15"/>
      <c r="XEI26" s="15"/>
      <c r="XEJ26" s="15"/>
      <c r="XEK26" s="15"/>
      <c r="XEL26" s="15"/>
      <c r="XEM26" s="15"/>
      <c r="XEN26" s="15"/>
      <c r="XEO26" s="15"/>
      <c r="XEP26" s="15"/>
      <c r="XEQ26" s="15"/>
      <c r="XER26" s="15"/>
      <c r="XES26" s="15"/>
      <c r="XET26" s="15"/>
      <c r="XEU26" s="15"/>
      <c r="XEV26" s="15"/>
      <c r="XEW26" s="15"/>
      <c r="XEX26" s="15"/>
      <c r="XEY26" s="15"/>
      <c r="XEZ26" s="15"/>
      <c r="XFA26" s="15"/>
      <c r="XFB26" s="15"/>
      <c r="XFC26" s="15"/>
      <c r="XFD26" s="15"/>
    </row>
    <row r="27" spans="1:21 16335:16384" s="75" customFormat="1" ht="16.5" customHeight="1">
      <c r="A27" s="72"/>
      <c r="B27" s="73"/>
      <c r="C27" s="72"/>
      <c r="D27" s="72"/>
      <c r="E27" s="10"/>
      <c r="F27" s="10"/>
      <c r="G27" s="10"/>
      <c r="H27" s="10"/>
      <c r="I27" s="10"/>
      <c r="J27" s="10"/>
      <c r="K27" s="72"/>
      <c r="L27" s="72"/>
      <c r="M27" s="72"/>
      <c r="N27" s="74"/>
      <c r="O27" s="72"/>
      <c r="P27" s="72"/>
      <c r="Q27" s="72"/>
      <c r="R27" s="72"/>
      <c r="S27" s="72"/>
      <c r="T27" s="72"/>
      <c r="U27" s="72"/>
      <c r="XDG27" s="15"/>
      <c r="XDH27" s="15"/>
      <c r="XDI27" s="15"/>
      <c r="XDJ27" s="15"/>
      <c r="XDK27" s="15"/>
      <c r="XDL27" s="15"/>
      <c r="XDM27" s="15"/>
      <c r="XDN27" s="15"/>
      <c r="XDO27" s="15"/>
      <c r="XDP27" s="15"/>
      <c r="XDQ27" s="15"/>
      <c r="XDR27" s="15"/>
      <c r="XDS27" s="15"/>
      <c r="XDT27" s="15"/>
      <c r="XDU27" s="15"/>
      <c r="XDV27" s="15"/>
      <c r="XDW27" s="15"/>
      <c r="XDX27" s="15"/>
      <c r="XDY27" s="15"/>
      <c r="XDZ27" s="15"/>
      <c r="XEA27" s="15"/>
      <c r="XEB27" s="15"/>
      <c r="XEC27" s="15"/>
      <c r="XED27" s="15"/>
      <c r="XEE27" s="15"/>
      <c r="XEF27" s="15"/>
      <c r="XEG27" s="15"/>
      <c r="XEH27" s="15"/>
      <c r="XEI27" s="15"/>
      <c r="XEJ27" s="15"/>
      <c r="XEK27" s="15"/>
      <c r="XEL27" s="15"/>
      <c r="XEM27" s="15"/>
      <c r="XEN27" s="15"/>
      <c r="XEO27" s="15"/>
      <c r="XEP27" s="15"/>
      <c r="XEQ27" s="15"/>
      <c r="XER27" s="15"/>
      <c r="XES27" s="15"/>
      <c r="XET27" s="15"/>
      <c r="XEU27" s="15"/>
      <c r="XEV27" s="15"/>
      <c r="XEW27" s="15"/>
      <c r="XEX27" s="15"/>
      <c r="XEY27" s="15"/>
      <c r="XEZ27" s="15"/>
      <c r="XFA27" s="15"/>
      <c r="XFB27" s="15"/>
      <c r="XFC27" s="15"/>
      <c r="XFD27" s="15"/>
    </row>
    <row r="28" spans="1:21 16335:16384" s="29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70"/>
      <c r="O28" s="33"/>
      <c r="P28" s="33"/>
      <c r="Q28" s="33"/>
      <c r="R28" s="33"/>
      <c r="S28" s="33"/>
      <c r="T28" s="33"/>
      <c r="U28" s="33"/>
      <c r="XDG28" s="15"/>
      <c r="XDH28" s="15"/>
      <c r="XDI28" s="15"/>
      <c r="XDJ28" s="15"/>
      <c r="XDK28" s="15"/>
      <c r="XDL28" s="15"/>
      <c r="XDM28" s="15"/>
      <c r="XDN28" s="15"/>
      <c r="XDO28" s="15"/>
      <c r="XDP28" s="15"/>
      <c r="XDQ28" s="15"/>
      <c r="XDR28" s="15"/>
      <c r="XDS28" s="15"/>
      <c r="XDT28" s="15"/>
      <c r="XDU28" s="15"/>
      <c r="XDV28" s="15"/>
      <c r="XDW28" s="15"/>
      <c r="XDX28" s="15"/>
      <c r="XDY28" s="15"/>
      <c r="XDZ28" s="15"/>
      <c r="XEA28" s="15"/>
      <c r="XEB28" s="15"/>
      <c r="XEC28" s="15"/>
      <c r="XED28" s="15"/>
      <c r="XEE28" s="15"/>
      <c r="XEF28" s="15"/>
      <c r="XEG28" s="15"/>
      <c r="XEH28" s="15"/>
      <c r="XEI28" s="15"/>
      <c r="XEJ28" s="15"/>
      <c r="XEK28" s="15"/>
      <c r="XEL28" s="15"/>
      <c r="XEM28" s="15"/>
      <c r="XEN28" s="15"/>
      <c r="XEO28" s="15"/>
      <c r="XEP28" s="15"/>
      <c r="XEQ28" s="15"/>
      <c r="XER28" s="15"/>
      <c r="XES28" s="15"/>
      <c r="XET28" s="15"/>
      <c r="XEU28" s="15"/>
      <c r="XEV28" s="15"/>
      <c r="XEW28" s="15"/>
      <c r="XEX28" s="15"/>
      <c r="XEY28" s="15"/>
      <c r="XEZ28" s="15"/>
      <c r="XFA28" s="15"/>
      <c r="XFB28" s="15"/>
      <c r="XFC28" s="15"/>
      <c r="XFD28" s="15"/>
    </row>
    <row r="29" spans="1:21 16335:16384" s="29" customFormat="1" ht="6.95" customHeight="1">
      <c r="A29" s="33"/>
      <c r="B29" s="34"/>
      <c r="C29" s="33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0"/>
      <c r="O29" s="33"/>
      <c r="P29" s="33"/>
      <c r="Q29" s="33"/>
      <c r="R29" s="33"/>
      <c r="S29" s="33"/>
      <c r="T29" s="33"/>
      <c r="U29" s="33"/>
      <c r="XDG29" s="15"/>
      <c r="XDH29" s="15"/>
      <c r="XDI29" s="15"/>
      <c r="XDJ29" s="15"/>
      <c r="XDK29" s="15"/>
      <c r="XDL29" s="15"/>
      <c r="XDM29" s="15"/>
      <c r="XDN29" s="15"/>
      <c r="XDO29" s="15"/>
      <c r="XDP29" s="15"/>
      <c r="XDQ29" s="15"/>
      <c r="XDR29" s="15"/>
      <c r="XDS29" s="15"/>
      <c r="XDT29" s="15"/>
      <c r="XDU29" s="15"/>
      <c r="XDV29" s="15"/>
      <c r="XDW29" s="15"/>
      <c r="XDX29" s="15"/>
      <c r="XDY29" s="15"/>
      <c r="XDZ29" s="15"/>
      <c r="XEA29" s="15"/>
      <c r="XEB29" s="15"/>
      <c r="XEC29" s="15"/>
      <c r="XED29" s="15"/>
      <c r="XEE29" s="15"/>
      <c r="XEF29" s="15"/>
      <c r="XEG29" s="15"/>
      <c r="XEH29" s="15"/>
      <c r="XEI29" s="15"/>
      <c r="XEJ29" s="15"/>
      <c r="XEK29" s="15"/>
      <c r="XEL29" s="15"/>
      <c r="XEM29" s="15"/>
      <c r="XEN29" s="15"/>
      <c r="XEO29" s="15"/>
      <c r="XEP29" s="15"/>
      <c r="XEQ29" s="15"/>
      <c r="XER29" s="15"/>
      <c r="XES29" s="15"/>
      <c r="XET29" s="15"/>
      <c r="XEU29" s="15"/>
      <c r="XEV29" s="15"/>
      <c r="XEW29" s="15"/>
      <c r="XEX29" s="15"/>
      <c r="XEY29" s="15"/>
      <c r="XEZ29" s="15"/>
      <c r="XFA29" s="15"/>
      <c r="XFB29" s="15"/>
      <c r="XFC29" s="15"/>
      <c r="XFD29" s="15"/>
    </row>
    <row r="30" spans="1:21 16335:16384" s="29" customFormat="1" ht="25.5" customHeight="1">
      <c r="A30" s="33"/>
      <c r="B30" s="34"/>
      <c r="C30" s="33"/>
      <c r="D30" s="77" t="s">
        <v>29</v>
      </c>
      <c r="E30" s="33"/>
      <c r="F30" s="33"/>
      <c r="G30" s="33"/>
      <c r="H30" s="33"/>
      <c r="I30" s="33"/>
      <c r="J30" s="33"/>
      <c r="K30" s="33"/>
      <c r="L30" s="78">
        <f>ROUND(L93, 2)</f>
        <v>0</v>
      </c>
      <c r="M30" s="33"/>
      <c r="N30" s="70"/>
      <c r="O30" s="33"/>
      <c r="P30" s="33"/>
      <c r="Q30" s="33"/>
      <c r="R30" s="33"/>
      <c r="S30" s="33"/>
      <c r="T30" s="33"/>
      <c r="U30" s="33"/>
      <c r="XDG30" s="15"/>
      <c r="XDH30" s="15"/>
      <c r="XDI30" s="15"/>
      <c r="XDJ30" s="15"/>
      <c r="XDK30" s="15"/>
      <c r="XDL30" s="15"/>
      <c r="XDM30" s="15"/>
      <c r="XDN30" s="15"/>
      <c r="XDO30" s="15"/>
      <c r="XDP30" s="15"/>
      <c r="XDQ30" s="15"/>
      <c r="XDR30" s="15"/>
      <c r="XDS30" s="15"/>
      <c r="XDT30" s="15"/>
      <c r="XDU30" s="15"/>
      <c r="XDV30" s="15"/>
      <c r="XDW30" s="15"/>
      <c r="XDX30" s="15"/>
      <c r="XDY30" s="15"/>
      <c r="XDZ30" s="15"/>
      <c r="XEA30" s="15"/>
      <c r="XEB30" s="15"/>
      <c r="XEC30" s="15"/>
      <c r="XED30" s="15"/>
      <c r="XEE30" s="15"/>
      <c r="XEF30" s="15"/>
      <c r="XEG30" s="15"/>
      <c r="XEH30" s="15"/>
      <c r="XEI30" s="15"/>
      <c r="XEJ30" s="15"/>
      <c r="XEK30" s="15"/>
      <c r="XEL30" s="15"/>
      <c r="XEM30" s="15"/>
      <c r="XEN30" s="15"/>
      <c r="XEO30" s="15"/>
      <c r="XEP30" s="15"/>
      <c r="XEQ30" s="15"/>
      <c r="XER30" s="15"/>
      <c r="XES30" s="15"/>
      <c r="XET30" s="15"/>
      <c r="XEU30" s="15"/>
      <c r="XEV30" s="15"/>
      <c r="XEW30" s="15"/>
      <c r="XEX30" s="15"/>
      <c r="XEY30" s="15"/>
      <c r="XEZ30" s="15"/>
      <c r="XFA30" s="15"/>
      <c r="XFB30" s="15"/>
      <c r="XFC30" s="15"/>
      <c r="XFD30" s="15"/>
    </row>
    <row r="31" spans="1:21 16335:16384" s="29" customFormat="1" ht="6.95" customHeight="1">
      <c r="A31" s="33"/>
      <c r="B31" s="34"/>
      <c r="C31" s="33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0"/>
      <c r="O31" s="33"/>
      <c r="P31" s="33"/>
      <c r="Q31" s="33"/>
      <c r="R31" s="33"/>
      <c r="S31" s="33"/>
      <c r="T31" s="33"/>
      <c r="U31" s="33"/>
      <c r="XDG31" s="15"/>
      <c r="XDH31" s="15"/>
      <c r="XDI31" s="15"/>
      <c r="XDJ31" s="15"/>
      <c r="XDK31" s="15"/>
      <c r="XDL31" s="15"/>
      <c r="XDM31" s="15"/>
      <c r="XDN31" s="15"/>
      <c r="XDO31" s="15"/>
      <c r="XDP31" s="15"/>
      <c r="XDQ31" s="15"/>
      <c r="XDR31" s="15"/>
      <c r="XDS31" s="15"/>
      <c r="XDT31" s="15"/>
      <c r="XDU31" s="15"/>
      <c r="XDV31" s="15"/>
      <c r="XDW31" s="15"/>
      <c r="XDX31" s="15"/>
      <c r="XDY31" s="15"/>
      <c r="XDZ31" s="15"/>
      <c r="XEA31" s="15"/>
      <c r="XEB31" s="15"/>
      <c r="XEC31" s="15"/>
      <c r="XED31" s="15"/>
      <c r="XEE31" s="15"/>
      <c r="XEF31" s="15"/>
      <c r="XEG31" s="15"/>
      <c r="XEH31" s="15"/>
      <c r="XEI31" s="15"/>
      <c r="XEJ31" s="15"/>
      <c r="XEK31" s="15"/>
      <c r="XEL31" s="15"/>
      <c r="XEM31" s="15"/>
      <c r="XEN31" s="15"/>
      <c r="XEO31" s="15"/>
      <c r="XEP31" s="15"/>
      <c r="XEQ31" s="15"/>
      <c r="XER31" s="15"/>
      <c r="XES31" s="15"/>
      <c r="XET31" s="15"/>
      <c r="XEU31" s="15"/>
      <c r="XEV31" s="15"/>
      <c r="XEW31" s="15"/>
      <c r="XEX31" s="15"/>
      <c r="XEY31" s="15"/>
      <c r="XEZ31" s="15"/>
      <c r="XFA31" s="15"/>
      <c r="XFB31" s="15"/>
      <c r="XFC31" s="15"/>
      <c r="XFD31" s="15"/>
    </row>
    <row r="32" spans="1:21 16335:16384" s="29" customFormat="1" ht="14.45" customHeight="1">
      <c r="A32" s="33"/>
      <c r="B32" s="34"/>
      <c r="C32" s="33"/>
      <c r="D32" s="33"/>
      <c r="E32" s="33"/>
      <c r="F32" s="79" t="s">
        <v>31</v>
      </c>
      <c r="G32" s="79"/>
      <c r="H32" s="79"/>
      <c r="I32" s="33"/>
      <c r="J32" s="33"/>
      <c r="K32" s="79" t="s">
        <v>30</v>
      </c>
      <c r="L32" s="79" t="s">
        <v>32</v>
      </c>
      <c r="M32" s="33"/>
      <c r="N32" s="70"/>
      <c r="O32" s="33"/>
      <c r="P32" s="33"/>
      <c r="Q32" s="33"/>
      <c r="R32" s="33"/>
      <c r="S32" s="33"/>
      <c r="T32" s="33"/>
      <c r="U32" s="33"/>
      <c r="XDG32" s="15"/>
      <c r="XDH32" s="15"/>
      <c r="XDI32" s="15"/>
      <c r="XDJ32" s="15"/>
      <c r="XDK32" s="15"/>
      <c r="XDL32" s="15"/>
      <c r="XDM32" s="15"/>
      <c r="XDN32" s="15"/>
      <c r="XDO32" s="15"/>
      <c r="XDP32" s="15"/>
      <c r="XDQ32" s="15"/>
      <c r="XDR32" s="15"/>
      <c r="XDS32" s="15"/>
      <c r="XDT32" s="15"/>
      <c r="XDU32" s="15"/>
      <c r="XDV32" s="15"/>
      <c r="XDW32" s="15"/>
      <c r="XDX32" s="15"/>
      <c r="XDY32" s="15"/>
      <c r="XDZ32" s="15"/>
      <c r="XEA32" s="15"/>
      <c r="XEB32" s="15"/>
      <c r="XEC32" s="15"/>
      <c r="XED32" s="15"/>
      <c r="XEE32" s="15"/>
      <c r="XEF32" s="15"/>
      <c r="XEG32" s="15"/>
      <c r="XEH32" s="15"/>
      <c r="XEI32" s="15"/>
      <c r="XEJ32" s="15"/>
      <c r="XEK32" s="15"/>
      <c r="XEL32" s="15"/>
      <c r="XEM32" s="15"/>
      <c r="XEN32" s="15"/>
      <c r="XEO32" s="15"/>
      <c r="XEP32" s="15"/>
      <c r="XEQ32" s="15"/>
      <c r="XER32" s="15"/>
      <c r="XES32" s="15"/>
      <c r="XET32" s="15"/>
      <c r="XEU32" s="15"/>
      <c r="XEV32" s="15"/>
      <c r="XEW32" s="15"/>
      <c r="XEX32" s="15"/>
      <c r="XEY32" s="15"/>
      <c r="XEZ32" s="15"/>
      <c r="XFA32" s="15"/>
      <c r="XFB32" s="15"/>
      <c r="XFC32" s="15"/>
      <c r="XFD32" s="15"/>
    </row>
    <row r="33" spans="1:21 16335:16384" s="29" customFormat="1" ht="14.45" customHeight="1">
      <c r="A33" s="33"/>
      <c r="B33" s="34"/>
      <c r="C33" s="33"/>
      <c r="D33" s="80" t="s">
        <v>33</v>
      </c>
      <c r="E33" s="25" t="s">
        <v>34</v>
      </c>
      <c r="F33" s="81">
        <f>L59</f>
        <v>0</v>
      </c>
      <c r="G33" s="81"/>
      <c r="H33" s="81"/>
      <c r="I33" s="33"/>
      <c r="J33" s="33"/>
      <c r="K33" s="82">
        <v>0.21</v>
      </c>
      <c r="L33" s="81">
        <f>ROUND(((SUM(F33))*K33),  2)</f>
        <v>0</v>
      </c>
      <c r="M33" s="33"/>
      <c r="N33" s="70"/>
      <c r="O33" s="33"/>
      <c r="P33" s="33"/>
      <c r="Q33" s="33"/>
      <c r="R33" s="33"/>
      <c r="S33" s="33"/>
      <c r="T33" s="33"/>
      <c r="U33" s="33"/>
      <c r="XDG33" s="15"/>
      <c r="XDH33" s="15"/>
      <c r="XDI33" s="15"/>
      <c r="XDJ33" s="15"/>
      <c r="XDK33" s="15"/>
      <c r="XDL33" s="15"/>
      <c r="XDM33" s="15"/>
      <c r="XDN33" s="15"/>
      <c r="XDO33" s="15"/>
      <c r="XDP33" s="15"/>
      <c r="XDQ33" s="15"/>
      <c r="XDR33" s="15"/>
      <c r="XDS33" s="15"/>
      <c r="XDT33" s="15"/>
      <c r="XDU33" s="15"/>
      <c r="XDV33" s="15"/>
      <c r="XDW33" s="15"/>
      <c r="XDX33" s="15"/>
      <c r="XDY33" s="15"/>
      <c r="XDZ33" s="15"/>
      <c r="XEA33" s="15"/>
      <c r="XEB33" s="15"/>
      <c r="XEC33" s="15"/>
      <c r="XED33" s="15"/>
      <c r="XEE33" s="15"/>
      <c r="XEF33" s="15"/>
      <c r="XEG33" s="15"/>
      <c r="XEH33" s="15"/>
      <c r="XEI33" s="15"/>
      <c r="XEJ33" s="15"/>
      <c r="XEK33" s="15"/>
      <c r="XEL33" s="15"/>
      <c r="XEM33" s="15"/>
      <c r="XEN33" s="15"/>
      <c r="XEO33" s="15"/>
      <c r="XEP33" s="15"/>
      <c r="XEQ33" s="15"/>
      <c r="XER33" s="15"/>
      <c r="XES33" s="15"/>
      <c r="XET33" s="15"/>
      <c r="XEU33" s="15"/>
      <c r="XEV33" s="15"/>
      <c r="XEW33" s="15"/>
      <c r="XEX33" s="15"/>
      <c r="XEY33" s="15"/>
      <c r="XEZ33" s="15"/>
      <c r="XFA33" s="15"/>
      <c r="XFB33" s="15"/>
      <c r="XFC33" s="15"/>
      <c r="XFD33" s="15"/>
    </row>
    <row r="34" spans="1:21 16335:16384" s="29" customFormat="1" ht="14.45" customHeight="1">
      <c r="A34" s="33"/>
      <c r="B34" s="34"/>
      <c r="C34" s="33"/>
      <c r="D34" s="33"/>
      <c r="E34" s="25" t="s">
        <v>35</v>
      </c>
      <c r="F34" s="81">
        <v>0</v>
      </c>
      <c r="G34" s="81"/>
      <c r="H34" s="81"/>
      <c r="I34" s="33"/>
      <c r="J34" s="33"/>
      <c r="K34" s="82">
        <v>0.12</v>
      </c>
      <c r="L34" s="81">
        <f>ROUND(((SUM(F34))*K34),  2)</f>
        <v>0</v>
      </c>
      <c r="M34" s="33"/>
      <c r="N34" s="70"/>
      <c r="O34" s="33"/>
      <c r="P34" s="33"/>
      <c r="Q34" s="33"/>
      <c r="R34" s="33"/>
      <c r="S34" s="33"/>
      <c r="T34" s="33"/>
      <c r="U34" s="33"/>
      <c r="XDG34" s="15"/>
      <c r="XDH34" s="15"/>
      <c r="XDI34" s="15"/>
      <c r="XDJ34" s="15"/>
      <c r="XDK34" s="15"/>
      <c r="XDL34" s="15"/>
      <c r="XDM34" s="15"/>
      <c r="XDN34" s="15"/>
      <c r="XDO34" s="15"/>
      <c r="XDP34" s="15"/>
      <c r="XDQ34" s="15"/>
      <c r="XDR34" s="15"/>
      <c r="XDS34" s="15"/>
      <c r="XDT34" s="15"/>
      <c r="XDU34" s="15"/>
      <c r="XDV34" s="15"/>
      <c r="XDW34" s="15"/>
      <c r="XDX34" s="15"/>
      <c r="XDY34" s="15"/>
      <c r="XDZ34" s="15"/>
      <c r="XEA34" s="15"/>
      <c r="XEB34" s="15"/>
      <c r="XEC34" s="15"/>
      <c r="XED34" s="15"/>
      <c r="XEE34" s="15"/>
      <c r="XEF34" s="15"/>
      <c r="XEG34" s="15"/>
      <c r="XEH34" s="15"/>
      <c r="XEI34" s="15"/>
      <c r="XEJ34" s="15"/>
      <c r="XEK34" s="15"/>
      <c r="XEL34" s="15"/>
      <c r="XEM34" s="15"/>
      <c r="XEN34" s="15"/>
      <c r="XEO34" s="15"/>
      <c r="XEP34" s="15"/>
      <c r="XEQ34" s="15"/>
      <c r="XER34" s="15"/>
      <c r="XES34" s="15"/>
      <c r="XET34" s="15"/>
      <c r="XEU34" s="15"/>
      <c r="XEV34" s="15"/>
      <c r="XEW34" s="15"/>
      <c r="XEX34" s="15"/>
      <c r="XEY34" s="15"/>
      <c r="XEZ34" s="15"/>
      <c r="XFA34" s="15"/>
      <c r="XFB34" s="15"/>
      <c r="XFC34" s="15"/>
      <c r="XFD34" s="15"/>
    </row>
    <row r="35" spans="1:21 16335:16384" s="29" customFormat="1" ht="14.45" hidden="1" customHeight="1">
      <c r="A35" s="33"/>
      <c r="B35" s="34"/>
      <c r="C35" s="33"/>
      <c r="D35" s="33"/>
      <c r="E35" s="25" t="s">
        <v>36</v>
      </c>
      <c r="F35" s="81" t="e">
        <f>ROUND((SUM(#REF!)),  2)</f>
        <v>#REF!</v>
      </c>
      <c r="G35" s="81"/>
      <c r="H35" s="81"/>
      <c r="I35" s="33"/>
      <c r="J35" s="33"/>
      <c r="K35" s="82">
        <v>0.21</v>
      </c>
      <c r="L35" s="81">
        <f>0</f>
        <v>0</v>
      </c>
      <c r="M35" s="33"/>
      <c r="N35" s="70"/>
      <c r="O35" s="33"/>
      <c r="P35" s="33"/>
      <c r="Q35" s="33"/>
      <c r="R35" s="33"/>
      <c r="S35" s="33"/>
      <c r="T35" s="33"/>
      <c r="U35" s="33"/>
      <c r="XDG35" s="15"/>
      <c r="XDH35" s="15"/>
      <c r="XDI35" s="15"/>
      <c r="XDJ35" s="15"/>
      <c r="XDK35" s="15"/>
      <c r="XDL35" s="15"/>
      <c r="XDM35" s="15"/>
      <c r="XDN35" s="15"/>
      <c r="XDO35" s="15"/>
      <c r="XDP35" s="15"/>
      <c r="XDQ35" s="15"/>
      <c r="XDR35" s="15"/>
      <c r="XDS35" s="15"/>
      <c r="XDT35" s="15"/>
      <c r="XDU35" s="15"/>
      <c r="XDV35" s="15"/>
      <c r="XDW35" s="15"/>
      <c r="XDX35" s="15"/>
      <c r="XDY35" s="15"/>
      <c r="XDZ35" s="15"/>
      <c r="XEA35" s="15"/>
      <c r="XEB35" s="15"/>
      <c r="XEC35" s="15"/>
      <c r="XED35" s="15"/>
      <c r="XEE35" s="15"/>
      <c r="XEF35" s="15"/>
      <c r="XEG35" s="15"/>
      <c r="XEH35" s="15"/>
      <c r="XEI35" s="15"/>
      <c r="XEJ35" s="15"/>
      <c r="XEK35" s="15"/>
      <c r="XEL35" s="15"/>
      <c r="XEM35" s="15"/>
      <c r="XEN35" s="15"/>
      <c r="XEO35" s="15"/>
      <c r="XEP35" s="15"/>
      <c r="XEQ35" s="15"/>
      <c r="XER35" s="15"/>
      <c r="XES35" s="15"/>
      <c r="XET35" s="15"/>
      <c r="XEU35" s="15"/>
      <c r="XEV35" s="15"/>
      <c r="XEW35" s="15"/>
      <c r="XEX35" s="15"/>
      <c r="XEY35" s="15"/>
      <c r="XEZ35" s="15"/>
      <c r="XFA35" s="15"/>
      <c r="XFB35" s="15"/>
      <c r="XFC35" s="15"/>
      <c r="XFD35" s="15"/>
    </row>
    <row r="36" spans="1:21 16335:16384" s="29" customFormat="1" ht="14.45" hidden="1" customHeight="1">
      <c r="A36" s="33"/>
      <c r="B36" s="34"/>
      <c r="C36" s="33"/>
      <c r="D36" s="33"/>
      <c r="E36" s="25" t="s">
        <v>37</v>
      </c>
      <c r="F36" s="81" t="e">
        <f>ROUND((SUM(#REF!)),  2)</f>
        <v>#REF!</v>
      </c>
      <c r="G36" s="81"/>
      <c r="H36" s="81"/>
      <c r="I36" s="33"/>
      <c r="J36" s="33"/>
      <c r="K36" s="82">
        <v>0.12</v>
      </c>
      <c r="L36" s="81">
        <f>0</f>
        <v>0</v>
      </c>
      <c r="M36" s="33"/>
      <c r="N36" s="70"/>
      <c r="O36" s="33"/>
      <c r="P36" s="33"/>
      <c r="Q36" s="33"/>
      <c r="R36" s="33"/>
      <c r="S36" s="33"/>
      <c r="T36" s="33"/>
      <c r="U36" s="33"/>
      <c r="XDG36" s="15"/>
      <c r="XDH36" s="15"/>
      <c r="XDI36" s="15"/>
      <c r="XDJ36" s="15"/>
      <c r="XDK36" s="15"/>
      <c r="XDL36" s="15"/>
      <c r="XDM36" s="15"/>
      <c r="XDN36" s="15"/>
      <c r="XDO36" s="15"/>
      <c r="XDP36" s="15"/>
      <c r="XDQ36" s="15"/>
      <c r="XDR36" s="15"/>
      <c r="XDS36" s="15"/>
      <c r="XDT36" s="15"/>
      <c r="XDU36" s="15"/>
      <c r="XDV36" s="15"/>
      <c r="XDW36" s="15"/>
      <c r="XDX36" s="15"/>
      <c r="XDY36" s="15"/>
      <c r="XDZ36" s="15"/>
      <c r="XEA36" s="15"/>
      <c r="XEB36" s="15"/>
      <c r="XEC36" s="15"/>
      <c r="XED36" s="15"/>
      <c r="XEE36" s="15"/>
      <c r="XEF36" s="15"/>
      <c r="XEG36" s="15"/>
      <c r="XEH36" s="15"/>
      <c r="XEI36" s="15"/>
      <c r="XEJ36" s="15"/>
      <c r="XEK36" s="15"/>
      <c r="XEL36" s="15"/>
      <c r="XEM36" s="15"/>
      <c r="XEN36" s="15"/>
      <c r="XEO36" s="15"/>
      <c r="XEP36" s="15"/>
      <c r="XEQ36" s="15"/>
      <c r="XER36" s="15"/>
      <c r="XES36" s="15"/>
      <c r="XET36" s="15"/>
      <c r="XEU36" s="15"/>
      <c r="XEV36" s="15"/>
      <c r="XEW36" s="15"/>
      <c r="XEX36" s="15"/>
      <c r="XEY36" s="15"/>
      <c r="XEZ36" s="15"/>
      <c r="XFA36" s="15"/>
      <c r="XFB36" s="15"/>
      <c r="XFC36" s="15"/>
      <c r="XFD36" s="15"/>
    </row>
    <row r="37" spans="1:21 16335:16384" s="29" customFormat="1" ht="14.45" hidden="1" customHeight="1">
      <c r="A37" s="33"/>
      <c r="B37" s="34"/>
      <c r="C37" s="33"/>
      <c r="D37" s="33"/>
      <c r="E37" s="25" t="s">
        <v>38</v>
      </c>
      <c r="F37" s="81" t="e">
        <f>ROUND((SUM(#REF!)),  2)</f>
        <v>#REF!</v>
      </c>
      <c r="G37" s="81"/>
      <c r="H37" s="81"/>
      <c r="I37" s="33"/>
      <c r="J37" s="33"/>
      <c r="K37" s="82">
        <v>0</v>
      </c>
      <c r="L37" s="81">
        <f>0</f>
        <v>0</v>
      </c>
      <c r="M37" s="33"/>
      <c r="N37" s="70"/>
      <c r="O37" s="33"/>
      <c r="P37" s="33"/>
      <c r="Q37" s="33"/>
      <c r="R37" s="33"/>
      <c r="S37" s="33"/>
      <c r="T37" s="33"/>
      <c r="U37" s="33"/>
      <c r="XDG37" s="15"/>
      <c r="XDH37" s="15"/>
      <c r="XDI37" s="15"/>
      <c r="XDJ37" s="15"/>
      <c r="XDK37" s="15"/>
      <c r="XDL37" s="15"/>
      <c r="XDM37" s="15"/>
      <c r="XDN37" s="15"/>
      <c r="XDO37" s="15"/>
      <c r="XDP37" s="15"/>
      <c r="XDQ37" s="15"/>
      <c r="XDR37" s="15"/>
      <c r="XDS37" s="15"/>
      <c r="XDT37" s="15"/>
      <c r="XDU37" s="15"/>
      <c r="XDV37" s="15"/>
      <c r="XDW37" s="15"/>
      <c r="XDX37" s="15"/>
      <c r="XDY37" s="15"/>
      <c r="XDZ37" s="15"/>
      <c r="XEA37" s="15"/>
      <c r="XEB37" s="15"/>
      <c r="XEC37" s="15"/>
      <c r="XED37" s="15"/>
      <c r="XEE37" s="15"/>
      <c r="XEF37" s="15"/>
      <c r="XEG37" s="15"/>
      <c r="XEH37" s="15"/>
      <c r="XEI37" s="15"/>
      <c r="XEJ37" s="15"/>
      <c r="XEK37" s="15"/>
      <c r="XEL37" s="15"/>
      <c r="XEM37" s="15"/>
      <c r="XEN37" s="15"/>
      <c r="XEO37" s="15"/>
      <c r="XEP37" s="15"/>
      <c r="XEQ37" s="15"/>
      <c r="XER37" s="15"/>
      <c r="XES37" s="15"/>
      <c r="XET37" s="15"/>
      <c r="XEU37" s="15"/>
      <c r="XEV37" s="15"/>
      <c r="XEW37" s="15"/>
      <c r="XEX37" s="15"/>
      <c r="XEY37" s="15"/>
      <c r="XEZ37" s="15"/>
      <c r="XFA37" s="15"/>
      <c r="XFB37" s="15"/>
      <c r="XFC37" s="15"/>
      <c r="XFD37" s="15"/>
    </row>
    <row r="38" spans="1:21 16335:16384" s="29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70"/>
      <c r="O38" s="33"/>
      <c r="P38" s="33"/>
      <c r="Q38" s="33"/>
      <c r="R38" s="33"/>
      <c r="S38" s="33"/>
      <c r="T38" s="33"/>
      <c r="U38" s="33"/>
      <c r="XDG38" s="15"/>
      <c r="XDH38" s="15"/>
      <c r="XDI38" s="15"/>
      <c r="XDJ38" s="15"/>
      <c r="XDK38" s="15"/>
      <c r="XDL38" s="15"/>
      <c r="XDM38" s="15"/>
      <c r="XDN38" s="15"/>
      <c r="XDO38" s="15"/>
      <c r="XDP38" s="15"/>
      <c r="XDQ38" s="15"/>
      <c r="XDR38" s="15"/>
      <c r="XDS38" s="15"/>
      <c r="XDT38" s="15"/>
      <c r="XDU38" s="15"/>
      <c r="XDV38" s="15"/>
      <c r="XDW38" s="15"/>
      <c r="XDX38" s="15"/>
      <c r="XDY38" s="15"/>
      <c r="XDZ38" s="15"/>
      <c r="XEA38" s="15"/>
      <c r="XEB38" s="15"/>
      <c r="XEC38" s="15"/>
      <c r="XED38" s="15"/>
      <c r="XEE38" s="15"/>
      <c r="XEF38" s="15"/>
      <c r="XEG38" s="15"/>
      <c r="XEH38" s="15"/>
      <c r="XEI38" s="15"/>
      <c r="XEJ38" s="15"/>
      <c r="XEK38" s="15"/>
      <c r="XEL38" s="15"/>
      <c r="XEM38" s="15"/>
      <c r="XEN38" s="15"/>
      <c r="XEO38" s="15"/>
      <c r="XEP38" s="15"/>
      <c r="XEQ38" s="15"/>
      <c r="XER38" s="15"/>
      <c r="XES38" s="15"/>
      <c r="XET38" s="15"/>
      <c r="XEU38" s="15"/>
      <c r="XEV38" s="15"/>
      <c r="XEW38" s="15"/>
      <c r="XEX38" s="15"/>
      <c r="XEY38" s="15"/>
      <c r="XEZ38" s="15"/>
      <c r="XFA38" s="15"/>
      <c r="XFB38" s="15"/>
      <c r="XFC38" s="15"/>
      <c r="XFD38" s="15"/>
    </row>
    <row r="39" spans="1:21 16335:16384" s="29" customFormat="1" ht="25.5" customHeight="1">
      <c r="A39" s="33"/>
      <c r="B39" s="34"/>
      <c r="C39" s="83"/>
      <c r="D39" s="84" t="s">
        <v>39</v>
      </c>
      <c r="E39" s="56"/>
      <c r="F39" s="56"/>
      <c r="G39" s="56"/>
      <c r="H39" s="56"/>
      <c r="I39" s="85" t="s">
        <v>40</v>
      </c>
      <c r="J39" s="86" t="s">
        <v>41</v>
      </c>
      <c r="K39" s="56"/>
      <c r="L39" s="87">
        <f>L30+L33+L34</f>
        <v>0</v>
      </c>
      <c r="M39" s="88"/>
      <c r="N39" s="70"/>
      <c r="O39" s="33"/>
      <c r="P39" s="33"/>
      <c r="Q39" s="33"/>
      <c r="R39" s="33"/>
      <c r="S39" s="33"/>
      <c r="T39" s="33"/>
      <c r="U39" s="33"/>
      <c r="XDG39" s="15"/>
      <c r="XDH39" s="15"/>
      <c r="XDI39" s="15"/>
      <c r="XDJ39" s="15"/>
      <c r="XDK39" s="15"/>
      <c r="XDL39" s="15"/>
      <c r="XDM39" s="15"/>
      <c r="XDN39" s="15"/>
      <c r="XDO39" s="15"/>
      <c r="XDP39" s="15"/>
      <c r="XDQ39" s="15"/>
      <c r="XDR39" s="15"/>
      <c r="XDS39" s="15"/>
      <c r="XDT39" s="15"/>
      <c r="XDU39" s="15"/>
      <c r="XDV39" s="15"/>
      <c r="XDW39" s="15"/>
      <c r="XDX39" s="15"/>
      <c r="XDY39" s="15"/>
      <c r="XDZ39" s="15"/>
      <c r="XEA39" s="15"/>
      <c r="XEB39" s="15"/>
      <c r="XEC39" s="15"/>
      <c r="XED39" s="15"/>
      <c r="XEE39" s="15"/>
      <c r="XEF39" s="15"/>
      <c r="XEG39" s="15"/>
      <c r="XEH39" s="15"/>
      <c r="XEI39" s="15"/>
      <c r="XEJ39" s="15"/>
      <c r="XEK39" s="15"/>
      <c r="XEL39" s="15"/>
      <c r="XEM39" s="15"/>
      <c r="XEN39" s="15"/>
      <c r="XEO39" s="15"/>
      <c r="XEP39" s="15"/>
      <c r="XEQ39" s="15"/>
      <c r="XER39" s="15"/>
      <c r="XES39" s="15"/>
      <c r="XET39" s="15"/>
      <c r="XEU39" s="15"/>
      <c r="XEV39" s="15"/>
      <c r="XEW39" s="15"/>
      <c r="XEX39" s="15"/>
      <c r="XEY39" s="15"/>
      <c r="XEZ39" s="15"/>
      <c r="XFA39" s="15"/>
      <c r="XFB39" s="15"/>
      <c r="XFC39" s="15"/>
      <c r="XFD39" s="15"/>
    </row>
    <row r="40" spans="1:21 16335:16384" s="29" customFormat="1" ht="14.45" customHeight="1">
      <c r="A40" s="33"/>
      <c r="B40" s="45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70"/>
      <c r="O40" s="33"/>
      <c r="P40" s="33"/>
      <c r="Q40" s="33"/>
      <c r="R40" s="33"/>
      <c r="S40" s="33"/>
      <c r="T40" s="33"/>
      <c r="U40" s="33"/>
      <c r="XDG40" s="15"/>
      <c r="XDH40" s="15"/>
      <c r="XDI40" s="15"/>
      <c r="XDJ40" s="15"/>
      <c r="XDK40" s="15"/>
      <c r="XDL40" s="15"/>
      <c r="XDM40" s="15"/>
      <c r="XDN40" s="15"/>
      <c r="XDO40" s="15"/>
      <c r="XDP40" s="15"/>
      <c r="XDQ40" s="15"/>
      <c r="XDR40" s="15"/>
      <c r="XDS40" s="15"/>
      <c r="XDT40" s="15"/>
      <c r="XDU40" s="15"/>
      <c r="XDV40" s="15"/>
      <c r="XDW40" s="15"/>
      <c r="XDX40" s="15"/>
      <c r="XDY40" s="15"/>
      <c r="XDZ40" s="15"/>
      <c r="XEA40" s="15"/>
      <c r="XEB40" s="15"/>
      <c r="XEC40" s="15"/>
      <c r="XED40" s="15"/>
      <c r="XEE40" s="15"/>
      <c r="XEF40" s="15"/>
      <c r="XEG40" s="15"/>
      <c r="XEH40" s="15"/>
      <c r="XEI40" s="15"/>
      <c r="XEJ40" s="15"/>
      <c r="XEK40" s="15"/>
      <c r="XEL40" s="15"/>
      <c r="XEM40" s="15"/>
      <c r="XEN40" s="15"/>
      <c r="XEO40" s="15"/>
      <c r="XEP40" s="15"/>
      <c r="XEQ40" s="15"/>
      <c r="XER40" s="15"/>
      <c r="XES40" s="15"/>
      <c r="XET40" s="15"/>
      <c r="XEU40" s="15"/>
      <c r="XEV40" s="15"/>
      <c r="XEW40" s="15"/>
      <c r="XEX40" s="15"/>
      <c r="XEY40" s="15"/>
      <c r="XEZ40" s="15"/>
      <c r="XFA40" s="15"/>
      <c r="XFB40" s="15"/>
      <c r="XFC40" s="15"/>
      <c r="XFD40" s="15"/>
    </row>
    <row r="41" spans="1:21 16335:16384" ht="12.75" customHeight="1">
      <c r="XDG41" s="15"/>
      <c r="XDH41" s="15"/>
      <c r="XDI41" s="15"/>
      <c r="XDJ41" s="15"/>
      <c r="XDK41" s="15"/>
      <c r="XDL41" s="15"/>
      <c r="XDM41" s="15"/>
      <c r="XDN41" s="15"/>
      <c r="XDO41" s="15"/>
      <c r="XDP41" s="15"/>
      <c r="XDQ41" s="15"/>
      <c r="XDR41" s="15"/>
      <c r="XDS41" s="15"/>
      <c r="XDT41" s="15"/>
      <c r="XDU41" s="15"/>
      <c r="XDV41" s="15"/>
      <c r="XDW41" s="15"/>
      <c r="XDX41" s="15"/>
      <c r="XDY41" s="15"/>
      <c r="XDZ41" s="15"/>
      <c r="XEA41" s="15"/>
      <c r="XEB41" s="15"/>
      <c r="XEC41" s="15"/>
      <c r="XED41" s="15"/>
      <c r="XEE41" s="15"/>
      <c r="XEF41" s="15"/>
      <c r="XEG41" s="15"/>
      <c r="XEH41" s="15"/>
      <c r="XEI41" s="15"/>
      <c r="XEJ41" s="15"/>
      <c r="XEK41" s="15"/>
      <c r="XEL41" s="15"/>
      <c r="XEM41" s="15"/>
      <c r="XEN41" s="15"/>
      <c r="XEO41" s="15"/>
      <c r="XEP41" s="15"/>
      <c r="XEQ41" s="15"/>
      <c r="XER41" s="15"/>
      <c r="XES41" s="15"/>
      <c r="XET41" s="15"/>
      <c r="XEU41" s="15"/>
      <c r="XEV41" s="15"/>
      <c r="XEW41" s="15"/>
      <c r="XEX41" s="15"/>
      <c r="XEY41" s="15"/>
      <c r="XEZ41" s="15"/>
      <c r="XFA41" s="15"/>
      <c r="XFB41" s="15"/>
      <c r="XFC41" s="15"/>
      <c r="XFD41" s="15"/>
    </row>
    <row r="42" spans="1:21 16335:16384" ht="12.75" customHeight="1">
      <c r="XDG42" s="15"/>
      <c r="XDH42" s="15"/>
      <c r="XDI42" s="15"/>
      <c r="XDJ42" s="15"/>
      <c r="XDK42" s="15"/>
      <c r="XDL42" s="15"/>
      <c r="XDM42" s="15"/>
      <c r="XDN42" s="15"/>
      <c r="XDO42" s="15"/>
      <c r="XDP42" s="15"/>
      <c r="XDQ42" s="15"/>
      <c r="XDR42" s="15"/>
      <c r="XDS42" s="15"/>
      <c r="XDT42" s="15"/>
      <c r="XDU42" s="15"/>
      <c r="XDV42" s="15"/>
      <c r="XDW42" s="15"/>
      <c r="XDX42" s="15"/>
      <c r="XDY42" s="15"/>
      <c r="XDZ42" s="15"/>
      <c r="XEA42" s="15"/>
      <c r="XEB42" s="15"/>
      <c r="XEC42" s="15"/>
      <c r="XED42" s="15"/>
      <c r="XEE42" s="15"/>
      <c r="XEF42" s="15"/>
      <c r="XEG42" s="15"/>
      <c r="XEH42" s="15"/>
      <c r="XEI42" s="15"/>
      <c r="XEJ42" s="15"/>
      <c r="XEK42" s="15"/>
      <c r="XEL42" s="15"/>
      <c r="XEM42" s="15"/>
      <c r="XEN42" s="15"/>
      <c r="XEO42" s="15"/>
      <c r="XEP42" s="15"/>
      <c r="XEQ42" s="15"/>
      <c r="XER42" s="15"/>
      <c r="XES42" s="15"/>
      <c r="XET42" s="15"/>
      <c r="XEU42" s="15"/>
      <c r="XEV42" s="15"/>
      <c r="XEW42" s="15"/>
      <c r="XEX42" s="15"/>
      <c r="XEY42" s="15"/>
      <c r="XEZ42" s="15"/>
      <c r="XFA42" s="15"/>
      <c r="XFB42" s="15"/>
      <c r="XFC42" s="15"/>
      <c r="XFD42" s="15"/>
    </row>
    <row r="43" spans="1:21 16335:16384" ht="12.75" customHeight="1">
      <c r="XDG43" s="15"/>
      <c r="XDH43" s="15"/>
      <c r="XDI43" s="15"/>
      <c r="XDJ43" s="15"/>
      <c r="XDK43" s="15"/>
      <c r="XDL43" s="15"/>
      <c r="XDM43" s="15"/>
      <c r="XDN43" s="15"/>
      <c r="XDO43" s="15"/>
      <c r="XDP43" s="15"/>
      <c r="XDQ43" s="15"/>
      <c r="XDR43" s="15"/>
      <c r="XDS43" s="15"/>
      <c r="XDT43" s="15"/>
      <c r="XDU43" s="15"/>
      <c r="XDV43" s="15"/>
      <c r="XDW43" s="15"/>
      <c r="XDX43" s="15"/>
      <c r="XDY43" s="15"/>
      <c r="XDZ43" s="15"/>
      <c r="XEA43" s="15"/>
      <c r="XEB43" s="15"/>
      <c r="XEC43" s="15"/>
      <c r="XED43" s="15"/>
      <c r="XEE43" s="15"/>
      <c r="XEF43" s="15"/>
      <c r="XEG43" s="15"/>
      <c r="XEH43" s="15"/>
      <c r="XEI43" s="15"/>
      <c r="XEJ43" s="15"/>
      <c r="XEK43" s="15"/>
      <c r="XEL43" s="15"/>
      <c r="XEM43" s="15"/>
      <c r="XEN43" s="15"/>
      <c r="XEO43" s="15"/>
      <c r="XEP43" s="15"/>
      <c r="XEQ43" s="15"/>
      <c r="XER43" s="15"/>
      <c r="XES43" s="15"/>
      <c r="XET43" s="15"/>
      <c r="XEU43" s="15"/>
      <c r="XEV43" s="15"/>
      <c r="XEW43" s="15"/>
      <c r="XEX43" s="15"/>
      <c r="XEY43" s="15"/>
      <c r="XEZ43" s="15"/>
      <c r="XFA43" s="15"/>
      <c r="XFB43" s="15"/>
      <c r="XFC43" s="15"/>
      <c r="XFD43" s="15"/>
    </row>
    <row r="44" spans="1:21 16335:16384" s="29" customFormat="1" ht="6.95" customHeight="1">
      <c r="A44" s="33"/>
      <c r="B44" s="47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70"/>
      <c r="O44" s="33"/>
      <c r="P44" s="33"/>
      <c r="Q44" s="33"/>
      <c r="R44" s="33"/>
      <c r="S44" s="33"/>
      <c r="T44" s="33"/>
      <c r="U44" s="33"/>
      <c r="XDG44" s="15"/>
      <c r="XDH44" s="15"/>
      <c r="XDI44" s="15"/>
      <c r="XDJ44" s="15"/>
      <c r="XDK44" s="15"/>
      <c r="XDL44" s="15"/>
      <c r="XDM44" s="15"/>
      <c r="XDN44" s="15"/>
      <c r="XDO44" s="15"/>
      <c r="XDP44" s="15"/>
      <c r="XDQ44" s="15"/>
      <c r="XDR44" s="15"/>
      <c r="XDS44" s="15"/>
      <c r="XDT44" s="15"/>
      <c r="XDU44" s="15"/>
      <c r="XDV44" s="15"/>
      <c r="XDW44" s="15"/>
      <c r="XDX44" s="15"/>
      <c r="XDY44" s="15"/>
      <c r="XDZ44" s="15"/>
      <c r="XEA44" s="15"/>
      <c r="XEB44" s="15"/>
      <c r="XEC44" s="15"/>
      <c r="XED44" s="15"/>
      <c r="XEE44" s="15"/>
      <c r="XEF44" s="15"/>
      <c r="XEG44" s="15"/>
      <c r="XEH44" s="15"/>
      <c r="XEI44" s="15"/>
      <c r="XEJ44" s="15"/>
      <c r="XEK44" s="15"/>
      <c r="XEL44" s="15"/>
      <c r="XEM44" s="15"/>
      <c r="XEN44" s="15"/>
      <c r="XEO44" s="15"/>
      <c r="XEP44" s="15"/>
      <c r="XEQ44" s="15"/>
      <c r="XER44" s="15"/>
      <c r="XES44" s="15"/>
      <c r="XET44" s="15"/>
      <c r="XEU44" s="15"/>
      <c r="XEV44" s="15"/>
      <c r="XEW44" s="15"/>
      <c r="XEX44" s="15"/>
      <c r="XEY44" s="15"/>
      <c r="XEZ44" s="15"/>
      <c r="XFA44" s="15"/>
      <c r="XFB44" s="15"/>
      <c r="XFC44" s="15"/>
      <c r="XFD44" s="15"/>
    </row>
    <row r="45" spans="1:21 16335:16384" s="29" customFormat="1" ht="24.95" customHeight="1">
      <c r="A45" s="33"/>
      <c r="B45" s="34"/>
      <c r="C45" s="22" t="s">
        <v>73</v>
      </c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70"/>
      <c r="O45" s="33"/>
      <c r="P45" s="33"/>
      <c r="Q45" s="33"/>
      <c r="R45" s="33"/>
      <c r="S45" s="33"/>
      <c r="T45" s="33"/>
      <c r="U45" s="33"/>
      <c r="XDG45" s="15"/>
      <c r="XDH45" s="15"/>
      <c r="XDI45" s="15"/>
      <c r="XDJ45" s="15"/>
      <c r="XDK45" s="15"/>
      <c r="XDL45" s="15"/>
      <c r="XDM45" s="15"/>
      <c r="XDN45" s="15"/>
      <c r="XDO45" s="15"/>
      <c r="XDP45" s="15"/>
      <c r="XDQ45" s="15"/>
      <c r="XDR45" s="15"/>
      <c r="XDS45" s="15"/>
      <c r="XDT45" s="15"/>
      <c r="XDU45" s="15"/>
      <c r="XDV45" s="15"/>
      <c r="XDW45" s="15"/>
      <c r="XDX45" s="15"/>
      <c r="XDY45" s="15"/>
      <c r="XDZ45" s="15"/>
      <c r="XEA45" s="15"/>
      <c r="XEB45" s="15"/>
      <c r="XEC45" s="15"/>
      <c r="XED45" s="15"/>
      <c r="XEE45" s="15"/>
      <c r="XEF45" s="15"/>
      <c r="XEG45" s="15"/>
      <c r="XEH45" s="15"/>
      <c r="XEI45" s="15"/>
      <c r="XEJ45" s="15"/>
      <c r="XEK45" s="15"/>
      <c r="XEL45" s="15"/>
      <c r="XEM45" s="15"/>
      <c r="XEN45" s="15"/>
      <c r="XEO45" s="15"/>
      <c r="XEP45" s="15"/>
      <c r="XEQ45" s="15"/>
      <c r="XER45" s="15"/>
      <c r="XES45" s="15"/>
      <c r="XET45" s="15"/>
      <c r="XEU45" s="15"/>
      <c r="XEV45" s="15"/>
      <c r="XEW45" s="15"/>
      <c r="XEX45" s="15"/>
      <c r="XEY45" s="15"/>
      <c r="XEZ45" s="15"/>
      <c r="XFA45" s="15"/>
      <c r="XFB45" s="15"/>
      <c r="XFC45" s="15"/>
      <c r="XFD45" s="15"/>
    </row>
    <row r="46" spans="1:21 16335:16384" s="29" customFormat="1" ht="6.95" customHeight="1">
      <c r="A46" s="33"/>
      <c r="B46" s="34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70"/>
      <c r="O46" s="33"/>
      <c r="P46" s="33"/>
      <c r="Q46" s="33"/>
      <c r="R46" s="33"/>
      <c r="S46" s="33"/>
      <c r="T46" s="33"/>
      <c r="U46" s="33"/>
      <c r="XDG46" s="15"/>
      <c r="XDH46" s="15"/>
      <c r="XDI46" s="15"/>
      <c r="XDJ46" s="15"/>
      <c r="XDK46" s="15"/>
      <c r="XDL46" s="15"/>
      <c r="XDM46" s="15"/>
      <c r="XDN46" s="15"/>
      <c r="XDO46" s="15"/>
      <c r="XDP46" s="15"/>
      <c r="XDQ46" s="15"/>
      <c r="XDR46" s="15"/>
      <c r="XDS46" s="15"/>
      <c r="XDT46" s="15"/>
      <c r="XDU46" s="15"/>
      <c r="XDV46" s="15"/>
      <c r="XDW46" s="15"/>
      <c r="XDX46" s="15"/>
      <c r="XDY46" s="15"/>
      <c r="XDZ46" s="15"/>
      <c r="XEA46" s="15"/>
      <c r="XEB46" s="15"/>
      <c r="XEC46" s="15"/>
      <c r="XED46" s="15"/>
      <c r="XEE46" s="15"/>
      <c r="XEF46" s="15"/>
      <c r="XEG46" s="15"/>
      <c r="XEH46" s="15"/>
      <c r="XEI46" s="15"/>
      <c r="XEJ46" s="15"/>
      <c r="XEK46" s="15"/>
      <c r="XEL46" s="15"/>
      <c r="XEM46" s="15"/>
      <c r="XEN46" s="15"/>
      <c r="XEO46" s="15"/>
      <c r="XEP46" s="15"/>
      <c r="XEQ46" s="15"/>
      <c r="XER46" s="15"/>
      <c r="XES46" s="15"/>
      <c r="XET46" s="15"/>
      <c r="XEU46" s="15"/>
      <c r="XEV46" s="15"/>
      <c r="XEW46" s="15"/>
      <c r="XEX46" s="15"/>
      <c r="XEY46" s="15"/>
      <c r="XEZ46" s="15"/>
      <c r="XFA46" s="15"/>
      <c r="XFB46" s="15"/>
      <c r="XFC46" s="15"/>
      <c r="XFD46" s="15"/>
    </row>
    <row r="47" spans="1:21 16335:16384" s="29" customFormat="1" ht="12" customHeight="1">
      <c r="A47" s="33"/>
      <c r="B47" s="34"/>
      <c r="C47" s="25" t="s">
        <v>9</v>
      </c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70"/>
      <c r="O47" s="33"/>
      <c r="P47" s="33"/>
      <c r="Q47" s="33"/>
      <c r="R47" s="33"/>
      <c r="S47" s="33"/>
      <c r="T47" s="33"/>
      <c r="U47" s="33"/>
      <c r="XDG47" s="15"/>
      <c r="XDH47" s="15"/>
      <c r="XDI47" s="15"/>
      <c r="XDJ47" s="15"/>
      <c r="XDK47" s="15"/>
      <c r="XDL47" s="15"/>
      <c r="XDM47" s="15"/>
      <c r="XDN47" s="15"/>
      <c r="XDO47" s="15"/>
      <c r="XDP47" s="15"/>
      <c r="XDQ47" s="15"/>
      <c r="XDR47" s="15"/>
      <c r="XDS47" s="15"/>
      <c r="XDT47" s="15"/>
      <c r="XDU47" s="15"/>
      <c r="XDV47" s="15"/>
      <c r="XDW47" s="15"/>
      <c r="XDX47" s="15"/>
      <c r="XDY47" s="15"/>
      <c r="XDZ47" s="15"/>
      <c r="XEA47" s="15"/>
      <c r="XEB47" s="15"/>
      <c r="XEC47" s="15"/>
      <c r="XED47" s="15"/>
      <c r="XEE47" s="15"/>
      <c r="XEF47" s="15"/>
      <c r="XEG47" s="15"/>
      <c r="XEH47" s="15"/>
      <c r="XEI47" s="15"/>
      <c r="XEJ47" s="15"/>
      <c r="XEK47" s="15"/>
      <c r="XEL47" s="15"/>
      <c r="XEM47" s="15"/>
      <c r="XEN47" s="15"/>
      <c r="XEO47" s="15"/>
      <c r="XEP47" s="15"/>
      <c r="XEQ47" s="15"/>
      <c r="XER47" s="15"/>
      <c r="XES47" s="15"/>
      <c r="XET47" s="15"/>
      <c r="XEU47" s="15"/>
      <c r="XEV47" s="15"/>
      <c r="XEW47" s="15"/>
      <c r="XEX47" s="15"/>
      <c r="XEY47" s="15"/>
      <c r="XEZ47" s="15"/>
      <c r="XFA47" s="15"/>
      <c r="XFB47" s="15"/>
      <c r="XFC47" s="15"/>
      <c r="XFD47" s="15"/>
    </row>
    <row r="48" spans="1:21 16335:16384" s="29" customFormat="1" ht="16.5" customHeight="1">
      <c r="A48" s="33"/>
      <c r="B48" s="34"/>
      <c r="C48" s="33"/>
      <c r="D48" s="33"/>
      <c r="E48" s="331" t="str">
        <f>E7</f>
        <v>Městské koupaliště Štětí – WC, sprchy</v>
      </c>
      <c r="F48" s="331"/>
      <c r="G48" s="331"/>
      <c r="H48" s="331"/>
      <c r="I48" s="331"/>
      <c r="J48" s="331"/>
      <c r="K48" s="33"/>
      <c r="L48" s="33"/>
      <c r="M48" s="33"/>
      <c r="N48" s="70"/>
      <c r="O48" s="33"/>
      <c r="P48" s="33"/>
      <c r="Q48" s="33"/>
      <c r="R48" s="33"/>
      <c r="S48" s="33"/>
      <c r="T48" s="33"/>
      <c r="U48" s="33"/>
      <c r="XDG48" s="15"/>
      <c r="XDH48" s="15"/>
      <c r="XDI48" s="15"/>
      <c r="XDJ48" s="15"/>
      <c r="XDK48" s="15"/>
      <c r="XDL48" s="15"/>
      <c r="XDM48" s="15"/>
      <c r="XDN48" s="15"/>
      <c r="XDO48" s="15"/>
      <c r="XDP48" s="15"/>
      <c r="XDQ48" s="15"/>
      <c r="XDR48" s="15"/>
      <c r="XDS48" s="15"/>
      <c r="XDT48" s="15"/>
      <c r="XDU48" s="15"/>
      <c r="XDV48" s="15"/>
      <c r="XDW48" s="15"/>
      <c r="XDX48" s="15"/>
      <c r="XDY48" s="15"/>
      <c r="XDZ48" s="15"/>
      <c r="XEA48" s="15"/>
      <c r="XEB48" s="15"/>
      <c r="XEC48" s="15"/>
      <c r="XED48" s="15"/>
      <c r="XEE48" s="15"/>
      <c r="XEF48" s="15"/>
      <c r="XEG48" s="15"/>
      <c r="XEH48" s="15"/>
      <c r="XEI48" s="15"/>
      <c r="XEJ48" s="15"/>
      <c r="XEK48" s="15"/>
      <c r="XEL48" s="15"/>
      <c r="XEM48" s="15"/>
      <c r="XEN48" s="15"/>
      <c r="XEO48" s="15"/>
      <c r="XEP48" s="15"/>
      <c r="XEQ48" s="15"/>
      <c r="XER48" s="15"/>
      <c r="XES48" s="15"/>
      <c r="XET48" s="15"/>
      <c r="XEU48" s="15"/>
      <c r="XEV48" s="15"/>
      <c r="XEW48" s="15"/>
      <c r="XEX48" s="15"/>
      <c r="XEY48" s="15"/>
      <c r="XEZ48" s="15"/>
      <c r="XFA48" s="15"/>
      <c r="XFB48" s="15"/>
      <c r="XFC48" s="15"/>
      <c r="XFD48" s="15"/>
    </row>
    <row r="49" spans="1:21 16335:16384" s="29" customFormat="1" ht="12" customHeight="1">
      <c r="A49" s="33"/>
      <c r="B49" s="34"/>
      <c r="C49" s="25" t="s">
        <v>71</v>
      </c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70"/>
      <c r="O49" s="33"/>
      <c r="P49" s="33"/>
      <c r="Q49" s="33"/>
      <c r="R49" s="33"/>
      <c r="S49" s="33"/>
      <c r="T49" s="33"/>
      <c r="U49" s="33"/>
      <c r="XDG49" s="15"/>
      <c r="XDH49" s="15"/>
      <c r="XDI49" s="15"/>
      <c r="XDJ49" s="15"/>
      <c r="XDK49" s="15"/>
      <c r="XDL49" s="15"/>
      <c r="XDM49" s="15"/>
      <c r="XDN49" s="15"/>
      <c r="XDO49" s="15"/>
      <c r="XDP49" s="15"/>
      <c r="XDQ49" s="15"/>
      <c r="XDR49" s="15"/>
      <c r="XDS49" s="15"/>
      <c r="XDT49" s="15"/>
      <c r="XDU49" s="15"/>
      <c r="XDV49" s="15"/>
      <c r="XDW49" s="15"/>
      <c r="XDX49" s="15"/>
      <c r="XDY49" s="15"/>
      <c r="XDZ49" s="15"/>
      <c r="XEA49" s="15"/>
      <c r="XEB49" s="15"/>
      <c r="XEC49" s="15"/>
      <c r="XED49" s="15"/>
      <c r="XEE49" s="15"/>
      <c r="XEF49" s="15"/>
      <c r="XEG49" s="15"/>
      <c r="XEH49" s="15"/>
      <c r="XEI49" s="15"/>
      <c r="XEJ49" s="15"/>
      <c r="XEK49" s="15"/>
      <c r="XEL49" s="15"/>
      <c r="XEM49" s="15"/>
      <c r="XEN49" s="15"/>
      <c r="XEO49" s="15"/>
      <c r="XEP49" s="15"/>
      <c r="XEQ49" s="15"/>
      <c r="XER49" s="15"/>
      <c r="XES49" s="15"/>
      <c r="XET49" s="15"/>
      <c r="XEU49" s="15"/>
      <c r="XEV49" s="15"/>
      <c r="XEW49" s="15"/>
      <c r="XEX49" s="15"/>
      <c r="XEY49" s="15"/>
      <c r="XEZ49" s="15"/>
      <c r="XFA49" s="15"/>
      <c r="XFB49" s="15"/>
      <c r="XFC49" s="15"/>
      <c r="XFD49" s="15"/>
    </row>
    <row r="50" spans="1:21 16335:16384" s="29" customFormat="1" ht="16.5" customHeight="1">
      <c r="A50" s="33"/>
      <c r="B50" s="34"/>
      <c r="C50" s="33"/>
      <c r="D50" s="33"/>
      <c r="E50" s="3" t="str">
        <f>E9</f>
        <v>D.1.1. - Architektonicko-stavební řešení</v>
      </c>
      <c r="F50" s="3"/>
      <c r="G50" s="3"/>
      <c r="H50" s="3"/>
      <c r="I50" s="3"/>
      <c r="J50" s="3"/>
      <c r="K50" s="33"/>
      <c r="L50" s="33"/>
      <c r="M50" s="33"/>
      <c r="N50" s="70"/>
      <c r="O50" s="33"/>
      <c r="P50" s="33"/>
      <c r="Q50" s="33"/>
      <c r="R50" s="33"/>
      <c r="S50" s="33"/>
      <c r="T50" s="33"/>
      <c r="U50" s="33"/>
      <c r="XDG50" s="15"/>
      <c r="XDH50" s="15"/>
      <c r="XDI50" s="15"/>
      <c r="XDJ50" s="15"/>
      <c r="XDK50" s="15"/>
      <c r="XDL50" s="15"/>
      <c r="XDM50" s="15"/>
      <c r="XDN50" s="15"/>
      <c r="XDO50" s="15"/>
      <c r="XDP50" s="15"/>
      <c r="XDQ50" s="15"/>
      <c r="XDR50" s="15"/>
      <c r="XDS50" s="15"/>
      <c r="XDT50" s="15"/>
      <c r="XDU50" s="15"/>
      <c r="XDV50" s="15"/>
      <c r="XDW50" s="15"/>
      <c r="XDX50" s="15"/>
      <c r="XDY50" s="15"/>
      <c r="XDZ50" s="15"/>
      <c r="XEA50" s="15"/>
      <c r="XEB50" s="15"/>
      <c r="XEC50" s="15"/>
      <c r="XED50" s="15"/>
      <c r="XEE50" s="15"/>
      <c r="XEF50" s="15"/>
      <c r="XEG50" s="15"/>
      <c r="XEH50" s="15"/>
      <c r="XEI50" s="15"/>
      <c r="XEJ50" s="15"/>
      <c r="XEK50" s="15"/>
      <c r="XEL50" s="15"/>
      <c r="XEM50" s="15"/>
      <c r="XEN50" s="15"/>
      <c r="XEO50" s="15"/>
      <c r="XEP50" s="15"/>
      <c r="XEQ50" s="15"/>
      <c r="XER50" s="15"/>
      <c r="XES50" s="15"/>
      <c r="XET50" s="15"/>
      <c r="XEU50" s="15"/>
      <c r="XEV50" s="15"/>
      <c r="XEW50" s="15"/>
      <c r="XEX50" s="15"/>
      <c r="XEY50" s="15"/>
      <c r="XEZ50" s="15"/>
      <c r="XFA50" s="15"/>
      <c r="XFB50" s="15"/>
      <c r="XFC50" s="15"/>
      <c r="XFD50" s="15"/>
    </row>
    <row r="51" spans="1:21 16335:16384" s="29" customFormat="1" ht="6.95" customHeight="1">
      <c r="A51" s="33"/>
      <c r="B51" s="34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70"/>
      <c r="O51" s="33"/>
      <c r="P51" s="33"/>
      <c r="Q51" s="33"/>
      <c r="R51" s="33"/>
      <c r="S51" s="33"/>
      <c r="T51" s="33"/>
      <c r="U51" s="33"/>
      <c r="XDG51" s="15"/>
      <c r="XDH51" s="15"/>
      <c r="XDI51" s="15"/>
      <c r="XDJ51" s="15"/>
      <c r="XDK51" s="15"/>
      <c r="XDL51" s="15"/>
      <c r="XDM51" s="15"/>
      <c r="XDN51" s="15"/>
      <c r="XDO51" s="15"/>
      <c r="XDP51" s="15"/>
      <c r="XDQ51" s="15"/>
      <c r="XDR51" s="15"/>
      <c r="XDS51" s="15"/>
      <c r="XDT51" s="15"/>
      <c r="XDU51" s="15"/>
      <c r="XDV51" s="15"/>
      <c r="XDW51" s="15"/>
      <c r="XDX51" s="15"/>
      <c r="XDY51" s="15"/>
      <c r="XDZ51" s="15"/>
      <c r="XEA51" s="15"/>
      <c r="XEB51" s="15"/>
      <c r="XEC51" s="15"/>
      <c r="XED51" s="15"/>
      <c r="XEE51" s="15"/>
      <c r="XEF51" s="15"/>
      <c r="XEG51" s="15"/>
      <c r="XEH51" s="15"/>
      <c r="XEI51" s="15"/>
      <c r="XEJ51" s="15"/>
      <c r="XEK51" s="15"/>
      <c r="XEL51" s="15"/>
      <c r="XEM51" s="15"/>
      <c r="XEN51" s="15"/>
      <c r="XEO51" s="15"/>
      <c r="XEP51" s="15"/>
      <c r="XEQ51" s="15"/>
      <c r="XER51" s="15"/>
      <c r="XES51" s="15"/>
      <c r="XET51" s="15"/>
      <c r="XEU51" s="15"/>
      <c r="XEV51" s="15"/>
      <c r="XEW51" s="15"/>
      <c r="XEX51" s="15"/>
      <c r="XEY51" s="15"/>
      <c r="XEZ51" s="15"/>
      <c r="XFA51" s="15"/>
      <c r="XFB51" s="15"/>
      <c r="XFC51" s="15"/>
      <c r="XFD51" s="15"/>
    </row>
    <row r="52" spans="1:21 16335:16384" s="29" customFormat="1" ht="12" customHeight="1">
      <c r="A52" s="33"/>
      <c r="B52" s="34"/>
      <c r="C52" s="25" t="s">
        <v>13</v>
      </c>
      <c r="D52" s="33"/>
      <c r="E52" s="33"/>
      <c r="F52" s="26" t="str">
        <f>F12</f>
        <v xml:space="preserve"> </v>
      </c>
      <c r="G52" s="26"/>
      <c r="H52" s="26"/>
      <c r="I52" s="33"/>
      <c r="J52" s="33"/>
      <c r="K52" s="25" t="s">
        <v>15</v>
      </c>
      <c r="L52" s="71">
        <f>IF(L12="","",L12)</f>
        <v>46051</v>
      </c>
      <c r="M52" s="33"/>
      <c r="N52" s="70"/>
      <c r="O52" s="33"/>
      <c r="P52" s="33"/>
      <c r="Q52" s="33"/>
      <c r="R52" s="33"/>
      <c r="S52" s="33"/>
      <c r="T52" s="33"/>
      <c r="U52" s="33"/>
      <c r="XDG52" s="15"/>
      <c r="XDH52" s="15"/>
      <c r="XDI52" s="15"/>
      <c r="XDJ52" s="15"/>
      <c r="XDK52" s="15"/>
      <c r="XDL52" s="15"/>
      <c r="XDM52" s="15"/>
      <c r="XDN52" s="15"/>
      <c r="XDO52" s="15"/>
      <c r="XDP52" s="15"/>
      <c r="XDQ52" s="15"/>
      <c r="XDR52" s="15"/>
      <c r="XDS52" s="15"/>
      <c r="XDT52" s="15"/>
      <c r="XDU52" s="15"/>
      <c r="XDV52" s="15"/>
      <c r="XDW52" s="15"/>
      <c r="XDX52" s="15"/>
      <c r="XDY52" s="15"/>
      <c r="XDZ52" s="15"/>
      <c r="XEA52" s="15"/>
      <c r="XEB52" s="15"/>
      <c r="XEC52" s="15"/>
      <c r="XED52" s="15"/>
      <c r="XEE52" s="15"/>
      <c r="XEF52" s="15"/>
      <c r="XEG52" s="15"/>
      <c r="XEH52" s="15"/>
      <c r="XEI52" s="15"/>
      <c r="XEJ52" s="15"/>
      <c r="XEK52" s="15"/>
      <c r="XEL52" s="15"/>
      <c r="XEM52" s="15"/>
      <c r="XEN52" s="15"/>
      <c r="XEO52" s="15"/>
      <c r="XEP52" s="15"/>
      <c r="XEQ52" s="15"/>
      <c r="XER52" s="15"/>
      <c r="XES52" s="15"/>
      <c r="XET52" s="15"/>
      <c r="XEU52" s="15"/>
      <c r="XEV52" s="15"/>
      <c r="XEW52" s="15"/>
      <c r="XEX52" s="15"/>
      <c r="XEY52" s="15"/>
      <c r="XEZ52" s="15"/>
      <c r="XFA52" s="15"/>
      <c r="XFB52" s="15"/>
      <c r="XFC52" s="15"/>
      <c r="XFD52" s="15"/>
    </row>
    <row r="53" spans="1:21 16335:16384" s="29" customFormat="1" ht="6.95" customHeight="1">
      <c r="A53" s="33"/>
      <c r="B53" s="34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70"/>
      <c r="O53" s="33"/>
      <c r="P53" s="33"/>
      <c r="Q53" s="33"/>
      <c r="R53" s="33"/>
      <c r="S53" s="33"/>
      <c r="T53" s="33"/>
      <c r="U53" s="33"/>
      <c r="XDG53" s="15"/>
      <c r="XDH53" s="15"/>
      <c r="XDI53" s="15"/>
      <c r="XDJ53" s="15"/>
      <c r="XDK53" s="15"/>
      <c r="XDL53" s="15"/>
      <c r="XDM53" s="15"/>
      <c r="XDN53" s="15"/>
      <c r="XDO53" s="15"/>
      <c r="XDP53" s="15"/>
      <c r="XDQ53" s="15"/>
      <c r="XDR53" s="15"/>
      <c r="XDS53" s="15"/>
      <c r="XDT53" s="15"/>
      <c r="XDU53" s="15"/>
      <c r="XDV53" s="15"/>
      <c r="XDW53" s="15"/>
      <c r="XDX53" s="15"/>
      <c r="XDY53" s="15"/>
      <c r="XDZ53" s="15"/>
      <c r="XEA53" s="15"/>
      <c r="XEB53" s="15"/>
      <c r="XEC53" s="15"/>
      <c r="XED53" s="15"/>
      <c r="XEE53" s="15"/>
      <c r="XEF53" s="15"/>
      <c r="XEG53" s="15"/>
      <c r="XEH53" s="15"/>
      <c r="XEI53" s="15"/>
      <c r="XEJ53" s="15"/>
      <c r="XEK53" s="15"/>
      <c r="XEL53" s="15"/>
      <c r="XEM53" s="15"/>
      <c r="XEN53" s="15"/>
      <c r="XEO53" s="15"/>
      <c r="XEP53" s="15"/>
      <c r="XEQ53" s="15"/>
      <c r="XER53" s="15"/>
      <c r="XES53" s="15"/>
      <c r="XET53" s="15"/>
      <c r="XEU53" s="15"/>
      <c r="XEV53" s="15"/>
      <c r="XEW53" s="15"/>
      <c r="XEX53" s="15"/>
      <c r="XEY53" s="15"/>
      <c r="XEZ53" s="15"/>
      <c r="XFA53" s="15"/>
      <c r="XFB53" s="15"/>
      <c r="XFC53" s="15"/>
      <c r="XFD53" s="15"/>
    </row>
    <row r="54" spans="1:21 16335:16384" s="29" customFormat="1" ht="15.2" customHeight="1">
      <c r="A54" s="33"/>
      <c r="B54" s="34"/>
      <c r="C54" s="25" t="s">
        <v>16</v>
      </c>
      <c r="D54" s="33"/>
      <c r="E54" s="33"/>
      <c r="F54" s="26" t="str">
        <f>E15</f>
        <v>Město Štětí</v>
      </c>
      <c r="G54" s="26"/>
      <c r="H54" s="26"/>
      <c r="I54" s="33"/>
      <c r="J54" s="33"/>
      <c r="K54" s="25" t="s">
        <v>21</v>
      </c>
      <c r="L54" s="89" t="str">
        <f>E21</f>
        <v>Ing. Pavel Piskáček</v>
      </c>
      <c r="M54" s="33"/>
      <c r="N54" s="70"/>
      <c r="O54" s="33"/>
      <c r="P54" s="33"/>
      <c r="Q54" s="33"/>
      <c r="R54" s="33"/>
      <c r="S54" s="33"/>
      <c r="T54" s="33"/>
      <c r="U54" s="33"/>
      <c r="XDG54" s="15"/>
      <c r="XDH54" s="15"/>
      <c r="XDI54" s="15"/>
      <c r="XDJ54" s="15"/>
      <c r="XDK54" s="15"/>
      <c r="XDL54" s="15"/>
      <c r="XDM54" s="15"/>
      <c r="XDN54" s="15"/>
      <c r="XDO54" s="15"/>
      <c r="XDP54" s="15"/>
      <c r="XDQ54" s="15"/>
      <c r="XDR54" s="15"/>
      <c r="XDS54" s="15"/>
      <c r="XDT54" s="15"/>
      <c r="XDU54" s="15"/>
      <c r="XDV54" s="15"/>
      <c r="XDW54" s="15"/>
      <c r="XDX54" s="15"/>
      <c r="XDY54" s="15"/>
      <c r="XDZ54" s="15"/>
      <c r="XEA54" s="15"/>
      <c r="XEB54" s="15"/>
      <c r="XEC54" s="15"/>
      <c r="XED54" s="15"/>
      <c r="XEE54" s="15"/>
      <c r="XEF54" s="15"/>
      <c r="XEG54" s="15"/>
      <c r="XEH54" s="15"/>
      <c r="XEI54" s="15"/>
      <c r="XEJ54" s="15"/>
      <c r="XEK54" s="15"/>
      <c r="XEL54" s="15"/>
      <c r="XEM54" s="15"/>
      <c r="XEN54" s="15"/>
      <c r="XEO54" s="15"/>
      <c r="XEP54" s="15"/>
      <c r="XEQ54" s="15"/>
      <c r="XER54" s="15"/>
      <c r="XES54" s="15"/>
      <c r="XET54" s="15"/>
      <c r="XEU54" s="15"/>
      <c r="XEV54" s="15"/>
      <c r="XEW54" s="15"/>
      <c r="XEX54" s="15"/>
      <c r="XEY54" s="15"/>
      <c r="XEZ54" s="15"/>
      <c r="XFA54" s="15"/>
      <c r="XFB54" s="15"/>
      <c r="XFC54" s="15"/>
      <c r="XFD54" s="15"/>
    </row>
    <row r="55" spans="1:21 16335:16384" s="29" customFormat="1" ht="15.2" customHeight="1">
      <c r="A55" s="33"/>
      <c r="B55" s="34"/>
      <c r="C55" s="25" t="s">
        <v>20</v>
      </c>
      <c r="D55" s="33"/>
      <c r="E55" s="33"/>
      <c r="F55" s="26" t="str">
        <f>IF(E18="","",E18)</f>
        <v xml:space="preserve"> </v>
      </c>
      <c r="G55" s="26"/>
      <c r="H55" s="26"/>
      <c r="I55" s="33"/>
      <c r="J55" s="33"/>
      <c r="K55" s="25" t="s">
        <v>25</v>
      </c>
      <c r="L55" s="89" t="str">
        <f>E24</f>
        <v>Ing. Pavel Piskáček</v>
      </c>
      <c r="M55" s="33"/>
      <c r="N55" s="70"/>
      <c r="O55" s="33"/>
      <c r="P55" s="33"/>
      <c r="Q55" s="33"/>
      <c r="R55" s="33"/>
      <c r="S55" s="33"/>
      <c r="T55" s="33"/>
      <c r="U55" s="33"/>
      <c r="XDG55" s="15"/>
      <c r="XDH55" s="15"/>
      <c r="XDI55" s="15"/>
      <c r="XDJ55" s="15"/>
      <c r="XDK55" s="15"/>
      <c r="XDL55" s="15"/>
      <c r="XDM55" s="15"/>
      <c r="XDN55" s="15"/>
      <c r="XDO55" s="15"/>
      <c r="XDP55" s="15"/>
      <c r="XDQ55" s="15"/>
      <c r="XDR55" s="15"/>
      <c r="XDS55" s="15"/>
      <c r="XDT55" s="15"/>
      <c r="XDU55" s="15"/>
      <c r="XDV55" s="15"/>
      <c r="XDW55" s="15"/>
      <c r="XDX55" s="15"/>
      <c r="XDY55" s="15"/>
      <c r="XDZ55" s="15"/>
      <c r="XEA55" s="15"/>
      <c r="XEB55" s="15"/>
      <c r="XEC55" s="15"/>
      <c r="XED55" s="15"/>
      <c r="XEE55" s="15"/>
      <c r="XEF55" s="15"/>
      <c r="XEG55" s="15"/>
      <c r="XEH55" s="15"/>
      <c r="XEI55" s="15"/>
      <c r="XEJ55" s="15"/>
      <c r="XEK55" s="15"/>
      <c r="XEL55" s="15"/>
      <c r="XEM55" s="15"/>
      <c r="XEN55" s="15"/>
      <c r="XEO55" s="15"/>
      <c r="XEP55" s="15"/>
      <c r="XEQ55" s="15"/>
      <c r="XER55" s="15"/>
      <c r="XES55" s="15"/>
      <c r="XET55" s="15"/>
      <c r="XEU55" s="15"/>
      <c r="XEV55" s="15"/>
      <c r="XEW55" s="15"/>
      <c r="XEX55" s="15"/>
      <c r="XEY55" s="15"/>
      <c r="XEZ55" s="15"/>
      <c r="XFA55" s="15"/>
      <c r="XFB55" s="15"/>
      <c r="XFC55" s="15"/>
      <c r="XFD55" s="15"/>
    </row>
    <row r="56" spans="1:21 16335:16384" s="29" customFormat="1" ht="10.35" customHeight="1">
      <c r="A56" s="33"/>
      <c r="B56" s="34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70"/>
      <c r="O56" s="33"/>
      <c r="P56" s="33"/>
      <c r="Q56" s="33"/>
      <c r="R56" s="33"/>
      <c r="S56" s="33"/>
      <c r="T56" s="33"/>
      <c r="U56" s="33"/>
      <c r="XDG56" s="15"/>
      <c r="XDH56" s="15"/>
      <c r="XDI56" s="15"/>
      <c r="XDJ56" s="15"/>
      <c r="XDK56" s="15"/>
      <c r="XDL56" s="15"/>
      <c r="XDM56" s="15"/>
      <c r="XDN56" s="15"/>
      <c r="XDO56" s="15"/>
      <c r="XDP56" s="15"/>
      <c r="XDQ56" s="15"/>
      <c r="XDR56" s="15"/>
      <c r="XDS56" s="15"/>
      <c r="XDT56" s="15"/>
      <c r="XDU56" s="15"/>
      <c r="XDV56" s="15"/>
      <c r="XDW56" s="15"/>
      <c r="XDX56" s="15"/>
      <c r="XDY56" s="15"/>
      <c r="XDZ56" s="15"/>
      <c r="XEA56" s="15"/>
      <c r="XEB56" s="15"/>
      <c r="XEC56" s="15"/>
      <c r="XED56" s="15"/>
      <c r="XEE56" s="15"/>
      <c r="XEF56" s="15"/>
      <c r="XEG56" s="15"/>
      <c r="XEH56" s="15"/>
      <c r="XEI56" s="15"/>
      <c r="XEJ56" s="15"/>
      <c r="XEK56" s="15"/>
      <c r="XEL56" s="15"/>
      <c r="XEM56" s="15"/>
      <c r="XEN56" s="15"/>
      <c r="XEO56" s="15"/>
      <c r="XEP56" s="15"/>
      <c r="XEQ56" s="15"/>
      <c r="XER56" s="15"/>
      <c r="XES56" s="15"/>
      <c r="XET56" s="15"/>
      <c r="XEU56" s="15"/>
      <c r="XEV56" s="15"/>
      <c r="XEW56" s="15"/>
      <c r="XEX56" s="15"/>
      <c r="XEY56" s="15"/>
      <c r="XEZ56" s="15"/>
      <c r="XFA56" s="15"/>
      <c r="XFB56" s="15"/>
      <c r="XFC56" s="15"/>
      <c r="XFD56" s="15"/>
    </row>
    <row r="57" spans="1:21 16335:16384" s="29" customFormat="1" ht="29.25" customHeight="1">
      <c r="A57" s="33"/>
      <c r="B57" s="34"/>
      <c r="C57" s="90" t="s">
        <v>74</v>
      </c>
      <c r="D57" s="83"/>
      <c r="E57" s="83"/>
      <c r="F57" s="83"/>
      <c r="G57" s="83"/>
      <c r="H57" s="83"/>
      <c r="I57" s="83"/>
      <c r="J57" s="83"/>
      <c r="K57" s="83"/>
      <c r="L57" s="91" t="s">
        <v>75</v>
      </c>
      <c r="M57" s="83"/>
      <c r="N57" s="70"/>
      <c r="O57" s="33"/>
      <c r="P57" s="33"/>
      <c r="Q57" s="33"/>
      <c r="R57" s="33"/>
      <c r="S57" s="33"/>
      <c r="T57" s="33"/>
      <c r="U57" s="33"/>
      <c r="XDG57" s="15"/>
      <c r="XDH57" s="15"/>
      <c r="XDI57" s="15"/>
      <c r="XDJ57" s="15"/>
      <c r="XDK57" s="15"/>
      <c r="XDL57" s="15"/>
      <c r="XDM57" s="15"/>
      <c r="XDN57" s="15"/>
      <c r="XDO57" s="15"/>
      <c r="XDP57" s="15"/>
      <c r="XDQ57" s="15"/>
      <c r="XDR57" s="15"/>
      <c r="XDS57" s="15"/>
      <c r="XDT57" s="15"/>
      <c r="XDU57" s="15"/>
      <c r="XDV57" s="15"/>
      <c r="XDW57" s="15"/>
      <c r="XDX57" s="15"/>
      <c r="XDY57" s="15"/>
      <c r="XDZ57" s="15"/>
      <c r="XEA57" s="15"/>
      <c r="XEB57" s="15"/>
      <c r="XEC57" s="15"/>
      <c r="XED57" s="15"/>
      <c r="XEE57" s="15"/>
      <c r="XEF57" s="15"/>
      <c r="XEG57" s="15"/>
      <c r="XEH57" s="15"/>
      <c r="XEI57" s="15"/>
      <c r="XEJ57" s="15"/>
      <c r="XEK57" s="15"/>
      <c r="XEL57" s="15"/>
      <c r="XEM57" s="15"/>
      <c r="XEN57" s="15"/>
      <c r="XEO57" s="15"/>
      <c r="XEP57" s="15"/>
      <c r="XEQ57" s="15"/>
      <c r="XER57" s="15"/>
      <c r="XES57" s="15"/>
      <c r="XET57" s="15"/>
      <c r="XEU57" s="15"/>
      <c r="XEV57" s="15"/>
      <c r="XEW57" s="15"/>
      <c r="XEX57" s="15"/>
      <c r="XEY57" s="15"/>
      <c r="XEZ57" s="15"/>
      <c r="XFA57" s="15"/>
      <c r="XFB57" s="15"/>
      <c r="XFC57" s="15"/>
      <c r="XFD57" s="15"/>
    </row>
    <row r="58" spans="1:21 16335:16384" s="92" customFormat="1" ht="10.35" customHeight="1">
      <c r="A58" s="33"/>
      <c r="B58" s="34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70"/>
      <c r="O58" s="33"/>
      <c r="P58" s="33"/>
      <c r="Q58" s="33"/>
      <c r="R58" s="33"/>
      <c r="S58" s="33"/>
      <c r="T58" s="33"/>
      <c r="U58" s="33"/>
      <c r="XDG58" s="15"/>
      <c r="XDH58" s="15"/>
      <c r="XDI58" s="15"/>
      <c r="XDJ58" s="15"/>
      <c r="XDK58" s="15"/>
      <c r="XDL58" s="15"/>
      <c r="XDM58" s="15"/>
      <c r="XDN58" s="15"/>
      <c r="XDO58" s="15"/>
      <c r="XDP58" s="15"/>
      <c r="XDQ58" s="15"/>
      <c r="XDR58" s="15"/>
      <c r="XDS58" s="15"/>
      <c r="XDT58" s="15"/>
      <c r="XDU58" s="15"/>
      <c r="XDV58" s="15"/>
      <c r="XDW58" s="15"/>
      <c r="XDX58" s="15"/>
      <c r="XDY58" s="15"/>
      <c r="XDZ58" s="15"/>
      <c r="XEA58" s="15"/>
      <c r="XEB58" s="15"/>
      <c r="XEC58" s="15"/>
      <c r="XED58" s="15"/>
      <c r="XEE58" s="15"/>
      <c r="XEF58" s="15"/>
      <c r="XEG58" s="15"/>
      <c r="XEH58" s="15"/>
      <c r="XEI58" s="15"/>
      <c r="XEJ58" s="15"/>
      <c r="XEK58" s="15"/>
      <c r="XEL58" s="15"/>
      <c r="XEM58" s="15"/>
      <c r="XEN58" s="15"/>
      <c r="XEO58" s="15"/>
      <c r="XEP58" s="15"/>
      <c r="XEQ58" s="15"/>
      <c r="XER58" s="15"/>
      <c r="XES58" s="15"/>
      <c r="XET58" s="15"/>
      <c r="XEU58" s="15"/>
      <c r="XEV58" s="15"/>
      <c r="XEW58" s="15"/>
      <c r="XEX58" s="15"/>
      <c r="XEY58" s="15"/>
      <c r="XEZ58" s="15"/>
      <c r="XFA58" s="15"/>
      <c r="XFB58" s="15"/>
      <c r="XFC58" s="15"/>
      <c r="XFD58" s="15"/>
    </row>
    <row r="59" spans="1:21 16335:16384" s="94" customFormat="1" ht="22.9" customHeight="1">
      <c r="A59" s="33"/>
      <c r="B59" s="34"/>
      <c r="C59" s="93" t="s">
        <v>48</v>
      </c>
      <c r="D59" s="33"/>
      <c r="E59" s="33"/>
      <c r="F59" s="33"/>
      <c r="G59" s="33"/>
      <c r="H59" s="33"/>
      <c r="I59" s="33"/>
      <c r="J59" s="33"/>
      <c r="K59" s="33"/>
      <c r="L59" s="78">
        <f>L93</f>
        <v>0</v>
      </c>
      <c r="M59" s="33"/>
      <c r="N59" s="70"/>
      <c r="O59" s="33"/>
      <c r="P59" s="33"/>
      <c r="Q59" s="33"/>
      <c r="R59" s="33"/>
      <c r="S59" s="33"/>
      <c r="T59" s="33"/>
      <c r="U59" s="33"/>
      <c r="XDG59" s="15"/>
      <c r="XDH59" s="15"/>
      <c r="XDI59" s="15"/>
      <c r="XDJ59" s="15"/>
      <c r="XDK59" s="15"/>
      <c r="XDL59" s="15"/>
      <c r="XDM59" s="15"/>
      <c r="XDN59" s="15"/>
      <c r="XDO59" s="15"/>
      <c r="XDP59" s="15"/>
      <c r="XDQ59" s="15"/>
      <c r="XDR59" s="15"/>
      <c r="XDS59" s="15"/>
      <c r="XDT59" s="15"/>
      <c r="XDU59" s="15"/>
      <c r="XDV59" s="15"/>
      <c r="XDW59" s="15"/>
      <c r="XDX59" s="15"/>
      <c r="XDY59" s="15"/>
      <c r="XDZ59" s="15"/>
      <c r="XEA59" s="15"/>
      <c r="XEB59" s="15"/>
      <c r="XEC59" s="15"/>
      <c r="XED59" s="15"/>
      <c r="XEE59" s="15"/>
      <c r="XEF59" s="15"/>
      <c r="XEG59" s="15"/>
      <c r="XEH59" s="15"/>
      <c r="XEI59" s="15"/>
      <c r="XEJ59" s="15"/>
      <c r="XEK59" s="15"/>
      <c r="XEL59" s="15"/>
      <c r="XEM59" s="15"/>
      <c r="XEN59" s="15"/>
      <c r="XEO59" s="15"/>
      <c r="XEP59" s="15"/>
      <c r="XEQ59" s="15"/>
      <c r="XER59" s="15"/>
      <c r="XES59" s="15"/>
      <c r="XET59" s="15"/>
      <c r="XEU59" s="15"/>
      <c r="XEV59" s="15"/>
      <c r="XEW59" s="15"/>
      <c r="XEX59" s="15"/>
      <c r="XEY59" s="15"/>
      <c r="XEZ59" s="15"/>
      <c r="XFA59" s="15"/>
      <c r="XFB59" s="15"/>
      <c r="XFC59" s="15"/>
      <c r="XFD59" s="15"/>
    </row>
    <row r="60" spans="1:21 16335:16384" s="94" customFormat="1" ht="24.95" customHeight="1">
      <c r="A60" s="92"/>
      <c r="B60" s="95"/>
      <c r="C60" s="92"/>
      <c r="D60" s="96" t="s">
        <v>76</v>
      </c>
      <c r="E60" s="97"/>
      <c r="F60" s="97"/>
      <c r="G60" s="97"/>
      <c r="H60" s="97"/>
      <c r="I60" s="97"/>
      <c r="J60" s="97"/>
      <c r="K60" s="97"/>
      <c r="L60" s="98">
        <f>SUM(L61:L66)</f>
        <v>0</v>
      </c>
      <c r="M60" s="92"/>
      <c r="N60" s="95"/>
      <c r="O60" s="92"/>
      <c r="P60" s="92"/>
      <c r="Q60" s="92"/>
      <c r="R60" s="92"/>
      <c r="S60" s="92"/>
      <c r="T60" s="92"/>
      <c r="U60" s="92"/>
      <c r="XDG60" s="15"/>
      <c r="XDH60" s="15"/>
      <c r="XDI60" s="15"/>
      <c r="XDJ60" s="15"/>
      <c r="XDK60" s="15"/>
      <c r="XDL60" s="15"/>
      <c r="XDM60" s="15"/>
      <c r="XDN60" s="15"/>
      <c r="XDO60" s="15"/>
      <c r="XDP60" s="15"/>
      <c r="XDQ60" s="15"/>
      <c r="XDR60" s="15"/>
      <c r="XDS60" s="15"/>
      <c r="XDT60" s="15"/>
      <c r="XDU60" s="15"/>
      <c r="XDV60" s="15"/>
      <c r="XDW60" s="15"/>
      <c r="XDX60" s="15"/>
      <c r="XDY60" s="15"/>
      <c r="XDZ60" s="15"/>
      <c r="XEA60" s="15"/>
      <c r="XEB60" s="15"/>
      <c r="XEC60" s="15"/>
      <c r="XED60" s="15"/>
      <c r="XEE60" s="15"/>
      <c r="XEF60" s="15"/>
      <c r="XEG60" s="15"/>
      <c r="XEH60" s="15"/>
      <c r="XEI60" s="15"/>
      <c r="XEJ60" s="15"/>
      <c r="XEK60" s="15"/>
      <c r="XEL60" s="15"/>
      <c r="XEM60" s="15"/>
      <c r="XEN60" s="15"/>
      <c r="XEO60" s="15"/>
      <c r="XEP60" s="15"/>
      <c r="XEQ60" s="15"/>
      <c r="XER60" s="15"/>
      <c r="XES60" s="15"/>
      <c r="XET60" s="15"/>
      <c r="XEU60" s="15"/>
      <c r="XEV60" s="15"/>
      <c r="XEW60" s="15"/>
      <c r="XEX60" s="15"/>
      <c r="XEY60" s="15"/>
      <c r="XEZ60" s="15"/>
      <c r="XFA60" s="15"/>
      <c r="XFB60" s="15"/>
      <c r="XFC60" s="15"/>
      <c r="XFD60" s="15"/>
    </row>
    <row r="61" spans="1:21 16335:16384" s="94" customFormat="1" ht="19.899999999999999" customHeight="1">
      <c r="B61" s="99"/>
      <c r="D61" s="100" t="s">
        <v>77</v>
      </c>
      <c r="E61" s="101"/>
      <c r="F61" s="101"/>
      <c r="G61" s="101"/>
      <c r="H61" s="101"/>
      <c r="I61" s="101"/>
      <c r="J61" s="101"/>
      <c r="K61" s="101"/>
      <c r="L61" s="102">
        <f>L95</f>
        <v>0</v>
      </c>
      <c r="N61" s="99"/>
      <c r="XDG61" s="15"/>
      <c r="XDH61" s="15"/>
      <c r="XDI61" s="15"/>
      <c r="XDJ61" s="15"/>
      <c r="XDK61" s="15"/>
      <c r="XDL61" s="15"/>
      <c r="XDM61" s="15"/>
      <c r="XDN61" s="15"/>
      <c r="XDO61" s="15"/>
      <c r="XDP61" s="15"/>
      <c r="XDQ61" s="15"/>
      <c r="XDR61" s="15"/>
      <c r="XDS61" s="15"/>
      <c r="XDT61" s="15"/>
      <c r="XDU61" s="15"/>
      <c r="XDV61" s="15"/>
      <c r="XDW61" s="15"/>
      <c r="XDX61" s="15"/>
      <c r="XDY61" s="15"/>
      <c r="XDZ61" s="15"/>
      <c r="XEA61" s="15"/>
      <c r="XEB61" s="15"/>
      <c r="XEC61" s="15"/>
      <c r="XED61" s="15"/>
      <c r="XEE61" s="15"/>
      <c r="XEF61" s="15"/>
      <c r="XEG61" s="15"/>
      <c r="XEH61" s="15"/>
      <c r="XEI61" s="15"/>
      <c r="XEJ61" s="15"/>
      <c r="XEK61" s="15"/>
      <c r="XEL61" s="15"/>
      <c r="XEM61" s="15"/>
      <c r="XEN61" s="15"/>
      <c r="XEO61" s="15"/>
      <c r="XEP61" s="15"/>
      <c r="XEQ61" s="15"/>
      <c r="XER61" s="15"/>
      <c r="XES61" s="15"/>
      <c r="XET61" s="15"/>
      <c r="XEU61" s="15"/>
      <c r="XEV61" s="15"/>
      <c r="XEW61" s="15"/>
      <c r="XEX61" s="15"/>
      <c r="XEY61" s="15"/>
      <c r="XEZ61" s="15"/>
      <c r="XFA61" s="15"/>
      <c r="XFB61" s="15"/>
      <c r="XFC61" s="15"/>
      <c r="XFD61" s="15"/>
    </row>
    <row r="62" spans="1:21 16335:16384" s="94" customFormat="1" ht="19.899999999999999" customHeight="1">
      <c r="B62" s="99"/>
      <c r="D62" s="100" t="s">
        <v>78</v>
      </c>
      <c r="E62" s="101"/>
      <c r="F62" s="101"/>
      <c r="G62" s="101"/>
      <c r="H62" s="101"/>
      <c r="I62" s="101"/>
      <c r="J62" s="101"/>
      <c r="K62" s="101"/>
      <c r="L62" s="102">
        <f>L105</f>
        <v>0</v>
      </c>
      <c r="N62" s="99"/>
      <c r="XDG62" s="15"/>
      <c r="XDH62" s="15"/>
      <c r="XDI62" s="15"/>
      <c r="XDJ62" s="15"/>
      <c r="XDK62" s="15"/>
      <c r="XDL62" s="15"/>
      <c r="XDM62" s="15"/>
      <c r="XDN62" s="15"/>
      <c r="XDO62" s="15"/>
      <c r="XDP62" s="15"/>
      <c r="XDQ62" s="15"/>
      <c r="XDR62" s="15"/>
      <c r="XDS62" s="15"/>
      <c r="XDT62" s="15"/>
      <c r="XDU62" s="15"/>
      <c r="XDV62" s="15"/>
      <c r="XDW62" s="15"/>
      <c r="XDX62" s="15"/>
      <c r="XDY62" s="15"/>
      <c r="XDZ62" s="15"/>
      <c r="XEA62" s="15"/>
      <c r="XEB62" s="15"/>
      <c r="XEC62" s="15"/>
      <c r="XED62" s="15"/>
      <c r="XEE62" s="15"/>
      <c r="XEF62" s="15"/>
      <c r="XEG62" s="15"/>
      <c r="XEH62" s="15"/>
      <c r="XEI62" s="15"/>
      <c r="XEJ62" s="15"/>
      <c r="XEK62" s="15"/>
      <c r="XEL62" s="15"/>
      <c r="XEM62" s="15"/>
      <c r="XEN62" s="15"/>
      <c r="XEO62" s="15"/>
      <c r="XEP62" s="15"/>
      <c r="XEQ62" s="15"/>
      <c r="XER62" s="15"/>
      <c r="XES62" s="15"/>
      <c r="XET62" s="15"/>
      <c r="XEU62" s="15"/>
      <c r="XEV62" s="15"/>
      <c r="XEW62" s="15"/>
      <c r="XEX62" s="15"/>
      <c r="XEY62" s="15"/>
      <c r="XEZ62" s="15"/>
      <c r="XFA62" s="15"/>
      <c r="XFB62" s="15"/>
      <c r="XFC62" s="15"/>
      <c r="XFD62" s="15"/>
    </row>
    <row r="63" spans="1:21 16335:16384" s="94" customFormat="1" ht="19.899999999999999" customHeight="1">
      <c r="B63" s="99"/>
      <c r="D63" s="100" t="s">
        <v>79</v>
      </c>
      <c r="E63" s="101"/>
      <c r="F63" s="101"/>
      <c r="G63" s="101"/>
      <c r="H63" s="101"/>
      <c r="I63" s="101"/>
      <c r="J63" s="101"/>
      <c r="K63" s="101"/>
      <c r="L63" s="102">
        <f>L157</f>
        <v>0</v>
      </c>
      <c r="N63" s="99"/>
      <c r="XDG63" s="15"/>
      <c r="XDH63" s="15"/>
      <c r="XDI63" s="15"/>
      <c r="XDJ63" s="15"/>
      <c r="XDK63" s="15"/>
      <c r="XDL63" s="15"/>
      <c r="XDM63" s="15"/>
      <c r="XDN63" s="15"/>
      <c r="XDO63" s="15"/>
      <c r="XDP63" s="15"/>
      <c r="XDQ63" s="15"/>
      <c r="XDR63" s="15"/>
      <c r="XDS63" s="15"/>
      <c r="XDT63" s="15"/>
      <c r="XDU63" s="15"/>
      <c r="XDV63" s="15"/>
      <c r="XDW63" s="15"/>
      <c r="XDX63" s="15"/>
      <c r="XDY63" s="15"/>
      <c r="XDZ63" s="15"/>
      <c r="XEA63" s="15"/>
      <c r="XEB63" s="15"/>
      <c r="XEC63" s="15"/>
      <c r="XED63" s="15"/>
      <c r="XEE63" s="15"/>
      <c r="XEF63" s="15"/>
      <c r="XEG63" s="15"/>
      <c r="XEH63" s="15"/>
      <c r="XEI63" s="15"/>
      <c r="XEJ63" s="15"/>
      <c r="XEK63" s="15"/>
      <c r="XEL63" s="15"/>
      <c r="XEM63" s="15"/>
      <c r="XEN63" s="15"/>
      <c r="XEO63" s="15"/>
      <c r="XEP63" s="15"/>
      <c r="XEQ63" s="15"/>
      <c r="XER63" s="15"/>
      <c r="XES63" s="15"/>
      <c r="XET63" s="15"/>
      <c r="XEU63" s="15"/>
      <c r="XEV63" s="15"/>
      <c r="XEW63" s="15"/>
      <c r="XEX63" s="15"/>
      <c r="XEY63" s="15"/>
      <c r="XEZ63" s="15"/>
      <c r="XFA63" s="15"/>
      <c r="XFB63" s="15"/>
      <c r="XFC63" s="15"/>
      <c r="XFD63" s="15"/>
    </row>
    <row r="64" spans="1:21 16335:16384" s="94" customFormat="1" ht="19.899999999999999" customHeight="1">
      <c r="B64" s="99"/>
      <c r="D64" s="100" t="s">
        <v>80</v>
      </c>
      <c r="E64" s="101"/>
      <c r="F64" s="101"/>
      <c r="G64" s="101"/>
      <c r="H64" s="101"/>
      <c r="I64" s="101"/>
      <c r="J64" s="101"/>
      <c r="K64" s="101"/>
      <c r="L64" s="102">
        <f>L168</f>
        <v>0</v>
      </c>
      <c r="N64" s="99"/>
      <c r="XDG64" s="15"/>
      <c r="XDH64" s="15"/>
      <c r="XDI64" s="15"/>
      <c r="XDJ64" s="15"/>
      <c r="XDK64" s="15"/>
      <c r="XDL64" s="15"/>
      <c r="XDM64" s="15"/>
      <c r="XDN64" s="15"/>
      <c r="XDO64" s="15"/>
      <c r="XDP64" s="15"/>
      <c r="XDQ64" s="15"/>
      <c r="XDR64" s="15"/>
      <c r="XDS64" s="15"/>
      <c r="XDT64" s="15"/>
      <c r="XDU64" s="15"/>
      <c r="XDV64" s="15"/>
      <c r="XDW64" s="15"/>
      <c r="XDX64" s="15"/>
      <c r="XDY64" s="15"/>
      <c r="XDZ64" s="15"/>
      <c r="XEA64" s="15"/>
      <c r="XEB64" s="15"/>
      <c r="XEC64" s="15"/>
      <c r="XED64" s="15"/>
      <c r="XEE64" s="15"/>
      <c r="XEF64" s="15"/>
      <c r="XEG64" s="15"/>
      <c r="XEH64" s="15"/>
      <c r="XEI64" s="15"/>
      <c r="XEJ64" s="15"/>
      <c r="XEK64" s="15"/>
      <c r="XEL64" s="15"/>
      <c r="XEM64" s="15"/>
      <c r="XEN64" s="15"/>
      <c r="XEO64" s="15"/>
      <c r="XEP64" s="15"/>
      <c r="XEQ64" s="15"/>
      <c r="XER64" s="15"/>
      <c r="XES64" s="15"/>
      <c r="XET64" s="15"/>
      <c r="XEU64" s="15"/>
      <c r="XEV64" s="15"/>
      <c r="XEW64" s="15"/>
      <c r="XEX64" s="15"/>
      <c r="XEY64" s="15"/>
      <c r="XEZ64" s="15"/>
      <c r="XFA64" s="15"/>
      <c r="XFB64" s="15"/>
      <c r="XFC64" s="15"/>
      <c r="XFD64" s="15"/>
    </row>
    <row r="65" spans="1:21 16335:16384" s="92" customFormat="1" ht="19.899999999999999" customHeight="1">
      <c r="A65" s="94"/>
      <c r="B65" s="99"/>
      <c r="C65" s="94"/>
      <c r="D65" s="100" t="s">
        <v>81</v>
      </c>
      <c r="E65" s="101"/>
      <c r="F65" s="101"/>
      <c r="G65" s="101"/>
      <c r="H65" s="101"/>
      <c r="I65" s="101"/>
      <c r="J65" s="101"/>
      <c r="K65" s="101"/>
      <c r="L65" s="102">
        <f>L221</f>
        <v>0</v>
      </c>
      <c r="M65" s="94"/>
      <c r="N65" s="99"/>
      <c r="O65" s="94"/>
      <c r="P65" s="94"/>
      <c r="Q65" s="94"/>
      <c r="R65" s="94"/>
      <c r="S65" s="94"/>
      <c r="T65" s="94"/>
      <c r="U65" s="94"/>
      <c r="XDG65" s="15"/>
      <c r="XDH65" s="15"/>
      <c r="XDI65" s="15"/>
      <c r="XDJ65" s="15"/>
      <c r="XDK65" s="15"/>
      <c r="XDL65" s="15"/>
      <c r="XDM65" s="15"/>
      <c r="XDN65" s="15"/>
      <c r="XDO65" s="15"/>
      <c r="XDP65" s="15"/>
      <c r="XDQ65" s="15"/>
      <c r="XDR65" s="15"/>
      <c r="XDS65" s="15"/>
      <c r="XDT65" s="15"/>
      <c r="XDU65" s="15"/>
      <c r="XDV65" s="15"/>
      <c r="XDW65" s="15"/>
      <c r="XDX65" s="15"/>
      <c r="XDY65" s="15"/>
      <c r="XDZ65" s="15"/>
      <c r="XEA65" s="15"/>
      <c r="XEB65" s="15"/>
      <c r="XEC65" s="15"/>
      <c r="XED65" s="15"/>
      <c r="XEE65" s="15"/>
      <c r="XEF65" s="15"/>
      <c r="XEG65" s="15"/>
      <c r="XEH65" s="15"/>
      <c r="XEI65" s="15"/>
      <c r="XEJ65" s="15"/>
      <c r="XEK65" s="15"/>
      <c r="XEL65" s="15"/>
      <c r="XEM65" s="15"/>
      <c r="XEN65" s="15"/>
      <c r="XEO65" s="15"/>
      <c r="XEP65" s="15"/>
      <c r="XEQ65" s="15"/>
      <c r="XER65" s="15"/>
      <c r="XES65" s="15"/>
      <c r="XET65" s="15"/>
      <c r="XEU65" s="15"/>
      <c r="XEV65" s="15"/>
      <c r="XEW65" s="15"/>
      <c r="XEX65" s="15"/>
      <c r="XEY65" s="15"/>
      <c r="XEZ65" s="15"/>
      <c r="XFA65" s="15"/>
      <c r="XFB65" s="15"/>
      <c r="XFC65" s="15"/>
      <c r="XFD65" s="15"/>
    </row>
    <row r="66" spans="1:21 16335:16384" s="94" customFormat="1" ht="19.899999999999999" customHeight="1">
      <c r="B66" s="99"/>
      <c r="D66" s="100" t="s">
        <v>82</v>
      </c>
      <c r="E66" s="101"/>
      <c r="F66" s="101"/>
      <c r="G66" s="101"/>
      <c r="H66" s="101"/>
      <c r="I66" s="101"/>
      <c r="J66" s="101"/>
      <c r="K66" s="101"/>
      <c r="L66" s="102">
        <f>L239</f>
        <v>0</v>
      </c>
      <c r="N66" s="99"/>
      <c r="XDG66" s="15"/>
      <c r="XDH66" s="15"/>
      <c r="XDI66" s="15"/>
      <c r="XDJ66" s="15"/>
      <c r="XDK66" s="15"/>
      <c r="XDL66" s="15"/>
      <c r="XDM66" s="15"/>
      <c r="XDN66" s="15"/>
      <c r="XDO66" s="15"/>
      <c r="XDP66" s="15"/>
      <c r="XDQ66" s="15"/>
      <c r="XDR66" s="15"/>
      <c r="XDS66" s="15"/>
      <c r="XDT66" s="15"/>
      <c r="XDU66" s="15"/>
      <c r="XDV66" s="15"/>
      <c r="XDW66" s="15"/>
      <c r="XDX66" s="15"/>
      <c r="XDY66" s="15"/>
      <c r="XDZ66" s="15"/>
      <c r="XEA66" s="15"/>
      <c r="XEB66" s="15"/>
      <c r="XEC66" s="15"/>
      <c r="XED66" s="15"/>
      <c r="XEE66" s="15"/>
      <c r="XEF66" s="15"/>
      <c r="XEG66" s="15"/>
      <c r="XEH66" s="15"/>
      <c r="XEI66" s="15"/>
      <c r="XEJ66" s="15"/>
      <c r="XEK66" s="15"/>
      <c r="XEL66" s="15"/>
      <c r="XEM66" s="15"/>
      <c r="XEN66" s="15"/>
      <c r="XEO66" s="15"/>
      <c r="XEP66" s="15"/>
      <c r="XEQ66" s="15"/>
      <c r="XER66" s="15"/>
      <c r="XES66" s="15"/>
      <c r="XET66" s="15"/>
      <c r="XEU66" s="15"/>
      <c r="XEV66" s="15"/>
      <c r="XEW66" s="15"/>
      <c r="XEX66" s="15"/>
      <c r="XEY66" s="15"/>
      <c r="XEZ66" s="15"/>
      <c r="XFA66" s="15"/>
      <c r="XFB66" s="15"/>
      <c r="XFC66" s="15"/>
      <c r="XFD66" s="15"/>
    </row>
    <row r="67" spans="1:21 16335:16384" s="94" customFormat="1" ht="24.95" customHeight="1">
      <c r="A67" s="92"/>
      <c r="B67" s="95"/>
      <c r="C67" s="92"/>
      <c r="D67" s="96" t="s">
        <v>83</v>
      </c>
      <c r="E67" s="97"/>
      <c r="F67" s="97"/>
      <c r="G67" s="97"/>
      <c r="H67" s="97"/>
      <c r="I67" s="97"/>
      <c r="J67" s="97"/>
      <c r="K67" s="97"/>
      <c r="L67" s="98">
        <f>SUM(L68:L73)</f>
        <v>0</v>
      </c>
      <c r="M67" s="92"/>
      <c r="N67" s="95"/>
      <c r="O67" s="92"/>
      <c r="P67" s="92"/>
      <c r="Q67" s="92"/>
      <c r="R67" s="92"/>
      <c r="S67" s="92"/>
      <c r="T67" s="92"/>
      <c r="U67" s="92"/>
      <c r="XDG67" s="15"/>
      <c r="XDH67" s="15"/>
      <c r="XDI67" s="15"/>
      <c r="XDJ67" s="15"/>
      <c r="XDK67" s="15"/>
      <c r="XDL67" s="15"/>
      <c r="XDM67" s="15"/>
      <c r="XDN67" s="15"/>
      <c r="XDO67" s="15"/>
      <c r="XDP67" s="15"/>
      <c r="XDQ67" s="15"/>
      <c r="XDR67" s="15"/>
      <c r="XDS67" s="15"/>
      <c r="XDT67" s="15"/>
      <c r="XDU67" s="15"/>
      <c r="XDV67" s="15"/>
      <c r="XDW67" s="15"/>
      <c r="XDX67" s="15"/>
      <c r="XDY67" s="15"/>
      <c r="XDZ67" s="15"/>
      <c r="XEA67" s="15"/>
      <c r="XEB67" s="15"/>
      <c r="XEC67" s="15"/>
      <c r="XED67" s="15"/>
      <c r="XEE67" s="15"/>
      <c r="XEF67" s="15"/>
      <c r="XEG67" s="15"/>
      <c r="XEH67" s="15"/>
      <c r="XEI67" s="15"/>
      <c r="XEJ67" s="15"/>
      <c r="XEK67" s="15"/>
      <c r="XEL67" s="15"/>
      <c r="XEM67" s="15"/>
      <c r="XEN67" s="15"/>
      <c r="XEO67" s="15"/>
      <c r="XEP67" s="15"/>
      <c r="XEQ67" s="15"/>
      <c r="XER67" s="15"/>
      <c r="XES67" s="15"/>
      <c r="XET67" s="15"/>
      <c r="XEU67" s="15"/>
      <c r="XEV67" s="15"/>
      <c r="XEW67" s="15"/>
      <c r="XEX67" s="15"/>
      <c r="XEY67" s="15"/>
      <c r="XEZ67" s="15"/>
      <c r="XFA67" s="15"/>
      <c r="XFB67" s="15"/>
      <c r="XFC67" s="15"/>
      <c r="XFD67" s="15"/>
    </row>
    <row r="68" spans="1:21 16335:16384" s="94" customFormat="1" ht="19.899999999999999" customHeight="1">
      <c r="B68" s="99"/>
      <c r="D68" s="100" t="s">
        <v>84</v>
      </c>
      <c r="E68" s="101"/>
      <c r="F68" s="101"/>
      <c r="G68" s="101"/>
      <c r="H68" s="101"/>
      <c r="I68" s="101"/>
      <c r="J68" s="101"/>
      <c r="K68" s="101"/>
      <c r="L68" s="102">
        <f>L244</f>
        <v>0</v>
      </c>
      <c r="N68" s="99"/>
      <c r="XDG68" s="15"/>
      <c r="XDH68" s="15"/>
      <c r="XDI68" s="15"/>
      <c r="XDJ68" s="15"/>
      <c r="XDK68" s="15"/>
      <c r="XDL68" s="15"/>
      <c r="XDM68" s="15"/>
      <c r="XDN68" s="15"/>
      <c r="XDO68" s="15"/>
      <c r="XDP68" s="15"/>
      <c r="XDQ68" s="15"/>
      <c r="XDR68" s="15"/>
      <c r="XDS68" s="15"/>
      <c r="XDT68" s="15"/>
      <c r="XDU68" s="15"/>
      <c r="XDV68" s="15"/>
      <c r="XDW68" s="15"/>
      <c r="XDX68" s="15"/>
      <c r="XDY68" s="15"/>
      <c r="XDZ68" s="15"/>
      <c r="XEA68" s="15"/>
      <c r="XEB68" s="15"/>
      <c r="XEC68" s="15"/>
      <c r="XED68" s="15"/>
      <c r="XEE68" s="15"/>
      <c r="XEF68" s="15"/>
      <c r="XEG68" s="15"/>
      <c r="XEH68" s="15"/>
      <c r="XEI68" s="15"/>
      <c r="XEJ68" s="15"/>
      <c r="XEK68" s="15"/>
      <c r="XEL68" s="15"/>
      <c r="XEM68" s="15"/>
      <c r="XEN68" s="15"/>
      <c r="XEO68" s="15"/>
      <c r="XEP68" s="15"/>
      <c r="XEQ68" s="15"/>
      <c r="XER68" s="15"/>
      <c r="XES68" s="15"/>
      <c r="XET68" s="15"/>
      <c r="XEU68" s="15"/>
      <c r="XEV68" s="15"/>
      <c r="XEW68" s="15"/>
      <c r="XEX68" s="15"/>
      <c r="XEY68" s="15"/>
      <c r="XEZ68" s="15"/>
      <c r="XFA68" s="15"/>
      <c r="XFB68" s="15"/>
      <c r="XFC68" s="15"/>
      <c r="XFD68" s="15"/>
    </row>
    <row r="69" spans="1:21 16335:16384" s="94" customFormat="1" ht="19.899999999999999" customHeight="1">
      <c r="B69" s="99"/>
      <c r="D69" s="100" t="s">
        <v>85</v>
      </c>
      <c r="E69" s="101"/>
      <c r="F69" s="101"/>
      <c r="G69" s="101"/>
      <c r="H69" s="101"/>
      <c r="I69" s="101"/>
      <c r="J69" s="101"/>
      <c r="K69" s="101"/>
      <c r="L69" s="102">
        <f>L270</f>
        <v>0</v>
      </c>
      <c r="N69" s="99"/>
      <c r="XDG69" s="15"/>
      <c r="XDH69" s="15"/>
      <c r="XDI69" s="15"/>
      <c r="XDJ69" s="15"/>
      <c r="XDK69" s="15"/>
      <c r="XDL69" s="15"/>
      <c r="XDM69" s="15"/>
      <c r="XDN69" s="15"/>
      <c r="XDO69" s="15"/>
      <c r="XDP69" s="15"/>
      <c r="XDQ69" s="15"/>
      <c r="XDR69" s="15"/>
      <c r="XDS69" s="15"/>
      <c r="XDT69" s="15"/>
      <c r="XDU69" s="15"/>
      <c r="XDV69" s="15"/>
      <c r="XDW69" s="15"/>
      <c r="XDX69" s="15"/>
      <c r="XDY69" s="15"/>
      <c r="XDZ69" s="15"/>
      <c r="XEA69" s="15"/>
      <c r="XEB69" s="15"/>
      <c r="XEC69" s="15"/>
      <c r="XED69" s="15"/>
      <c r="XEE69" s="15"/>
      <c r="XEF69" s="15"/>
      <c r="XEG69" s="15"/>
      <c r="XEH69" s="15"/>
      <c r="XEI69" s="15"/>
      <c r="XEJ69" s="15"/>
      <c r="XEK69" s="15"/>
      <c r="XEL69" s="15"/>
      <c r="XEM69" s="15"/>
      <c r="XEN69" s="15"/>
      <c r="XEO69" s="15"/>
      <c r="XEP69" s="15"/>
      <c r="XEQ69" s="15"/>
      <c r="XER69" s="15"/>
      <c r="XES69" s="15"/>
      <c r="XET69" s="15"/>
      <c r="XEU69" s="15"/>
      <c r="XEV69" s="15"/>
      <c r="XEW69" s="15"/>
      <c r="XEX69" s="15"/>
      <c r="XEY69" s="15"/>
      <c r="XEZ69" s="15"/>
      <c r="XFA69" s="15"/>
      <c r="XFB69" s="15"/>
      <c r="XFC69" s="15"/>
      <c r="XFD69" s="15"/>
    </row>
    <row r="70" spans="1:21 16335:16384" s="94" customFormat="1" ht="19.899999999999999" customHeight="1">
      <c r="B70" s="99"/>
      <c r="D70" s="100" t="s">
        <v>86</v>
      </c>
      <c r="E70" s="101"/>
      <c r="F70" s="101"/>
      <c r="G70" s="101"/>
      <c r="H70" s="101"/>
      <c r="I70" s="101"/>
      <c r="J70" s="101"/>
      <c r="K70" s="101"/>
      <c r="L70" s="102">
        <f>L288</f>
        <v>0</v>
      </c>
      <c r="N70" s="99"/>
      <c r="XDG70" s="15"/>
      <c r="XDH70" s="15"/>
      <c r="XDI70" s="15"/>
      <c r="XDJ70" s="15"/>
      <c r="XDK70" s="15"/>
      <c r="XDL70" s="15"/>
      <c r="XDM70" s="15"/>
      <c r="XDN70" s="15"/>
      <c r="XDO70" s="15"/>
      <c r="XDP70" s="15"/>
      <c r="XDQ70" s="15"/>
      <c r="XDR70" s="15"/>
      <c r="XDS70" s="15"/>
      <c r="XDT70" s="15"/>
      <c r="XDU70" s="15"/>
      <c r="XDV70" s="15"/>
      <c r="XDW70" s="15"/>
      <c r="XDX70" s="15"/>
      <c r="XDY70" s="15"/>
      <c r="XDZ70" s="15"/>
      <c r="XEA70" s="15"/>
      <c r="XEB70" s="15"/>
      <c r="XEC70" s="15"/>
      <c r="XED70" s="15"/>
      <c r="XEE70" s="15"/>
      <c r="XEF70" s="15"/>
      <c r="XEG70" s="15"/>
      <c r="XEH70" s="15"/>
      <c r="XEI70" s="15"/>
      <c r="XEJ70" s="15"/>
      <c r="XEK70" s="15"/>
      <c r="XEL70" s="15"/>
      <c r="XEM70" s="15"/>
      <c r="XEN70" s="15"/>
      <c r="XEO70" s="15"/>
      <c r="XEP70" s="15"/>
      <c r="XEQ70" s="15"/>
      <c r="XER70" s="15"/>
      <c r="XES70" s="15"/>
      <c r="XET70" s="15"/>
      <c r="XEU70" s="15"/>
      <c r="XEV70" s="15"/>
      <c r="XEW70" s="15"/>
      <c r="XEX70" s="15"/>
      <c r="XEY70" s="15"/>
      <c r="XEZ70" s="15"/>
      <c r="XFA70" s="15"/>
      <c r="XFB70" s="15"/>
      <c r="XFC70" s="15"/>
      <c r="XFD70" s="15"/>
    </row>
    <row r="71" spans="1:21 16335:16384" s="94" customFormat="1" ht="19.899999999999999" customHeight="1">
      <c r="B71" s="99"/>
      <c r="D71" s="100" t="s">
        <v>87</v>
      </c>
      <c r="E71" s="101"/>
      <c r="F71" s="101"/>
      <c r="G71" s="101"/>
      <c r="H71" s="101"/>
      <c r="I71" s="101"/>
      <c r="J71" s="101"/>
      <c r="K71" s="101"/>
      <c r="L71" s="102">
        <f>L295</f>
        <v>0</v>
      </c>
      <c r="N71" s="99"/>
      <c r="XDG71" s="15"/>
      <c r="XDH71" s="15"/>
      <c r="XDI71" s="15"/>
      <c r="XDJ71" s="15"/>
      <c r="XDK71" s="15"/>
      <c r="XDL71" s="15"/>
      <c r="XDM71" s="15"/>
      <c r="XDN71" s="15"/>
      <c r="XDO71" s="15"/>
      <c r="XDP71" s="15"/>
      <c r="XDQ71" s="15"/>
      <c r="XDR71" s="15"/>
      <c r="XDS71" s="15"/>
      <c r="XDT71" s="15"/>
      <c r="XDU71" s="15"/>
      <c r="XDV71" s="15"/>
      <c r="XDW71" s="15"/>
      <c r="XDX71" s="15"/>
      <c r="XDY71" s="15"/>
      <c r="XDZ71" s="15"/>
      <c r="XEA71" s="15"/>
      <c r="XEB71" s="15"/>
      <c r="XEC71" s="15"/>
      <c r="XED71" s="15"/>
      <c r="XEE71" s="15"/>
      <c r="XEF71" s="15"/>
      <c r="XEG71" s="15"/>
      <c r="XEH71" s="15"/>
      <c r="XEI71" s="15"/>
      <c r="XEJ71" s="15"/>
      <c r="XEK71" s="15"/>
      <c r="XEL71" s="15"/>
      <c r="XEM71" s="15"/>
      <c r="XEN71" s="15"/>
      <c r="XEO71" s="15"/>
      <c r="XEP71" s="15"/>
      <c r="XEQ71" s="15"/>
      <c r="XER71" s="15"/>
      <c r="XES71" s="15"/>
      <c r="XET71" s="15"/>
      <c r="XEU71" s="15"/>
      <c r="XEV71" s="15"/>
      <c r="XEW71" s="15"/>
      <c r="XEX71" s="15"/>
      <c r="XEY71" s="15"/>
      <c r="XEZ71" s="15"/>
      <c r="XFA71" s="15"/>
      <c r="XFB71" s="15"/>
      <c r="XFC71" s="15"/>
      <c r="XFD71" s="15"/>
    </row>
    <row r="72" spans="1:21 16335:16384" s="94" customFormat="1" ht="19.899999999999999" customHeight="1">
      <c r="B72" s="99"/>
      <c r="D72" s="100" t="s">
        <v>88</v>
      </c>
      <c r="E72" s="101"/>
      <c r="F72" s="101"/>
      <c r="G72" s="101"/>
      <c r="H72" s="101"/>
      <c r="I72" s="101"/>
      <c r="J72" s="101"/>
      <c r="K72" s="101"/>
      <c r="L72" s="102">
        <f>L339</f>
        <v>0</v>
      </c>
      <c r="N72" s="99"/>
      <c r="XDG72" s="15"/>
      <c r="XDH72" s="15"/>
      <c r="XDI72" s="15"/>
      <c r="XDJ72" s="15"/>
      <c r="XDK72" s="15"/>
      <c r="XDL72" s="15"/>
      <c r="XDM72" s="15"/>
      <c r="XDN72" s="15"/>
      <c r="XDO72" s="15"/>
      <c r="XDP72" s="15"/>
      <c r="XDQ72" s="15"/>
      <c r="XDR72" s="15"/>
      <c r="XDS72" s="15"/>
      <c r="XDT72" s="15"/>
      <c r="XDU72" s="15"/>
      <c r="XDV72" s="15"/>
      <c r="XDW72" s="15"/>
      <c r="XDX72" s="15"/>
      <c r="XDY72" s="15"/>
      <c r="XDZ72" s="15"/>
      <c r="XEA72" s="15"/>
      <c r="XEB72" s="15"/>
      <c r="XEC72" s="15"/>
      <c r="XED72" s="15"/>
      <c r="XEE72" s="15"/>
      <c r="XEF72" s="15"/>
      <c r="XEG72" s="15"/>
      <c r="XEH72" s="15"/>
      <c r="XEI72" s="15"/>
      <c r="XEJ72" s="15"/>
      <c r="XEK72" s="15"/>
      <c r="XEL72" s="15"/>
      <c r="XEM72" s="15"/>
      <c r="XEN72" s="15"/>
      <c r="XEO72" s="15"/>
      <c r="XEP72" s="15"/>
      <c r="XEQ72" s="15"/>
      <c r="XER72" s="15"/>
      <c r="XES72" s="15"/>
      <c r="XET72" s="15"/>
      <c r="XEU72" s="15"/>
      <c r="XEV72" s="15"/>
      <c r="XEW72" s="15"/>
      <c r="XEX72" s="15"/>
      <c r="XEY72" s="15"/>
      <c r="XEZ72" s="15"/>
      <c r="XFA72" s="15"/>
      <c r="XFB72" s="15"/>
      <c r="XFC72" s="15"/>
      <c r="XFD72" s="15"/>
    </row>
    <row r="73" spans="1:21 16335:16384" s="94" customFormat="1" ht="19.899999999999999" customHeight="1">
      <c r="B73" s="99"/>
      <c r="D73" s="100" t="s">
        <v>89</v>
      </c>
      <c r="E73" s="101"/>
      <c r="F73" s="101"/>
      <c r="G73" s="101"/>
      <c r="H73" s="101"/>
      <c r="I73" s="101"/>
      <c r="J73" s="101"/>
      <c r="K73" s="101"/>
      <c r="L73" s="102">
        <f>L391</f>
        <v>0</v>
      </c>
      <c r="N73" s="99"/>
      <c r="XDG73" s="15"/>
      <c r="XDH73" s="15"/>
      <c r="XDI73" s="15"/>
      <c r="XDJ73" s="15"/>
      <c r="XDK73" s="15"/>
      <c r="XDL73" s="15"/>
      <c r="XDM73" s="15"/>
      <c r="XDN73" s="15"/>
      <c r="XDO73" s="15"/>
      <c r="XDP73" s="15"/>
      <c r="XDQ73" s="15"/>
      <c r="XDR73" s="15"/>
      <c r="XDS73" s="15"/>
      <c r="XDT73" s="15"/>
      <c r="XDU73" s="15"/>
      <c r="XDV73" s="15"/>
      <c r="XDW73" s="15"/>
      <c r="XDX73" s="15"/>
      <c r="XDY73" s="15"/>
      <c r="XDZ73" s="15"/>
      <c r="XEA73" s="15"/>
      <c r="XEB73" s="15"/>
      <c r="XEC73" s="15"/>
      <c r="XED73" s="15"/>
      <c r="XEE73" s="15"/>
      <c r="XEF73" s="15"/>
      <c r="XEG73" s="15"/>
      <c r="XEH73" s="15"/>
      <c r="XEI73" s="15"/>
      <c r="XEJ73" s="15"/>
      <c r="XEK73" s="15"/>
      <c r="XEL73" s="15"/>
      <c r="XEM73" s="15"/>
      <c r="XEN73" s="15"/>
      <c r="XEO73" s="15"/>
      <c r="XEP73" s="15"/>
      <c r="XEQ73" s="15"/>
      <c r="XER73" s="15"/>
      <c r="XES73" s="15"/>
      <c r="XET73" s="15"/>
      <c r="XEU73" s="15"/>
      <c r="XEV73" s="15"/>
      <c r="XEW73" s="15"/>
      <c r="XEX73" s="15"/>
      <c r="XEY73" s="15"/>
      <c r="XEZ73" s="15"/>
      <c r="XFA73" s="15"/>
      <c r="XFB73" s="15"/>
      <c r="XFC73" s="15"/>
      <c r="XFD73" s="15"/>
    </row>
    <row r="74" spans="1:21 16335:16384" s="103" customFormat="1" ht="21.95" customHeight="1">
      <c r="A74" s="33"/>
      <c r="B74" s="34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70"/>
      <c r="O74" s="33"/>
      <c r="P74" s="33"/>
      <c r="Q74" s="33"/>
      <c r="R74" s="33"/>
      <c r="S74" s="33"/>
      <c r="T74" s="33"/>
      <c r="U74" s="33"/>
      <c r="XDG74" s="15"/>
      <c r="XDH74" s="15"/>
      <c r="XDI74" s="15"/>
      <c r="XDJ74" s="15"/>
      <c r="XDK74" s="15"/>
      <c r="XDL74" s="15"/>
      <c r="XDM74" s="15"/>
      <c r="XDN74" s="15"/>
      <c r="XDO74" s="15"/>
      <c r="XDP74" s="15"/>
      <c r="XDQ74" s="15"/>
      <c r="XDR74" s="15"/>
      <c r="XDS74" s="15"/>
      <c r="XDT74" s="15"/>
      <c r="XDU74" s="15"/>
      <c r="XDV74" s="15"/>
      <c r="XDW74" s="15"/>
      <c r="XDX74" s="15"/>
      <c r="XDY74" s="15"/>
      <c r="XDZ74" s="15"/>
      <c r="XEA74" s="15"/>
      <c r="XEB74" s="15"/>
      <c r="XEC74" s="15"/>
      <c r="XED74" s="15"/>
      <c r="XEE74" s="15"/>
      <c r="XEF74" s="15"/>
      <c r="XEG74" s="15"/>
      <c r="XEH74" s="15"/>
      <c r="XEI74" s="15"/>
      <c r="XEJ74" s="15"/>
      <c r="XEK74" s="15"/>
      <c r="XEL74" s="15"/>
      <c r="XEM74" s="15"/>
      <c r="XEN74" s="15"/>
      <c r="XEO74" s="15"/>
      <c r="XEP74" s="15"/>
      <c r="XEQ74" s="15"/>
      <c r="XER74" s="15"/>
      <c r="XES74" s="15"/>
      <c r="XET74" s="15"/>
      <c r="XEU74" s="15"/>
      <c r="XEV74" s="15"/>
      <c r="XEW74" s="15"/>
      <c r="XEX74" s="15"/>
      <c r="XEY74" s="15"/>
      <c r="XEZ74" s="15"/>
      <c r="XFA74" s="15"/>
      <c r="XFB74" s="15"/>
      <c r="XFC74" s="15"/>
      <c r="XFD74" s="15"/>
    </row>
    <row r="75" spans="1:21 16335:16384" s="103" customFormat="1" ht="6.95" customHeight="1">
      <c r="A75" s="33"/>
      <c r="B75" s="45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70"/>
      <c r="O75" s="33"/>
      <c r="P75" s="33"/>
      <c r="Q75" s="33"/>
      <c r="R75" s="33"/>
      <c r="S75" s="33"/>
      <c r="T75" s="33"/>
      <c r="U75" s="33"/>
      <c r="XDG75" s="15"/>
      <c r="XDH75" s="15"/>
      <c r="XDI75" s="15"/>
      <c r="XDJ75" s="15"/>
      <c r="XDK75" s="15"/>
      <c r="XDL75" s="15"/>
      <c r="XDM75" s="15"/>
      <c r="XDN75" s="15"/>
      <c r="XDO75" s="15"/>
      <c r="XDP75" s="15"/>
      <c r="XDQ75" s="15"/>
      <c r="XDR75" s="15"/>
      <c r="XDS75" s="15"/>
      <c r="XDT75" s="15"/>
      <c r="XDU75" s="15"/>
      <c r="XDV75" s="15"/>
      <c r="XDW75" s="15"/>
      <c r="XDX75" s="15"/>
      <c r="XDY75" s="15"/>
      <c r="XDZ75" s="15"/>
      <c r="XEA75" s="15"/>
      <c r="XEB75" s="15"/>
      <c r="XEC75" s="15"/>
      <c r="XED75" s="15"/>
      <c r="XEE75" s="15"/>
      <c r="XEF75" s="15"/>
      <c r="XEG75" s="15"/>
      <c r="XEH75" s="15"/>
      <c r="XEI75" s="15"/>
      <c r="XEJ75" s="15"/>
      <c r="XEK75" s="15"/>
      <c r="XEL75" s="15"/>
      <c r="XEM75" s="15"/>
      <c r="XEN75" s="15"/>
      <c r="XEO75" s="15"/>
      <c r="XEP75" s="15"/>
      <c r="XEQ75" s="15"/>
      <c r="XER75" s="15"/>
      <c r="XES75" s="15"/>
      <c r="XET75" s="15"/>
      <c r="XEU75" s="15"/>
      <c r="XEV75" s="15"/>
      <c r="XEW75" s="15"/>
      <c r="XEX75" s="15"/>
      <c r="XEY75" s="15"/>
      <c r="XEZ75" s="15"/>
      <c r="XFA75" s="15"/>
      <c r="XFB75" s="15"/>
      <c r="XFC75" s="15"/>
      <c r="XFD75" s="15"/>
    </row>
    <row r="76" spans="1:21 16335:16384" s="104" customFormat="1" ht="12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XDG76" s="15"/>
      <c r="XDH76" s="15"/>
      <c r="XDI76" s="15"/>
      <c r="XDJ76" s="15"/>
      <c r="XDK76" s="15"/>
      <c r="XDL76" s="15"/>
      <c r="XDM76" s="15"/>
      <c r="XDN76" s="15"/>
      <c r="XDO76" s="15"/>
      <c r="XDP76" s="15"/>
      <c r="XDQ76" s="15"/>
      <c r="XDR76" s="15"/>
      <c r="XDS76" s="15"/>
      <c r="XDT76" s="15"/>
      <c r="XDU76" s="15"/>
      <c r="XDV76" s="15"/>
      <c r="XDW76" s="15"/>
      <c r="XDX76" s="15"/>
      <c r="XDY76" s="15"/>
      <c r="XDZ76" s="15"/>
      <c r="XEA76" s="15"/>
      <c r="XEB76" s="15"/>
      <c r="XEC76" s="15"/>
      <c r="XED76" s="15"/>
      <c r="XEE76" s="15"/>
      <c r="XEF76" s="15"/>
      <c r="XEG76" s="15"/>
      <c r="XEH76" s="15"/>
      <c r="XEI76" s="15"/>
      <c r="XEJ76" s="15"/>
      <c r="XEK76" s="15"/>
      <c r="XEL76" s="15"/>
      <c r="XEM76" s="15"/>
      <c r="XEN76" s="15"/>
      <c r="XEO76" s="15"/>
      <c r="XEP76" s="15"/>
      <c r="XEQ76" s="15"/>
      <c r="XER76" s="15"/>
      <c r="XES76" s="15"/>
      <c r="XET76" s="15"/>
      <c r="XEU76" s="15"/>
      <c r="XEV76" s="15"/>
      <c r="XEW76" s="15"/>
      <c r="XEX76" s="15"/>
      <c r="XEY76" s="15"/>
      <c r="XEZ76" s="15"/>
      <c r="XFA76" s="15"/>
      <c r="XFB76" s="15"/>
      <c r="XFC76" s="15"/>
      <c r="XFD76" s="15"/>
    </row>
    <row r="77" spans="1:21 16335:16384" s="103" customFormat="1" ht="12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XDG77" s="15"/>
      <c r="XDH77" s="15"/>
      <c r="XDI77" s="15"/>
      <c r="XDJ77" s="15"/>
      <c r="XDK77" s="15"/>
      <c r="XDL77" s="15"/>
      <c r="XDM77" s="15"/>
      <c r="XDN77" s="15"/>
      <c r="XDO77" s="15"/>
      <c r="XDP77" s="15"/>
      <c r="XDQ77" s="15"/>
      <c r="XDR77" s="15"/>
      <c r="XDS77" s="15"/>
      <c r="XDT77" s="15"/>
      <c r="XDU77" s="15"/>
      <c r="XDV77" s="15"/>
      <c r="XDW77" s="15"/>
      <c r="XDX77" s="15"/>
      <c r="XDY77" s="15"/>
      <c r="XDZ77" s="15"/>
      <c r="XEA77" s="15"/>
      <c r="XEB77" s="15"/>
      <c r="XEC77" s="15"/>
      <c r="XED77" s="15"/>
      <c r="XEE77" s="15"/>
      <c r="XEF77" s="15"/>
      <c r="XEG77" s="15"/>
      <c r="XEH77" s="15"/>
      <c r="XEI77" s="15"/>
      <c r="XEJ77" s="15"/>
      <c r="XEK77" s="15"/>
      <c r="XEL77" s="15"/>
      <c r="XEM77" s="15"/>
      <c r="XEN77" s="15"/>
      <c r="XEO77" s="15"/>
      <c r="XEP77" s="15"/>
      <c r="XEQ77" s="15"/>
      <c r="XER77" s="15"/>
      <c r="XES77" s="15"/>
      <c r="XET77" s="15"/>
      <c r="XEU77" s="15"/>
      <c r="XEV77" s="15"/>
      <c r="XEW77" s="15"/>
      <c r="XEX77" s="15"/>
      <c r="XEY77" s="15"/>
      <c r="XEZ77" s="15"/>
      <c r="XFA77" s="15"/>
      <c r="XFB77" s="15"/>
      <c r="XFC77" s="15"/>
      <c r="XFD77" s="15"/>
    </row>
    <row r="78" spans="1:21 16335:16384" s="104" customFormat="1" ht="12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XDG78" s="15"/>
      <c r="XDH78" s="15"/>
      <c r="XDI78" s="15"/>
      <c r="XDJ78" s="15"/>
      <c r="XDK78" s="15"/>
      <c r="XDL78" s="15"/>
      <c r="XDM78" s="15"/>
      <c r="XDN78" s="15"/>
      <c r="XDO78" s="15"/>
      <c r="XDP78" s="15"/>
      <c r="XDQ78" s="15"/>
      <c r="XDR78" s="15"/>
      <c r="XDS78" s="15"/>
      <c r="XDT78" s="15"/>
      <c r="XDU78" s="15"/>
      <c r="XDV78" s="15"/>
      <c r="XDW78" s="15"/>
      <c r="XDX78" s="15"/>
      <c r="XDY78" s="15"/>
      <c r="XDZ78" s="15"/>
      <c r="XEA78" s="15"/>
      <c r="XEB78" s="15"/>
      <c r="XEC78" s="15"/>
      <c r="XED78" s="15"/>
      <c r="XEE78" s="15"/>
      <c r="XEF78" s="15"/>
      <c r="XEG78" s="15"/>
      <c r="XEH78" s="15"/>
      <c r="XEI78" s="15"/>
      <c r="XEJ78" s="15"/>
      <c r="XEK78" s="15"/>
      <c r="XEL78" s="15"/>
      <c r="XEM78" s="15"/>
      <c r="XEN78" s="15"/>
      <c r="XEO78" s="15"/>
      <c r="XEP78" s="15"/>
      <c r="XEQ78" s="15"/>
      <c r="XER78" s="15"/>
      <c r="XES78" s="15"/>
      <c r="XET78" s="15"/>
      <c r="XEU78" s="15"/>
      <c r="XEV78" s="15"/>
      <c r="XEW78" s="15"/>
      <c r="XEX78" s="15"/>
      <c r="XEY78" s="15"/>
      <c r="XEZ78" s="15"/>
      <c r="XFA78" s="15"/>
      <c r="XFB78" s="15"/>
      <c r="XFC78" s="15"/>
      <c r="XFD78" s="15"/>
    </row>
    <row r="79" spans="1:21 16335:16384" s="105" customFormat="1" ht="6.95" customHeight="1">
      <c r="A79" s="33"/>
      <c r="B79" s="47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70"/>
      <c r="O79" s="33"/>
      <c r="P79" s="33"/>
      <c r="Q79" s="33"/>
      <c r="R79" s="33"/>
      <c r="S79" s="33"/>
      <c r="T79" s="33"/>
      <c r="U79" s="33"/>
      <c r="XDG79" s="15"/>
      <c r="XDH79" s="15"/>
      <c r="XDI79" s="15"/>
      <c r="XDJ79" s="15"/>
      <c r="XDK79" s="15"/>
      <c r="XDL79" s="15"/>
      <c r="XDM79" s="15"/>
      <c r="XDN79" s="15"/>
      <c r="XDO79" s="15"/>
      <c r="XDP79" s="15"/>
      <c r="XDQ79" s="15"/>
      <c r="XDR79" s="15"/>
      <c r="XDS79" s="15"/>
      <c r="XDT79" s="15"/>
      <c r="XDU79" s="15"/>
      <c r="XDV79" s="15"/>
      <c r="XDW79" s="15"/>
      <c r="XDX79" s="15"/>
      <c r="XDY79" s="15"/>
      <c r="XDZ79" s="15"/>
      <c r="XEA79" s="15"/>
      <c r="XEB79" s="15"/>
      <c r="XEC79" s="15"/>
      <c r="XED79" s="15"/>
      <c r="XEE79" s="15"/>
      <c r="XEF79" s="15"/>
      <c r="XEG79" s="15"/>
      <c r="XEH79" s="15"/>
      <c r="XEI79" s="15"/>
      <c r="XEJ79" s="15"/>
      <c r="XEK79" s="15"/>
      <c r="XEL79" s="15"/>
      <c r="XEM79" s="15"/>
      <c r="XEN79" s="15"/>
      <c r="XEO79" s="15"/>
      <c r="XEP79" s="15"/>
      <c r="XEQ79" s="15"/>
      <c r="XER79" s="15"/>
      <c r="XES79" s="15"/>
      <c r="XET79" s="15"/>
      <c r="XEU79" s="15"/>
      <c r="XEV79" s="15"/>
      <c r="XEW79" s="15"/>
      <c r="XEX79" s="15"/>
      <c r="XEY79" s="15"/>
      <c r="XEZ79" s="15"/>
      <c r="XFA79" s="15"/>
      <c r="XFB79" s="15"/>
      <c r="XFC79" s="15"/>
      <c r="XFD79" s="15"/>
    </row>
    <row r="80" spans="1:21 16335:16384" s="104" customFormat="1" ht="24.95" customHeight="1">
      <c r="A80" s="33"/>
      <c r="B80" s="34"/>
      <c r="C80" s="22" t="s">
        <v>90</v>
      </c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70"/>
      <c r="O80" s="33"/>
      <c r="P80" s="33"/>
      <c r="Q80" s="33"/>
      <c r="R80" s="33"/>
      <c r="S80" s="33"/>
      <c r="T80" s="33"/>
      <c r="U80" s="33"/>
      <c r="XDG80" s="15"/>
      <c r="XDH80" s="15"/>
      <c r="XDI80" s="15"/>
      <c r="XDJ80" s="15"/>
      <c r="XDK80" s="15"/>
      <c r="XDL80" s="15"/>
      <c r="XDM80" s="15"/>
      <c r="XDN80" s="15"/>
      <c r="XDO80" s="15"/>
      <c r="XDP80" s="15"/>
      <c r="XDQ80" s="15"/>
      <c r="XDR80" s="15"/>
      <c r="XDS80" s="15"/>
      <c r="XDT80" s="15"/>
      <c r="XDU80" s="15"/>
      <c r="XDV80" s="15"/>
      <c r="XDW80" s="15"/>
      <c r="XDX80" s="15"/>
      <c r="XDY80" s="15"/>
      <c r="XDZ80" s="15"/>
      <c r="XEA80" s="15"/>
      <c r="XEB80" s="15"/>
      <c r="XEC80" s="15"/>
      <c r="XED80" s="15"/>
      <c r="XEE80" s="15"/>
      <c r="XEF80" s="15"/>
      <c r="XEG80" s="15"/>
      <c r="XEH80" s="15"/>
      <c r="XEI80" s="15"/>
      <c r="XEJ80" s="15"/>
      <c r="XEK80" s="15"/>
      <c r="XEL80" s="15"/>
      <c r="XEM80" s="15"/>
      <c r="XEN80" s="15"/>
      <c r="XEO80" s="15"/>
      <c r="XEP80" s="15"/>
      <c r="XEQ80" s="15"/>
      <c r="XER80" s="15"/>
      <c r="XES80" s="15"/>
      <c r="XET80" s="15"/>
      <c r="XEU80" s="15"/>
      <c r="XEV80" s="15"/>
      <c r="XEW80" s="15"/>
      <c r="XEX80" s="15"/>
      <c r="XEY80" s="15"/>
      <c r="XEZ80" s="15"/>
      <c r="XFA80" s="15"/>
      <c r="XFB80" s="15"/>
      <c r="XFC80" s="15"/>
      <c r="XFD80" s="15"/>
    </row>
    <row r="81" spans="1:21 16335:16384" s="29" customFormat="1" ht="6.95" customHeight="1">
      <c r="A81" s="33"/>
      <c r="B81" s="34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70"/>
      <c r="O81" s="33"/>
      <c r="P81" s="33"/>
      <c r="Q81" s="33"/>
      <c r="R81" s="33"/>
      <c r="S81" s="33"/>
      <c r="T81" s="33"/>
      <c r="U81" s="33"/>
      <c r="XDG81" s="15"/>
      <c r="XDH81" s="15"/>
      <c r="XDI81" s="15"/>
      <c r="XDJ81" s="15"/>
      <c r="XDK81" s="15"/>
      <c r="XDL81" s="15"/>
      <c r="XDM81" s="15"/>
      <c r="XDN81" s="15"/>
      <c r="XDO81" s="15"/>
      <c r="XDP81" s="15"/>
      <c r="XDQ81" s="15"/>
      <c r="XDR81" s="15"/>
      <c r="XDS81" s="15"/>
      <c r="XDT81" s="15"/>
      <c r="XDU81" s="15"/>
      <c r="XDV81" s="15"/>
      <c r="XDW81" s="15"/>
      <c r="XDX81" s="15"/>
      <c r="XDY81" s="15"/>
      <c r="XDZ81" s="15"/>
      <c r="XEA81" s="15"/>
      <c r="XEB81" s="15"/>
      <c r="XEC81" s="15"/>
      <c r="XED81" s="15"/>
      <c r="XEE81" s="15"/>
      <c r="XEF81" s="15"/>
      <c r="XEG81" s="15"/>
      <c r="XEH81" s="15"/>
      <c r="XEI81" s="15"/>
      <c r="XEJ81" s="15"/>
      <c r="XEK81" s="15"/>
      <c r="XEL81" s="15"/>
      <c r="XEM81" s="15"/>
      <c r="XEN81" s="15"/>
      <c r="XEO81" s="15"/>
      <c r="XEP81" s="15"/>
      <c r="XEQ81" s="15"/>
      <c r="XER81" s="15"/>
      <c r="XES81" s="15"/>
      <c r="XET81" s="15"/>
      <c r="XEU81" s="15"/>
      <c r="XEV81" s="15"/>
      <c r="XEW81" s="15"/>
      <c r="XEX81" s="15"/>
      <c r="XEY81" s="15"/>
      <c r="XEZ81" s="15"/>
      <c r="XFA81" s="15"/>
      <c r="XFB81" s="15"/>
      <c r="XFC81" s="15"/>
      <c r="XFD81" s="15"/>
    </row>
    <row r="82" spans="1:21 16335:16384" s="29" customFormat="1" ht="12" customHeight="1">
      <c r="A82" s="33"/>
      <c r="B82" s="34"/>
      <c r="C82" s="25" t="s">
        <v>9</v>
      </c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70"/>
      <c r="O82" s="33"/>
      <c r="P82" s="33"/>
      <c r="Q82" s="33"/>
      <c r="R82" s="33"/>
      <c r="S82" s="33"/>
      <c r="T82" s="33"/>
      <c r="U82" s="33"/>
      <c r="XDG82" s="15"/>
      <c r="XDH82" s="15"/>
      <c r="XDI82" s="15"/>
      <c r="XDJ82" s="15"/>
      <c r="XDK82" s="15"/>
      <c r="XDL82" s="15"/>
      <c r="XDM82" s="15"/>
      <c r="XDN82" s="15"/>
      <c r="XDO82" s="15"/>
      <c r="XDP82" s="15"/>
      <c r="XDQ82" s="15"/>
      <c r="XDR82" s="15"/>
      <c r="XDS82" s="15"/>
      <c r="XDT82" s="15"/>
      <c r="XDU82" s="15"/>
      <c r="XDV82" s="15"/>
      <c r="XDW82" s="15"/>
      <c r="XDX82" s="15"/>
      <c r="XDY82" s="15"/>
      <c r="XDZ82" s="15"/>
      <c r="XEA82" s="15"/>
      <c r="XEB82" s="15"/>
      <c r="XEC82" s="15"/>
      <c r="XED82" s="15"/>
      <c r="XEE82" s="15"/>
      <c r="XEF82" s="15"/>
      <c r="XEG82" s="15"/>
      <c r="XEH82" s="15"/>
      <c r="XEI82" s="15"/>
      <c r="XEJ82" s="15"/>
      <c r="XEK82" s="15"/>
      <c r="XEL82" s="15"/>
      <c r="XEM82" s="15"/>
      <c r="XEN82" s="15"/>
      <c r="XEO82" s="15"/>
      <c r="XEP82" s="15"/>
      <c r="XEQ82" s="15"/>
      <c r="XER82" s="15"/>
      <c r="XES82" s="15"/>
      <c r="XET82" s="15"/>
      <c r="XEU82" s="15"/>
      <c r="XEV82" s="15"/>
      <c r="XEW82" s="15"/>
      <c r="XEX82" s="15"/>
      <c r="XEY82" s="15"/>
      <c r="XEZ82" s="15"/>
      <c r="XFA82" s="15"/>
      <c r="XFB82" s="15"/>
      <c r="XFC82" s="15"/>
      <c r="XFD82" s="15"/>
    </row>
    <row r="83" spans="1:21 16335:16384" s="29" customFormat="1" ht="16.5" customHeight="1">
      <c r="A83" s="33"/>
      <c r="B83" s="34"/>
      <c r="C83" s="33"/>
      <c r="D83" s="33"/>
      <c r="E83" s="331" t="str">
        <f>E7</f>
        <v>Městské koupaliště Štětí – WC, sprchy</v>
      </c>
      <c r="F83" s="331"/>
      <c r="G83" s="331"/>
      <c r="H83" s="331"/>
      <c r="I83" s="331"/>
      <c r="J83" s="331"/>
      <c r="K83" s="33"/>
      <c r="L83" s="33"/>
      <c r="M83" s="33"/>
      <c r="N83" s="70"/>
      <c r="O83" s="33"/>
      <c r="P83" s="33"/>
      <c r="Q83" s="33"/>
      <c r="R83" s="33"/>
      <c r="S83" s="33"/>
      <c r="T83" s="33"/>
      <c r="U83" s="33"/>
      <c r="XDG83" s="15"/>
      <c r="XDH83" s="15"/>
      <c r="XDI83" s="15"/>
      <c r="XDJ83" s="15"/>
      <c r="XDK83" s="15"/>
      <c r="XDL83" s="15"/>
      <c r="XDM83" s="15"/>
      <c r="XDN83" s="15"/>
      <c r="XDO83" s="15"/>
      <c r="XDP83" s="15"/>
      <c r="XDQ83" s="15"/>
      <c r="XDR83" s="15"/>
      <c r="XDS83" s="15"/>
      <c r="XDT83" s="15"/>
      <c r="XDU83" s="15"/>
      <c r="XDV83" s="15"/>
      <c r="XDW83" s="15"/>
      <c r="XDX83" s="15"/>
      <c r="XDY83" s="15"/>
      <c r="XDZ83" s="15"/>
      <c r="XEA83" s="15"/>
      <c r="XEB83" s="15"/>
      <c r="XEC83" s="15"/>
      <c r="XED83" s="15"/>
      <c r="XEE83" s="15"/>
      <c r="XEF83" s="15"/>
      <c r="XEG83" s="15"/>
      <c r="XEH83" s="15"/>
      <c r="XEI83" s="15"/>
      <c r="XEJ83" s="15"/>
      <c r="XEK83" s="15"/>
      <c r="XEL83" s="15"/>
      <c r="XEM83" s="15"/>
      <c r="XEN83" s="15"/>
      <c r="XEO83" s="15"/>
      <c r="XEP83" s="15"/>
      <c r="XEQ83" s="15"/>
      <c r="XER83" s="15"/>
      <c r="XES83" s="15"/>
      <c r="XET83" s="15"/>
      <c r="XEU83" s="15"/>
      <c r="XEV83" s="15"/>
      <c r="XEW83" s="15"/>
      <c r="XEX83" s="15"/>
      <c r="XEY83" s="15"/>
      <c r="XEZ83" s="15"/>
      <c r="XFA83" s="15"/>
      <c r="XFB83" s="15"/>
      <c r="XFC83" s="15"/>
      <c r="XFD83" s="15"/>
    </row>
    <row r="84" spans="1:21 16335:16384" s="104" customFormat="1" ht="12" customHeight="1">
      <c r="A84" s="33"/>
      <c r="B84" s="34"/>
      <c r="C84" s="25" t="s">
        <v>71</v>
      </c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70"/>
      <c r="O84" s="33"/>
      <c r="P84" s="33"/>
      <c r="Q84" s="33"/>
      <c r="R84" s="33"/>
      <c r="S84" s="33"/>
      <c r="T84" s="33"/>
      <c r="U84" s="33"/>
      <c r="XDG84" s="15"/>
      <c r="XDH84" s="15"/>
      <c r="XDI84" s="15"/>
      <c r="XDJ84" s="15"/>
      <c r="XDK84" s="15"/>
      <c r="XDL84" s="15"/>
      <c r="XDM84" s="15"/>
      <c r="XDN84" s="15"/>
      <c r="XDO84" s="15"/>
      <c r="XDP84" s="15"/>
      <c r="XDQ84" s="15"/>
      <c r="XDR84" s="15"/>
      <c r="XDS84" s="15"/>
      <c r="XDT84" s="15"/>
      <c r="XDU84" s="15"/>
      <c r="XDV84" s="15"/>
      <c r="XDW84" s="15"/>
      <c r="XDX84" s="15"/>
      <c r="XDY84" s="15"/>
      <c r="XDZ84" s="15"/>
      <c r="XEA84" s="15"/>
      <c r="XEB84" s="15"/>
      <c r="XEC84" s="15"/>
      <c r="XED84" s="15"/>
      <c r="XEE84" s="15"/>
      <c r="XEF84" s="15"/>
      <c r="XEG84" s="15"/>
      <c r="XEH84" s="15"/>
      <c r="XEI84" s="15"/>
      <c r="XEJ84" s="15"/>
      <c r="XEK84" s="15"/>
      <c r="XEL84" s="15"/>
      <c r="XEM84" s="15"/>
      <c r="XEN84" s="15"/>
      <c r="XEO84" s="15"/>
      <c r="XEP84" s="15"/>
      <c r="XEQ84" s="15"/>
      <c r="XER84" s="15"/>
      <c r="XES84" s="15"/>
      <c r="XET84" s="15"/>
      <c r="XEU84" s="15"/>
      <c r="XEV84" s="15"/>
      <c r="XEW84" s="15"/>
      <c r="XEX84" s="15"/>
      <c r="XEY84" s="15"/>
      <c r="XEZ84" s="15"/>
      <c r="XFA84" s="15"/>
      <c r="XFB84" s="15"/>
      <c r="XFC84" s="15"/>
      <c r="XFD84" s="15"/>
    </row>
    <row r="85" spans="1:21 16335:16384" s="29" customFormat="1" ht="16.5" customHeight="1">
      <c r="A85" s="33"/>
      <c r="B85" s="34"/>
      <c r="C85" s="33"/>
      <c r="D85" s="33"/>
      <c r="E85" s="3" t="str">
        <f>E9</f>
        <v>D.1.1. - Architektonicko-stavební řešení</v>
      </c>
      <c r="F85" s="3"/>
      <c r="G85" s="3"/>
      <c r="H85" s="3"/>
      <c r="I85" s="3"/>
      <c r="J85" s="3"/>
      <c r="K85" s="33"/>
      <c r="L85" s="33"/>
      <c r="M85" s="33"/>
      <c r="N85" s="70"/>
      <c r="O85" s="33"/>
      <c r="P85" s="33"/>
      <c r="Q85" s="33"/>
      <c r="R85" s="33"/>
      <c r="S85" s="33"/>
      <c r="T85" s="33"/>
      <c r="U85" s="33"/>
      <c r="XDG85" s="15"/>
      <c r="XDH85" s="15"/>
      <c r="XDI85" s="15"/>
      <c r="XDJ85" s="15"/>
      <c r="XDK85" s="15"/>
      <c r="XDL85" s="15"/>
      <c r="XDM85" s="15"/>
      <c r="XDN85" s="15"/>
      <c r="XDO85" s="15"/>
      <c r="XDP85" s="15"/>
      <c r="XDQ85" s="15"/>
      <c r="XDR85" s="15"/>
      <c r="XDS85" s="15"/>
      <c r="XDT85" s="15"/>
      <c r="XDU85" s="15"/>
      <c r="XDV85" s="15"/>
      <c r="XDW85" s="15"/>
      <c r="XDX85" s="15"/>
      <c r="XDY85" s="15"/>
      <c r="XDZ85" s="15"/>
      <c r="XEA85" s="15"/>
      <c r="XEB85" s="15"/>
      <c r="XEC85" s="15"/>
      <c r="XED85" s="15"/>
      <c r="XEE85" s="15"/>
      <c r="XEF85" s="15"/>
      <c r="XEG85" s="15"/>
      <c r="XEH85" s="15"/>
      <c r="XEI85" s="15"/>
      <c r="XEJ85" s="15"/>
      <c r="XEK85" s="15"/>
      <c r="XEL85" s="15"/>
      <c r="XEM85" s="15"/>
      <c r="XEN85" s="15"/>
      <c r="XEO85" s="15"/>
      <c r="XEP85" s="15"/>
      <c r="XEQ85" s="15"/>
      <c r="XER85" s="15"/>
      <c r="XES85" s="15"/>
      <c r="XET85" s="15"/>
      <c r="XEU85" s="15"/>
      <c r="XEV85" s="15"/>
      <c r="XEW85" s="15"/>
      <c r="XEX85" s="15"/>
      <c r="XEY85" s="15"/>
      <c r="XEZ85" s="15"/>
      <c r="XFA85" s="15"/>
      <c r="XFB85" s="15"/>
      <c r="XFC85" s="15"/>
      <c r="XFD85" s="15"/>
    </row>
    <row r="86" spans="1:21 16335:16384" s="29" customFormat="1" ht="6.95" customHeight="1">
      <c r="A86" s="33"/>
      <c r="B86" s="34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70"/>
      <c r="O86" s="33"/>
      <c r="P86" s="33"/>
      <c r="Q86" s="33"/>
      <c r="R86" s="33"/>
      <c r="S86" s="33"/>
      <c r="T86" s="33"/>
      <c r="U86" s="33"/>
      <c r="XDG86" s="15"/>
      <c r="XDH86" s="15"/>
      <c r="XDI86" s="15"/>
      <c r="XDJ86" s="15"/>
      <c r="XDK86" s="15"/>
      <c r="XDL86" s="15"/>
      <c r="XDM86" s="15"/>
      <c r="XDN86" s="15"/>
      <c r="XDO86" s="15"/>
      <c r="XDP86" s="15"/>
      <c r="XDQ86" s="15"/>
      <c r="XDR86" s="15"/>
      <c r="XDS86" s="15"/>
      <c r="XDT86" s="15"/>
      <c r="XDU86" s="15"/>
      <c r="XDV86" s="15"/>
      <c r="XDW86" s="15"/>
      <c r="XDX86" s="15"/>
      <c r="XDY86" s="15"/>
      <c r="XDZ86" s="15"/>
      <c r="XEA86" s="15"/>
      <c r="XEB86" s="15"/>
      <c r="XEC86" s="15"/>
      <c r="XED86" s="15"/>
      <c r="XEE86" s="15"/>
      <c r="XEF86" s="15"/>
      <c r="XEG86" s="15"/>
      <c r="XEH86" s="15"/>
      <c r="XEI86" s="15"/>
      <c r="XEJ86" s="15"/>
      <c r="XEK86" s="15"/>
      <c r="XEL86" s="15"/>
      <c r="XEM86" s="15"/>
      <c r="XEN86" s="15"/>
      <c r="XEO86" s="15"/>
      <c r="XEP86" s="15"/>
      <c r="XEQ86" s="15"/>
      <c r="XER86" s="15"/>
      <c r="XES86" s="15"/>
      <c r="XET86" s="15"/>
      <c r="XEU86" s="15"/>
      <c r="XEV86" s="15"/>
      <c r="XEW86" s="15"/>
      <c r="XEX86" s="15"/>
      <c r="XEY86" s="15"/>
      <c r="XEZ86" s="15"/>
      <c r="XFA86" s="15"/>
      <c r="XFB86" s="15"/>
      <c r="XFC86" s="15"/>
      <c r="XFD86" s="15"/>
    </row>
    <row r="87" spans="1:21 16335:16384" s="29" customFormat="1" ht="12" customHeight="1">
      <c r="A87" s="33"/>
      <c r="B87" s="34"/>
      <c r="C87" s="25" t="s">
        <v>13</v>
      </c>
      <c r="D87" s="33"/>
      <c r="E87" s="33"/>
      <c r="F87" s="26" t="str">
        <f>F12</f>
        <v xml:space="preserve"> </v>
      </c>
      <c r="G87" s="26"/>
      <c r="H87" s="26"/>
      <c r="I87" s="33"/>
      <c r="J87" s="33"/>
      <c r="K87" s="25" t="s">
        <v>15</v>
      </c>
      <c r="L87" s="71">
        <f>IF(L12="","",L12)</f>
        <v>46051</v>
      </c>
      <c r="M87" s="33"/>
      <c r="N87" s="70"/>
      <c r="O87" s="33"/>
      <c r="P87" s="33"/>
      <c r="Q87" s="33"/>
      <c r="R87" s="33"/>
      <c r="S87" s="33"/>
      <c r="T87" s="33"/>
      <c r="U87" s="33"/>
      <c r="XDG87" s="15"/>
      <c r="XDH87" s="15"/>
      <c r="XDI87" s="15"/>
      <c r="XDJ87" s="15"/>
      <c r="XDK87" s="15"/>
      <c r="XDL87" s="15"/>
      <c r="XDM87" s="15"/>
      <c r="XDN87" s="15"/>
      <c r="XDO87" s="15"/>
      <c r="XDP87" s="15"/>
      <c r="XDQ87" s="15"/>
      <c r="XDR87" s="15"/>
      <c r="XDS87" s="15"/>
      <c r="XDT87" s="15"/>
      <c r="XDU87" s="15"/>
      <c r="XDV87" s="15"/>
      <c r="XDW87" s="15"/>
      <c r="XDX87" s="15"/>
      <c r="XDY87" s="15"/>
      <c r="XDZ87" s="15"/>
      <c r="XEA87" s="15"/>
      <c r="XEB87" s="15"/>
      <c r="XEC87" s="15"/>
      <c r="XED87" s="15"/>
      <c r="XEE87" s="15"/>
      <c r="XEF87" s="15"/>
      <c r="XEG87" s="15"/>
      <c r="XEH87" s="15"/>
      <c r="XEI87" s="15"/>
      <c r="XEJ87" s="15"/>
      <c r="XEK87" s="15"/>
      <c r="XEL87" s="15"/>
      <c r="XEM87" s="15"/>
      <c r="XEN87" s="15"/>
      <c r="XEO87" s="15"/>
      <c r="XEP87" s="15"/>
      <c r="XEQ87" s="15"/>
      <c r="XER87" s="15"/>
      <c r="XES87" s="15"/>
      <c r="XET87" s="15"/>
      <c r="XEU87" s="15"/>
      <c r="XEV87" s="15"/>
      <c r="XEW87" s="15"/>
      <c r="XEX87" s="15"/>
      <c r="XEY87" s="15"/>
      <c r="XEZ87" s="15"/>
      <c r="XFA87" s="15"/>
      <c r="XFB87" s="15"/>
      <c r="XFC87" s="15"/>
      <c r="XFD87" s="15"/>
    </row>
    <row r="88" spans="1:21 16335:16384" s="105" customFormat="1" ht="6.95" customHeight="1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70"/>
      <c r="O88" s="33"/>
      <c r="P88" s="33"/>
      <c r="Q88" s="33"/>
      <c r="R88" s="33"/>
      <c r="S88" s="33"/>
      <c r="T88" s="33"/>
      <c r="U88" s="33"/>
      <c r="XDG88" s="15"/>
      <c r="XDH88" s="15"/>
      <c r="XDI88" s="15"/>
      <c r="XDJ88" s="15"/>
      <c r="XDK88" s="15"/>
      <c r="XDL88" s="15"/>
      <c r="XDM88" s="15"/>
      <c r="XDN88" s="15"/>
      <c r="XDO88" s="15"/>
      <c r="XDP88" s="15"/>
      <c r="XDQ88" s="15"/>
      <c r="XDR88" s="15"/>
      <c r="XDS88" s="15"/>
      <c r="XDT88" s="15"/>
      <c r="XDU88" s="15"/>
      <c r="XDV88" s="15"/>
      <c r="XDW88" s="15"/>
      <c r="XDX88" s="15"/>
      <c r="XDY88" s="15"/>
      <c r="XDZ88" s="15"/>
      <c r="XEA88" s="15"/>
      <c r="XEB88" s="15"/>
      <c r="XEC88" s="15"/>
      <c r="XED88" s="15"/>
      <c r="XEE88" s="15"/>
      <c r="XEF88" s="15"/>
      <c r="XEG88" s="15"/>
      <c r="XEH88" s="15"/>
      <c r="XEI88" s="15"/>
      <c r="XEJ88" s="15"/>
      <c r="XEK88" s="15"/>
      <c r="XEL88" s="15"/>
      <c r="XEM88" s="15"/>
      <c r="XEN88" s="15"/>
      <c r="XEO88" s="15"/>
      <c r="XEP88" s="15"/>
      <c r="XEQ88" s="15"/>
      <c r="XER88" s="15"/>
      <c r="XES88" s="15"/>
      <c r="XET88" s="15"/>
      <c r="XEU88" s="15"/>
      <c r="XEV88" s="15"/>
      <c r="XEW88" s="15"/>
      <c r="XEX88" s="15"/>
      <c r="XEY88" s="15"/>
      <c r="XEZ88" s="15"/>
      <c r="XFA88" s="15"/>
      <c r="XFB88" s="15"/>
      <c r="XFC88" s="15"/>
      <c r="XFD88" s="15"/>
    </row>
    <row r="89" spans="1:21 16335:16384" s="29" customFormat="1" ht="15.2" customHeight="1">
      <c r="A89" s="33"/>
      <c r="B89" s="34"/>
      <c r="C89" s="25" t="s">
        <v>16</v>
      </c>
      <c r="D89" s="33"/>
      <c r="E89" s="33"/>
      <c r="F89" s="26" t="str">
        <f>E15</f>
        <v>Město Štětí</v>
      </c>
      <c r="G89" s="26"/>
      <c r="H89" s="26"/>
      <c r="I89" s="33"/>
      <c r="J89" s="33"/>
      <c r="K89" s="25" t="s">
        <v>21</v>
      </c>
      <c r="L89" s="89" t="str">
        <f>E21</f>
        <v>Ing. Pavel Piskáček</v>
      </c>
      <c r="M89" s="33"/>
      <c r="N89" s="70"/>
      <c r="O89" s="33"/>
      <c r="P89" s="33"/>
      <c r="Q89" s="33"/>
      <c r="R89" s="33"/>
      <c r="S89" s="33"/>
      <c r="T89" s="33"/>
      <c r="U89" s="33"/>
      <c r="XDG89" s="15"/>
      <c r="XDH89" s="15"/>
      <c r="XDI89" s="15"/>
      <c r="XDJ89" s="15"/>
      <c r="XDK89" s="15"/>
      <c r="XDL89" s="15"/>
      <c r="XDM89" s="15"/>
      <c r="XDN89" s="15"/>
      <c r="XDO89" s="15"/>
      <c r="XDP89" s="15"/>
      <c r="XDQ89" s="15"/>
      <c r="XDR89" s="15"/>
      <c r="XDS89" s="15"/>
      <c r="XDT89" s="15"/>
      <c r="XDU89" s="15"/>
      <c r="XDV89" s="15"/>
      <c r="XDW89" s="15"/>
      <c r="XDX89" s="15"/>
      <c r="XDY89" s="15"/>
      <c r="XDZ89" s="15"/>
      <c r="XEA89" s="15"/>
      <c r="XEB89" s="15"/>
      <c r="XEC89" s="15"/>
      <c r="XED89" s="15"/>
      <c r="XEE89" s="15"/>
      <c r="XEF89" s="15"/>
      <c r="XEG89" s="15"/>
      <c r="XEH89" s="15"/>
      <c r="XEI89" s="15"/>
      <c r="XEJ89" s="15"/>
      <c r="XEK89" s="15"/>
      <c r="XEL89" s="15"/>
      <c r="XEM89" s="15"/>
      <c r="XEN89" s="15"/>
      <c r="XEO89" s="15"/>
      <c r="XEP89" s="15"/>
      <c r="XEQ89" s="15"/>
      <c r="XER89" s="15"/>
      <c r="XES89" s="15"/>
      <c r="XET89" s="15"/>
      <c r="XEU89" s="15"/>
      <c r="XEV89" s="15"/>
      <c r="XEW89" s="15"/>
      <c r="XEX89" s="15"/>
      <c r="XEY89" s="15"/>
      <c r="XEZ89" s="15"/>
      <c r="XFA89" s="15"/>
      <c r="XFB89" s="15"/>
      <c r="XFC89" s="15"/>
      <c r="XFD89" s="15"/>
    </row>
    <row r="90" spans="1:21 16335:16384" s="29" customFormat="1" ht="15.2" customHeight="1">
      <c r="A90" s="33"/>
      <c r="B90" s="34"/>
      <c r="C90" s="25" t="s">
        <v>20</v>
      </c>
      <c r="D90" s="33"/>
      <c r="E90" s="33"/>
      <c r="F90" s="26" t="str">
        <f>IF(E18="","",E18)</f>
        <v xml:space="preserve"> </v>
      </c>
      <c r="G90" s="26"/>
      <c r="H90" s="26"/>
      <c r="I90" s="33"/>
      <c r="J90" s="33"/>
      <c r="K90" s="25" t="s">
        <v>25</v>
      </c>
      <c r="L90" s="89" t="str">
        <f>E24</f>
        <v>Ing. Pavel Piskáček</v>
      </c>
      <c r="M90" s="33"/>
      <c r="N90" s="70"/>
      <c r="O90" s="33"/>
      <c r="P90" s="33"/>
      <c r="Q90" s="33"/>
      <c r="R90" s="33"/>
      <c r="S90" s="33"/>
      <c r="T90" s="33"/>
      <c r="U90" s="33"/>
      <c r="XDG90" s="15"/>
      <c r="XDH90" s="15"/>
      <c r="XDI90" s="15"/>
      <c r="XDJ90" s="15"/>
      <c r="XDK90" s="15"/>
      <c r="XDL90" s="15"/>
      <c r="XDM90" s="15"/>
      <c r="XDN90" s="15"/>
      <c r="XDO90" s="15"/>
      <c r="XDP90" s="15"/>
      <c r="XDQ90" s="15"/>
      <c r="XDR90" s="15"/>
      <c r="XDS90" s="15"/>
      <c r="XDT90" s="15"/>
      <c r="XDU90" s="15"/>
      <c r="XDV90" s="15"/>
      <c r="XDW90" s="15"/>
      <c r="XDX90" s="15"/>
      <c r="XDY90" s="15"/>
      <c r="XDZ90" s="15"/>
      <c r="XEA90" s="15"/>
      <c r="XEB90" s="15"/>
      <c r="XEC90" s="15"/>
      <c r="XED90" s="15"/>
      <c r="XEE90" s="15"/>
      <c r="XEF90" s="15"/>
      <c r="XEG90" s="15"/>
      <c r="XEH90" s="15"/>
      <c r="XEI90" s="15"/>
      <c r="XEJ90" s="15"/>
      <c r="XEK90" s="15"/>
      <c r="XEL90" s="15"/>
      <c r="XEM90" s="15"/>
      <c r="XEN90" s="15"/>
      <c r="XEO90" s="15"/>
      <c r="XEP90" s="15"/>
      <c r="XEQ90" s="15"/>
      <c r="XER90" s="15"/>
      <c r="XES90" s="15"/>
      <c r="XET90" s="15"/>
      <c r="XEU90" s="15"/>
      <c r="XEV90" s="15"/>
      <c r="XEW90" s="15"/>
      <c r="XEX90" s="15"/>
      <c r="XEY90" s="15"/>
      <c r="XEZ90" s="15"/>
      <c r="XFA90" s="15"/>
      <c r="XFB90" s="15"/>
      <c r="XFC90" s="15"/>
      <c r="XFD90" s="15"/>
    </row>
    <row r="91" spans="1:21 16335:16384" s="29" customFormat="1" ht="10.35" customHeight="1">
      <c r="A91" s="33"/>
      <c r="B91" s="34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70"/>
      <c r="O91" s="33"/>
      <c r="P91" s="33"/>
      <c r="Q91" s="33"/>
      <c r="R91" s="33"/>
      <c r="S91" s="33"/>
      <c r="T91" s="33"/>
      <c r="U91" s="33"/>
      <c r="XDG91" s="15"/>
      <c r="XDH91" s="15"/>
      <c r="XDI91" s="15"/>
      <c r="XDJ91" s="15"/>
      <c r="XDK91" s="15"/>
      <c r="XDL91" s="15"/>
      <c r="XDM91" s="15"/>
      <c r="XDN91" s="15"/>
      <c r="XDO91" s="15"/>
      <c r="XDP91" s="15"/>
      <c r="XDQ91" s="15"/>
      <c r="XDR91" s="15"/>
      <c r="XDS91" s="15"/>
      <c r="XDT91" s="15"/>
      <c r="XDU91" s="15"/>
      <c r="XDV91" s="15"/>
      <c r="XDW91" s="15"/>
      <c r="XDX91" s="15"/>
      <c r="XDY91" s="15"/>
      <c r="XDZ91" s="15"/>
      <c r="XEA91" s="15"/>
      <c r="XEB91" s="15"/>
      <c r="XEC91" s="15"/>
      <c r="XED91" s="15"/>
      <c r="XEE91" s="15"/>
      <c r="XEF91" s="15"/>
      <c r="XEG91" s="15"/>
      <c r="XEH91" s="15"/>
      <c r="XEI91" s="15"/>
      <c r="XEJ91" s="15"/>
      <c r="XEK91" s="15"/>
      <c r="XEL91" s="15"/>
      <c r="XEM91" s="15"/>
      <c r="XEN91" s="15"/>
      <c r="XEO91" s="15"/>
      <c r="XEP91" s="15"/>
      <c r="XEQ91" s="15"/>
      <c r="XER91" s="15"/>
      <c r="XES91" s="15"/>
      <c r="XET91" s="15"/>
      <c r="XEU91" s="15"/>
      <c r="XEV91" s="15"/>
      <c r="XEW91" s="15"/>
      <c r="XEX91" s="15"/>
      <c r="XEY91" s="15"/>
      <c r="XEZ91" s="15"/>
      <c r="XFA91" s="15"/>
      <c r="XFB91" s="15"/>
      <c r="XFC91" s="15"/>
      <c r="XFD91" s="15"/>
    </row>
    <row r="92" spans="1:21 16335:16384" s="105" customFormat="1" ht="29.25" customHeight="1">
      <c r="A92" s="106"/>
      <c r="B92" s="107"/>
      <c r="C92" s="108" t="s">
        <v>91</v>
      </c>
      <c r="D92" s="109" t="s">
        <v>47</v>
      </c>
      <c r="E92" s="109" t="s">
        <v>43</v>
      </c>
      <c r="F92" s="332" t="s">
        <v>44</v>
      </c>
      <c r="G92" s="332"/>
      <c r="H92" s="332"/>
      <c r="I92" s="109" t="s">
        <v>92</v>
      </c>
      <c r="J92" s="109" t="s">
        <v>93</v>
      </c>
      <c r="K92" s="109" t="s">
        <v>94</v>
      </c>
      <c r="L92" s="109" t="s">
        <v>75</v>
      </c>
      <c r="M92" s="110" t="s">
        <v>95</v>
      </c>
      <c r="N92" s="111"/>
      <c r="O92" s="31" t="s">
        <v>96</v>
      </c>
      <c r="P92" s="106"/>
      <c r="Q92" s="106"/>
      <c r="R92" s="106"/>
      <c r="S92" s="106"/>
      <c r="T92" s="106"/>
      <c r="U92" s="106"/>
      <c r="XDG92" s="15"/>
      <c r="XDH92" s="15"/>
      <c r="XDI92" s="15"/>
      <c r="XDJ92" s="15"/>
      <c r="XDK92" s="15"/>
      <c r="XDL92" s="15"/>
      <c r="XDM92" s="15"/>
      <c r="XDN92" s="15"/>
      <c r="XDO92" s="15"/>
      <c r="XDP92" s="15"/>
      <c r="XDQ92" s="15"/>
      <c r="XDR92" s="15"/>
      <c r="XDS92" s="15"/>
      <c r="XDT92" s="15"/>
      <c r="XDU92" s="15"/>
      <c r="XDV92" s="15"/>
      <c r="XDW92" s="15"/>
      <c r="XDX92" s="15"/>
      <c r="XDY92" s="15"/>
      <c r="XDZ92" s="15"/>
      <c r="XEA92" s="15"/>
      <c r="XEB92" s="15"/>
      <c r="XEC92" s="15"/>
      <c r="XED92" s="15"/>
      <c r="XEE92" s="15"/>
      <c r="XEF92" s="15"/>
      <c r="XEG92" s="15"/>
      <c r="XEH92" s="15"/>
      <c r="XEI92" s="15"/>
      <c r="XEJ92" s="15"/>
      <c r="XEK92" s="15"/>
      <c r="XEL92" s="15"/>
      <c r="XEM92" s="15"/>
      <c r="XEN92" s="15"/>
      <c r="XEO92" s="15"/>
      <c r="XEP92" s="15"/>
      <c r="XEQ92" s="15"/>
      <c r="XER92" s="15"/>
      <c r="XES92" s="15"/>
      <c r="XET92" s="15"/>
      <c r="XEU92" s="15"/>
      <c r="XEV92" s="15"/>
      <c r="XEW92" s="15"/>
      <c r="XEX92" s="15"/>
      <c r="XEY92" s="15"/>
      <c r="XEZ92" s="15"/>
      <c r="XFA92" s="15"/>
      <c r="XFB92" s="15"/>
      <c r="XFC92" s="15"/>
      <c r="XFD92" s="15"/>
    </row>
    <row r="93" spans="1:21 16335:16384" s="29" customFormat="1" ht="22.9" customHeight="1">
      <c r="A93" s="33"/>
      <c r="B93" s="34"/>
      <c r="C93" s="59" t="s">
        <v>97</v>
      </c>
      <c r="D93" s="33"/>
      <c r="E93" s="33"/>
      <c r="F93" s="33"/>
      <c r="G93" s="33"/>
      <c r="H93" s="33"/>
      <c r="I93" s="33"/>
      <c r="J93" s="33"/>
      <c r="K93" s="33"/>
      <c r="L93" s="112">
        <f>L94+L243</f>
        <v>0</v>
      </c>
      <c r="M93" s="33"/>
      <c r="N93" s="34"/>
      <c r="O93" s="37">
        <f>SUM(O95:O430)</f>
        <v>0</v>
      </c>
      <c r="P93" s="33"/>
      <c r="Q93" s="33"/>
      <c r="R93" s="33"/>
      <c r="S93" s="33"/>
      <c r="T93" s="33"/>
      <c r="U93" s="33"/>
      <c r="XDG93" s="15"/>
      <c r="XDH93" s="15"/>
      <c r="XDI93" s="15"/>
      <c r="XDJ93" s="15"/>
      <c r="XDK93" s="15"/>
      <c r="XDL93" s="15"/>
      <c r="XDM93" s="15"/>
      <c r="XDN93" s="15"/>
      <c r="XDO93" s="15"/>
      <c r="XDP93" s="15"/>
      <c r="XDQ93" s="15"/>
      <c r="XDR93" s="15"/>
      <c r="XDS93" s="15"/>
      <c r="XDT93" s="15"/>
      <c r="XDU93" s="15"/>
      <c r="XDV93" s="15"/>
      <c r="XDW93" s="15"/>
      <c r="XDX93" s="15"/>
      <c r="XDY93" s="15"/>
      <c r="XDZ93" s="15"/>
      <c r="XEA93" s="15"/>
      <c r="XEB93" s="15"/>
      <c r="XEC93" s="15"/>
      <c r="XED93" s="15"/>
      <c r="XEE93" s="15"/>
      <c r="XEF93" s="15"/>
      <c r="XEG93" s="15"/>
      <c r="XEH93" s="15"/>
      <c r="XEI93" s="15"/>
      <c r="XEJ93" s="15"/>
      <c r="XEK93" s="15"/>
      <c r="XEL93" s="15"/>
      <c r="XEM93" s="15"/>
      <c r="XEN93" s="15"/>
      <c r="XEO93" s="15"/>
      <c r="XEP93" s="15"/>
      <c r="XEQ93" s="15"/>
      <c r="XER93" s="15"/>
      <c r="XES93" s="15"/>
      <c r="XET93" s="15"/>
      <c r="XEU93" s="15"/>
      <c r="XEV93" s="15"/>
      <c r="XEW93" s="15"/>
      <c r="XEX93" s="15"/>
      <c r="XEY93" s="15"/>
      <c r="XEZ93" s="15"/>
      <c r="XFA93" s="15"/>
      <c r="XFB93" s="15"/>
      <c r="XFC93" s="15"/>
      <c r="XFD93" s="15"/>
    </row>
    <row r="94" spans="1:21 16335:16384" s="104" customFormat="1" ht="25.9" customHeight="1">
      <c r="A94" s="113"/>
      <c r="B94" s="114"/>
      <c r="C94" s="113"/>
      <c r="D94" s="115" t="s">
        <v>49</v>
      </c>
      <c r="E94" s="116" t="s">
        <v>98</v>
      </c>
      <c r="F94" s="116" t="s">
        <v>99</v>
      </c>
      <c r="G94" s="117"/>
      <c r="H94" s="117"/>
      <c r="I94" s="113"/>
      <c r="J94" s="113"/>
      <c r="K94" s="113"/>
      <c r="L94" s="118">
        <f>L95+L105+L157+L168+L221+L239</f>
        <v>0</v>
      </c>
      <c r="M94" s="113"/>
      <c r="N94" s="114"/>
      <c r="O94" s="113"/>
      <c r="P94" s="113"/>
      <c r="Q94" s="113"/>
      <c r="R94" s="113"/>
      <c r="S94" s="113"/>
      <c r="T94" s="113"/>
      <c r="U94" s="113"/>
      <c r="XDG94" s="15"/>
      <c r="XDH94" s="15"/>
      <c r="XDI94" s="15"/>
      <c r="XDJ94" s="15"/>
      <c r="XDK94" s="15"/>
      <c r="XDL94" s="15"/>
      <c r="XDM94" s="15"/>
      <c r="XDN94" s="15"/>
      <c r="XDO94" s="15"/>
      <c r="XDP94" s="15"/>
      <c r="XDQ94" s="15"/>
      <c r="XDR94" s="15"/>
      <c r="XDS94" s="15"/>
      <c r="XDT94" s="15"/>
      <c r="XDU94" s="15"/>
      <c r="XDV94" s="15"/>
      <c r="XDW94" s="15"/>
      <c r="XDX94" s="15"/>
      <c r="XDY94" s="15"/>
      <c r="XDZ94" s="15"/>
      <c r="XEA94" s="15"/>
      <c r="XEB94" s="15"/>
      <c r="XEC94" s="15"/>
      <c r="XED94" s="15"/>
      <c r="XEE94" s="15"/>
      <c r="XEF94" s="15"/>
      <c r="XEG94" s="15"/>
      <c r="XEH94" s="15"/>
      <c r="XEI94" s="15"/>
      <c r="XEJ94" s="15"/>
      <c r="XEK94" s="15"/>
      <c r="XEL94" s="15"/>
      <c r="XEM94" s="15"/>
      <c r="XEN94" s="15"/>
      <c r="XEO94" s="15"/>
      <c r="XEP94" s="15"/>
      <c r="XEQ94" s="15"/>
      <c r="XER94" s="15"/>
      <c r="XES94" s="15"/>
      <c r="XET94" s="15"/>
      <c r="XEU94" s="15"/>
      <c r="XEV94" s="15"/>
      <c r="XEW94" s="15"/>
      <c r="XEX94" s="15"/>
      <c r="XEY94" s="15"/>
      <c r="XEZ94" s="15"/>
      <c r="XFA94" s="15"/>
      <c r="XFB94" s="15"/>
      <c r="XFC94" s="15"/>
      <c r="XFD94" s="15"/>
    </row>
    <row r="95" spans="1:21 16335:16384" s="104" customFormat="1" ht="22.9" customHeight="1">
      <c r="A95" s="113"/>
      <c r="B95" s="114"/>
      <c r="C95" s="113"/>
      <c r="D95" s="115" t="s">
        <v>49</v>
      </c>
      <c r="E95" s="119" t="s">
        <v>100</v>
      </c>
      <c r="F95" s="119" t="s">
        <v>101</v>
      </c>
      <c r="G95" s="119"/>
      <c r="H95" s="119"/>
      <c r="I95" s="113"/>
      <c r="J95" s="113"/>
      <c r="K95" s="113"/>
      <c r="L95" s="120">
        <f>SUM(L96:L104)</f>
        <v>0</v>
      </c>
      <c r="M95" s="113"/>
      <c r="N95" s="114"/>
      <c r="O95" s="113"/>
      <c r="P95" s="113"/>
      <c r="Q95" s="113"/>
      <c r="R95" s="113"/>
      <c r="S95" s="113"/>
      <c r="T95" s="113"/>
      <c r="U95" s="113"/>
      <c r="XDG95" s="15"/>
      <c r="XDH95" s="15"/>
      <c r="XDI95" s="15"/>
      <c r="XDJ95" s="15"/>
      <c r="XDK95" s="15"/>
      <c r="XDL95" s="15"/>
      <c r="XDM95" s="15"/>
      <c r="XDN95" s="15"/>
      <c r="XDO95" s="15"/>
      <c r="XDP95" s="15"/>
      <c r="XDQ95" s="15"/>
      <c r="XDR95" s="15"/>
      <c r="XDS95" s="15"/>
      <c r="XDT95" s="15"/>
      <c r="XDU95" s="15"/>
      <c r="XDV95" s="15"/>
      <c r="XDW95" s="15"/>
      <c r="XDX95" s="15"/>
      <c r="XDY95" s="15"/>
      <c r="XDZ95" s="15"/>
      <c r="XEA95" s="15"/>
      <c r="XEB95" s="15"/>
      <c r="XEC95" s="15"/>
      <c r="XED95" s="15"/>
      <c r="XEE95" s="15"/>
      <c r="XEF95" s="15"/>
      <c r="XEG95" s="15"/>
      <c r="XEH95" s="15"/>
      <c r="XEI95" s="15"/>
      <c r="XEJ95" s="15"/>
      <c r="XEK95" s="15"/>
      <c r="XEL95" s="15"/>
      <c r="XEM95" s="15"/>
      <c r="XEN95" s="15"/>
      <c r="XEO95" s="15"/>
      <c r="XEP95" s="15"/>
      <c r="XEQ95" s="15"/>
      <c r="XER95" s="15"/>
      <c r="XES95" s="15"/>
      <c r="XET95" s="15"/>
      <c r="XEU95" s="15"/>
      <c r="XEV95" s="15"/>
      <c r="XEW95" s="15"/>
      <c r="XEX95" s="15"/>
      <c r="XEY95" s="15"/>
      <c r="XEZ95" s="15"/>
      <c r="XFA95" s="15"/>
      <c r="XFB95" s="15"/>
      <c r="XFC95" s="15"/>
      <c r="XFD95" s="15"/>
    </row>
    <row r="96" spans="1:21 16335:16384" s="29" customFormat="1" ht="24.2" customHeight="1">
      <c r="A96" s="333" t="s">
        <v>102</v>
      </c>
      <c r="B96" s="34"/>
      <c r="C96" s="121">
        <v>1</v>
      </c>
      <c r="D96" s="121" t="s">
        <v>103</v>
      </c>
      <c r="E96" s="122" t="s">
        <v>104</v>
      </c>
      <c r="F96" s="123" t="s">
        <v>105</v>
      </c>
      <c r="G96" s="124"/>
      <c r="H96" s="125"/>
      <c r="I96" s="126" t="s">
        <v>106</v>
      </c>
      <c r="J96" s="127">
        <v>0</v>
      </c>
      <c r="K96" s="128"/>
      <c r="L96" s="128">
        <f>ROUND(K96*J96,2)</f>
        <v>0</v>
      </c>
      <c r="M96" s="129" t="s">
        <v>107</v>
      </c>
      <c r="N96" s="334" t="s">
        <v>102</v>
      </c>
      <c r="O96" s="33"/>
      <c r="P96" s="33"/>
      <c r="Q96" s="33"/>
      <c r="R96" s="33"/>
      <c r="S96" s="33"/>
      <c r="T96" s="33"/>
      <c r="U96" s="33"/>
      <c r="XDG96" s="15"/>
      <c r="XDH96" s="15"/>
      <c r="XDI96" s="15"/>
      <c r="XDJ96" s="15"/>
      <c r="XDK96" s="15"/>
      <c r="XDL96" s="15"/>
      <c r="XDM96" s="15"/>
      <c r="XDN96" s="15"/>
      <c r="XDO96" s="15"/>
      <c r="XDP96" s="15"/>
      <c r="XDQ96" s="15"/>
      <c r="XDR96" s="15"/>
      <c r="XDS96" s="15"/>
      <c r="XDT96" s="15"/>
      <c r="XDU96" s="15"/>
      <c r="XDV96" s="15"/>
      <c r="XDW96" s="15"/>
      <c r="XDX96" s="15"/>
      <c r="XDY96" s="15"/>
      <c r="XDZ96" s="15"/>
      <c r="XEA96" s="15"/>
      <c r="XEB96" s="15"/>
      <c r="XEC96" s="15"/>
      <c r="XED96" s="15"/>
      <c r="XEE96" s="15"/>
      <c r="XEF96" s="15"/>
      <c r="XEG96" s="15"/>
      <c r="XEH96" s="15"/>
      <c r="XEI96" s="15"/>
      <c r="XEJ96" s="15"/>
      <c r="XEK96" s="15"/>
      <c r="XEL96" s="15"/>
      <c r="XEM96" s="15"/>
      <c r="XEN96" s="15"/>
      <c r="XEO96" s="15"/>
      <c r="XEP96" s="15"/>
      <c r="XEQ96" s="15"/>
      <c r="XER96" s="15"/>
      <c r="XES96" s="15"/>
      <c r="XET96" s="15"/>
      <c r="XEU96" s="15"/>
      <c r="XEV96" s="15"/>
      <c r="XEW96" s="15"/>
      <c r="XEX96" s="15"/>
      <c r="XEY96" s="15"/>
      <c r="XEZ96" s="15"/>
      <c r="XFA96" s="15"/>
      <c r="XFB96" s="15"/>
      <c r="XFC96" s="15"/>
      <c r="XFD96" s="15"/>
    </row>
    <row r="97" spans="1:21 16335:16384" s="29" customFormat="1" ht="15.95" customHeight="1">
      <c r="A97" s="333"/>
      <c r="B97" s="34"/>
      <c r="C97" s="33"/>
      <c r="D97" s="130" t="s">
        <v>108</v>
      </c>
      <c r="E97" s="33"/>
      <c r="F97" s="335" t="s">
        <v>109</v>
      </c>
      <c r="G97" s="335"/>
      <c r="H97" s="335"/>
      <c r="I97" s="33"/>
      <c r="J97" s="33"/>
      <c r="K97" s="33"/>
      <c r="L97" s="33"/>
      <c r="M97" s="33"/>
      <c r="N97" s="334"/>
      <c r="O97" s="33"/>
      <c r="P97" s="33"/>
      <c r="Q97" s="33"/>
      <c r="R97" s="33"/>
      <c r="S97" s="33"/>
      <c r="T97" s="33"/>
      <c r="U97" s="33"/>
      <c r="XDG97" s="15"/>
      <c r="XDH97" s="15"/>
      <c r="XDI97" s="15"/>
      <c r="XDJ97" s="15"/>
      <c r="XDK97" s="15"/>
      <c r="XDL97" s="15"/>
      <c r="XDM97" s="15"/>
      <c r="XDN97" s="15"/>
      <c r="XDO97" s="15"/>
      <c r="XDP97" s="15"/>
      <c r="XDQ97" s="15"/>
      <c r="XDR97" s="15"/>
      <c r="XDS97" s="15"/>
      <c r="XDT97" s="15"/>
      <c r="XDU97" s="15"/>
      <c r="XDV97" s="15"/>
      <c r="XDW97" s="15"/>
      <c r="XDX97" s="15"/>
      <c r="XDY97" s="15"/>
      <c r="XDZ97" s="15"/>
      <c r="XEA97" s="15"/>
      <c r="XEB97" s="15"/>
      <c r="XEC97" s="15"/>
      <c r="XED97" s="15"/>
      <c r="XEE97" s="15"/>
      <c r="XEF97" s="15"/>
      <c r="XEG97" s="15"/>
      <c r="XEH97" s="15"/>
      <c r="XEI97" s="15"/>
      <c r="XEJ97" s="15"/>
      <c r="XEK97" s="15"/>
      <c r="XEL97" s="15"/>
      <c r="XEM97" s="15"/>
      <c r="XEN97" s="15"/>
      <c r="XEO97" s="15"/>
      <c r="XEP97" s="15"/>
      <c r="XEQ97" s="15"/>
      <c r="XER97" s="15"/>
      <c r="XES97" s="15"/>
      <c r="XET97" s="15"/>
      <c r="XEU97" s="15"/>
      <c r="XEV97" s="15"/>
      <c r="XEW97" s="15"/>
      <c r="XEX97" s="15"/>
      <c r="XEY97" s="15"/>
      <c r="XEZ97" s="15"/>
      <c r="XFA97" s="15"/>
      <c r="XFB97" s="15"/>
      <c r="XFC97" s="15"/>
      <c r="XFD97" s="15"/>
    </row>
    <row r="98" spans="1:21 16335:16384" s="103" customFormat="1" ht="11.25">
      <c r="A98" s="333"/>
      <c r="B98" s="34"/>
      <c r="C98" s="33"/>
      <c r="D98" s="131" t="s">
        <v>110</v>
      </c>
      <c r="E98" s="33"/>
      <c r="F98" s="132" t="s">
        <v>111</v>
      </c>
      <c r="G98" s="132"/>
      <c r="H98" s="132"/>
      <c r="I98" s="33"/>
      <c r="J98" s="33"/>
      <c r="K98" s="33"/>
      <c r="L98" s="33"/>
      <c r="M98" s="33"/>
      <c r="N98" s="334"/>
      <c r="O98" s="33"/>
      <c r="P98" s="33"/>
      <c r="Q98" s="33"/>
      <c r="R98" s="33"/>
      <c r="S98" s="33"/>
      <c r="T98" s="33"/>
      <c r="U98" s="33"/>
      <c r="XDG98" s="15"/>
      <c r="XDH98" s="15"/>
      <c r="XDI98" s="15"/>
      <c r="XDJ98" s="15"/>
      <c r="XDK98" s="15"/>
      <c r="XDL98" s="15"/>
      <c r="XDM98" s="15"/>
      <c r="XDN98" s="15"/>
      <c r="XDO98" s="15"/>
      <c r="XDP98" s="15"/>
      <c r="XDQ98" s="15"/>
      <c r="XDR98" s="15"/>
      <c r="XDS98" s="15"/>
      <c r="XDT98" s="15"/>
      <c r="XDU98" s="15"/>
      <c r="XDV98" s="15"/>
      <c r="XDW98" s="15"/>
      <c r="XDX98" s="15"/>
      <c r="XDY98" s="15"/>
      <c r="XDZ98" s="15"/>
      <c r="XEA98" s="15"/>
      <c r="XEB98" s="15"/>
      <c r="XEC98" s="15"/>
      <c r="XED98" s="15"/>
      <c r="XEE98" s="15"/>
      <c r="XEF98" s="15"/>
      <c r="XEG98" s="15"/>
      <c r="XEH98" s="15"/>
      <c r="XEI98" s="15"/>
      <c r="XEJ98" s="15"/>
      <c r="XEK98" s="15"/>
      <c r="XEL98" s="15"/>
      <c r="XEM98" s="15"/>
      <c r="XEN98" s="15"/>
      <c r="XEO98" s="15"/>
      <c r="XEP98" s="15"/>
      <c r="XEQ98" s="15"/>
      <c r="XER98" s="15"/>
      <c r="XES98" s="15"/>
      <c r="XET98" s="15"/>
      <c r="XEU98" s="15"/>
      <c r="XEV98" s="15"/>
      <c r="XEW98" s="15"/>
      <c r="XEX98" s="15"/>
      <c r="XEY98" s="15"/>
      <c r="XEZ98" s="15"/>
      <c r="XFA98" s="15"/>
      <c r="XFB98" s="15"/>
      <c r="XFC98" s="15"/>
      <c r="XFD98" s="15"/>
    </row>
    <row r="99" spans="1:21 16335:16384" s="103" customFormat="1" ht="11.25">
      <c r="A99" s="333"/>
      <c r="B99" s="133"/>
      <c r="D99" s="130" t="s">
        <v>112</v>
      </c>
      <c r="E99" s="134"/>
      <c r="F99" s="135" t="s">
        <v>113</v>
      </c>
      <c r="G99" s="135"/>
      <c r="H99" s="135"/>
      <c r="J99" s="134"/>
      <c r="N99" s="334"/>
      <c r="XDG99" s="15"/>
      <c r="XDH99" s="15"/>
      <c r="XDI99" s="15"/>
      <c r="XDJ99" s="15"/>
      <c r="XDK99" s="15"/>
      <c r="XDL99" s="15"/>
      <c r="XDM99" s="15"/>
      <c r="XDN99" s="15"/>
      <c r="XDO99" s="15"/>
      <c r="XDP99" s="15"/>
      <c r="XDQ99" s="15"/>
      <c r="XDR99" s="15"/>
      <c r="XDS99" s="15"/>
      <c r="XDT99" s="15"/>
      <c r="XDU99" s="15"/>
      <c r="XDV99" s="15"/>
      <c r="XDW99" s="15"/>
      <c r="XDX99" s="15"/>
      <c r="XDY99" s="15"/>
      <c r="XDZ99" s="15"/>
      <c r="XEA99" s="15"/>
      <c r="XEB99" s="15"/>
      <c r="XEC99" s="15"/>
      <c r="XED99" s="15"/>
      <c r="XEE99" s="15"/>
      <c r="XEF99" s="15"/>
      <c r="XEG99" s="15"/>
      <c r="XEH99" s="15"/>
      <c r="XEI99" s="15"/>
      <c r="XEJ99" s="15"/>
      <c r="XEK99" s="15"/>
      <c r="XEL99" s="15"/>
      <c r="XEM99" s="15"/>
      <c r="XEN99" s="15"/>
      <c r="XEO99" s="15"/>
      <c r="XEP99" s="15"/>
      <c r="XEQ99" s="15"/>
      <c r="XER99" s="15"/>
      <c r="XES99" s="15"/>
      <c r="XET99" s="15"/>
      <c r="XEU99" s="15"/>
      <c r="XEV99" s="15"/>
      <c r="XEW99" s="15"/>
      <c r="XEX99" s="15"/>
      <c r="XEY99" s="15"/>
      <c r="XEZ99" s="15"/>
      <c r="XFA99" s="15"/>
      <c r="XFB99" s="15"/>
      <c r="XFC99" s="15"/>
      <c r="XFD99" s="15"/>
    </row>
    <row r="100" spans="1:21 16335:16384" s="104" customFormat="1" ht="11.25">
      <c r="A100" s="333"/>
      <c r="B100" s="136"/>
      <c r="D100" s="130" t="s">
        <v>112</v>
      </c>
      <c r="E100" s="137"/>
      <c r="F100" s="138"/>
      <c r="G100" s="138">
        <v>3.6</v>
      </c>
      <c r="H100" s="138">
        <v>2.2999999999999998</v>
      </c>
      <c r="I100" s="139"/>
      <c r="J100" s="140">
        <f>G100*H100</f>
        <v>8.2799999999999994</v>
      </c>
      <c r="N100" s="334"/>
      <c r="XDG100" s="15"/>
      <c r="XDH100" s="15"/>
      <c r="XDI100" s="15"/>
      <c r="XDJ100" s="15"/>
      <c r="XDK100" s="15"/>
      <c r="XDL100" s="15"/>
      <c r="XDM100" s="15"/>
      <c r="XDN100" s="15"/>
      <c r="XDO100" s="15"/>
      <c r="XDP100" s="15"/>
      <c r="XDQ100" s="15"/>
      <c r="XDR100" s="15"/>
      <c r="XDS100" s="15"/>
      <c r="XDT100" s="15"/>
      <c r="XDU100" s="15"/>
      <c r="XDV100" s="15"/>
      <c r="XDW100" s="15"/>
      <c r="XDX100" s="15"/>
      <c r="XDY100" s="15"/>
      <c r="XDZ100" s="15"/>
      <c r="XEA100" s="15"/>
      <c r="XEB100" s="15"/>
      <c r="XEC100" s="15"/>
      <c r="XED100" s="15"/>
      <c r="XEE100" s="15"/>
      <c r="XEF100" s="15"/>
      <c r="XEG100" s="15"/>
      <c r="XEH100" s="15"/>
      <c r="XEI100" s="15"/>
      <c r="XEJ100" s="15"/>
      <c r="XEK100" s="15"/>
      <c r="XEL100" s="15"/>
      <c r="XEM100" s="15"/>
      <c r="XEN100" s="15"/>
      <c r="XEO100" s="15"/>
      <c r="XEP100" s="15"/>
      <c r="XEQ100" s="15"/>
      <c r="XER100" s="15"/>
      <c r="XES100" s="15"/>
      <c r="XET100" s="15"/>
      <c r="XEU100" s="15"/>
      <c r="XEV100" s="15"/>
      <c r="XEW100" s="15"/>
      <c r="XEX100" s="15"/>
      <c r="XEY100" s="15"/>
      <c r="XEZ100" s="15"/>
      <c r="XFA100" s="15"/>
      <c r="XFB100" s="15"/>
      <c r="XFC100" s="15"/>
      <c r="XFD100" s="15"/>
    </row>
    <row r="101" spans="1:21 16335:16384" s="105" customFormat="1" ht="24.2" customHeight="1">
      <c r="A101" s="333"/>
      <c r="B101" s="34"/>
      <c r="C101" s="121">
        <v>2</v>
      </c>
      <c r="D101" s="121" t="s">
        <v>103</v>
      </c>
      <c r="E101" s="122" t="s">
        <v>114</v>
      </c>
      <c r="F101" s="123" t="s">
        <v>115</v>
      </c>
      <c r="G101" s="124"/>
      <c r="H101" s="125"/>
      <c r="I101" s="126" t="s">
        <v>116</v>
      </c>
      <c r="J101" s="127">
        <v>0</v>
      </c>
      <c r="K101" s="128"/>
      <c r="L101" s="128">
        <f>ROUND(K101*J101,2)</f>
        <v>0</v>
      </c>
      <c r="M101" s="129" t="s">
        <v>107</v>
      </c>
      <c r="N101" s="334"/>
      <c r="O101" s="33"/>
      <c r="P101" s="33"/>
      <c r="Q101" s="33"/>
      <c r="R101" s="33"/>
      <c r="S101" s="33"/>
      <c r="T101" s="33"/>
      <c r="U101" s="33"/>
      <c r="XDG101" s="15"/>
      <c r="XDH101" s="15"/>
      <c r="XDI101" s="15"/>
      <c r="XDJ101" s="15"/>
      <c r="XDK101" s="15"/>
      <c r="XDL101" s="15"/>
      <c r="XDM101" s="15"/>
      <c r="XDN101" s="15"/>
      <c r="XDO101" s="15"/>
      <c r="XDP101" s="15"/>
      <c r="XDQ101" s="15"/>
      <c r="XDR101" s="15"/>
      <c r="XDS101" s="15"/>
      <c r="XDT101" s="15"/>
      <c r="XDU101" s="15"/>
      <c r="XDV101" s="15"/>
      <c r="XDW101" s="15"/>
      <c r="XDX101" s="15"/>
      <c r="XDY101" s="15"/>
      <c r="XDZ101" s="15"/>
      <c r="XEA101" s="15"/>
      <c r="XEB101" s="15"/>
      <c r="XEC101" s="15"/>
      <c r="XED101" s="15"/>
      <c r="XEE101" s="15"/>
      <c r="XEF101" s="15"/>
      <c r="XEG101" s="15"/>
      <c r="XEH101" s="15"/>
      <c r="XEI101" s="15"/>
      <c r="XEJ101" s="15"/>
      <c r="XEK101" s="15"/>
      <c r="XEL101" s="15"/>
      <c r="XEM101" s="15"/>
      <c r="XEN101" s="15"/>
      <c r="XEO101" s="15"/>
      <c r="XEP101" s="15"/>
      <c r="XEQ101" s="15"/>
      <c r="XER101" s="15"/>
      <c r="XES101" s="15"/>
      <c r="XET101" s="15"/>
      <c r="XEU101" s="15"/>
      <c r="XEV101" s="15"/>
      <c r="XEW101" s="15"/>
      <c r="XEX101" s="15"/>
      <c r="XEY101" s="15"/>
      <c r="XEZ101" s="15"/>
      <c r="XFA101" s="15"/>
      <c r="XFB101" s="15"/>
      <c r="XFC101" s="15"/>
      <c r="XFD101" s="15"/>
    </row>
    <row r="102" spans="1:21 16335:16384" s="29" customFormat="1" ht="11.25">
      <c r="A102" s="333"/>
      <c r="B102" s="34"/>
      <c r="C102" s="33"/>
      <c r="D102" s="130" t="s">
        <v>108</v>
      </c>
      <c r="E102" s="33"/>
      <c r="F102" s="141" t="s">
        <v>117</v>
      </c>
      <c r="G102" s="141"/>
      <c r="H102" s="141"/>
      <c r="I102" s="33"/>
      <c r="J102" s="33"/>
      <c r="K102" s="33"/>
      <c r="L102" s="33"/>
      <c r="M102" s="33"/>
      <c r="N102" s="334"/>
      <c r="O102" s="33"/>
      <c r="P102" s="33"/>
      <c r="Q102" s="33"/>
      <c r="R102" s="33"/>
      <c r="S102" s="33"/>
      <c r="T102" s="33"/>
      <c r="U102" s="33"/>
      <c r="XDG102" s="15"/>
      <c r="XDH102" s="15"/>
      <c r="XDI102" s="15"/>
      <c r="XDJ102" s="15"/>
      <c r="XDK102" s="15"/>
      <c r="XDL102" s="15"/>
      <c r="XDM102" s="15"/>
      <c r="XDN102" s="15"/>
      <c r="XDO102" s="15"/>
      <c r="XDP102" s="15"/>
      <c r="XDQ102" s="15"/>
      <c r="XDR102" s="15"/>
      <c r="XDS102" s="15"/>
      <c r="XDT102" s="15"/>
      <c r="XDU102" s="15"/>
      <c r="XDV102" s="15"/>
      <c r="XDW102" s="15"/>
      <c r="XDX102" s="15"/>
      <c r="XDY102" s="15"/>
      <c r="XDZ102" s="15"/>
      <c r="XEA102" s="15"/>
      <c r="XEB102" s="15"/>
      <c r="XEC102" s="15"/>
      <c r="XED102" s="15"/>
      <c r="XEE102" s="15"/>
      <c r="XEF102" s="15"/>
      <c r="XEG102" s="15"/>
      <c r="XEH102" s="15"/>
      <c r="XEI102" s="15"/>
      <c r="XEJ102" s="15"/>
      <c r="XEK102" s="15"/>
      <c r="XEL102" s="15"/>
      <c r="XEM102" s="15"/>
      <c r="XEN102" s="15"/>
      <c r="XEO102" s="15"/>
      <c r="XEP102" s="15"/>
      <c r="XEQ102" s="15"/>
      <c r="XER102" s="15"/>
      <c r="XES102" s="15"/>
      <c r="XET102" s="15"/>
      <c r="XEU102" s="15"/>
      <c r="XEV102" s="15"/>
      <c r="XEW102" s="15"/>
      <c r="XEX102" s="15"/>
      <c r="XEY102" s="15"/>
      <c r="XEZ102" s="15"/>
      <c r="XFA102" s="15"/>
      <c r="XFB102" s="15"/>
      <c r="XFC102" s="15"/>
      <c r="XFD102" s="15"/>
    </row>
    <row r="103" spans="1:21 16335:16384" s="29" customFormat="1" ht="11.25">
      <c r="A103" s="333"/>
      <c r="B103" s="34"/>
      <c r="C103" s="33"/>
      <c r="D103" s="131" t="s">
        <v>110</v>
      </c>
      <c r="E103" s="33"/>
      <c r="F103" s="132" t="s">
        <v>118</v>
      </c>
      <c r="G103" s="132"/>
      <c r="H103" s="132"/>
      <c r="I103" s="33"/>
      <c r="J103" s="33"/>
      <c r="K103" s="33"/>
      <c r="L103" s="33"/>
      <c r="M103" s="33"/>
      <c r="N103" s="334"/>
      <c r="O103" s="33"/>
      <c r="P103" s="33"/>
      <c r="Q103" s="33"/>
      <c r="R103" s="33"/>
      <c r="S103" s="33"/>
      <c r="T103" s="33"/>
      <c r="U103" s="33"/>
      <c r="XDG103" s="15"/>
      <c r="XDH103" s="15"/>
      <c r="XDI103" s="15"/>
      <c r="XDJ103" s="15"/>
      <c r="XDK103" s="15"/>
      <c r="XDL103" s="15"/>
      <c r="XDM103" s="15"/>
      <c r="XDN103" s="15"/>
      <c r="XDO103" s="15"/>
      <c r="XDP103" s="15"/>
      <c r="XDQ103" s="15"/>
      <c r="XDR103" s="15"/>
      <c r="XDS103" s="15"/>
      <c r="XDT103" s="15"/>
      <c r="XDU103" s="15"/>
      <c r="XDV103" s="15"/>
      <c r="XDW103" s="15"/>
      <c r="XDX103" s="15"/>
      <c r="XDY103" s="15"/>
      <c r="XDZ103" s="15"/>
      <c r="XEA103" s="15"/>
      <c r="XEB103" s="15"/>
      <c r="XEC103" s="15"/>
      <c r="XED103" s="15"/>
      <c r="XEE103" s="15"/>
      <c r="XEF103" s="15"/>
      <c r="XEG103" s="15"/>
      <c r="XEH103" s="15"/>
      <c r="XEI103" s="15"/>
      <c r="XEJ103" s="15"/>
      <c r="XEK103" s="15"/>
      <c r="XEL103" s="15"/>
      <c r="XEM103" s="15"/>
      <c r="XEN103" s="15"/>
      <c r="XEO103" s="15"/>
      <c r="XEP103" s="15"/>
      <c r="XEQ103" s="15"/>
      <c r="XER103" s="15"/>
      <c r="XES103" s="15"/>
      <c r="XET103" s="15"/>
      <c r="XEU103" s="15"/>
      <c r="XEV103" s="15"/>
      <c r="XEW103" s="15"/>
      <c r="XEX103" s="15"/>
      <c r="XEY103" s="15"/>
      <c r="XEZ103" s="15"/>
      <c r="XFA103" s="15"/>
      <c r="XFB103" s="15"/>
      <c r="XFC103" s="15"/>
      <c r="XFD103" s="15"/>
    </row>
    <row r="104" spans="1:21 16335:16384" s="29" customFormat="1" ht="11.25">
      <c r="A104" s="333"/>
      <c r="B104" s="133"/>
      <c r="C104" s="103"/>
      <c r="D104" s="130" t="s">
        <v>112</v>
      </c>
      <c r="E104" s="134"/>
      <c r="F104" s="135" t="s">
        <v>113</v>
      </c>
      <c r="G104" s="135">
        <v>2</v>
      </c>
      <c r="H104" s="135">
        <v>2.2999999999999998</v>
      </c>
      <c r="I104" s="103"/>
      <c r="J104" s="140">
        <f>G104*H104</f>
        <v>4.5999999999999996</v>
      </c>
      <c r="K104" s="103"/>
      <c r="L104" s="103"/>
      <c r="M104" s="103"/>
      <c r="N104" s="334"/>
      <c r="O104" s="103"/>
      <c r="P104" s="103"/>
      <c r="Q104" s="103"/>
      <c r="R104" s="103"/>
      <c r="S104" s="103"/>
      <c r="T104" s="103"/>
      <c r="U104" s="103"/>
      <c r="XDG104" s="15"/>
      <c r="XDH104" s="15"/>
      <c r="XDI104" s="15"/>
      <c r="XDJ104" s="15"/>
      <c r="XDK104" s="15"/>
      <c r="XDL104" s="15"/>
      <c r="XDM104" s="15"/>
      <c r="XDN104" s="15"/>
      <c r="XDO104" s="15"/>
      <c r="XDP104" s="15"/>
      <c r="XDQ104" s="15"/>
      <c r="XDR104" s="15"/>
      <c r="XDS104" s="15"/>
      <c r="XDT104" s="15"/>
      <c r="XDU104" s="15"/>
      <c r="XDV104" s="15"/>
      <c r="XDW104" s="15"/>
      <c r="XDX104" s="15"/>
      <c r="XDY104" s="15"/>
      <c r="XDZ104" s="15"/>
      <c r="XEA104" s="15"/>
      <c r="XEB104" s="15"/>
      <c r="XEC104" s="15"/>
      <c r="XED104" s="15"/>
      <c r="XEE104" s="15"/>
      <c r="XEF104" s="15"/>
      <c r="XEG104" s="15"/>
      <c r="XEH104" s="15"/>
      <c r="XEI104" s="15"/>
      <c r="XEJ104" s="15"/>
      <c r="XEK104" s="15"/>
      <c r="XEL104" s="15"/>
      <c r="XEM104" s="15"/>
      <c r="XEN104" s="15"/>
      <c r="XEO104" s="15"/>
      <c r="XEP104" s="15"/>
      <c r="XEQ104" s="15"/>
      <c r="XER104" s="15"/>
      <c r="XES104" s="15"/>
      <c r="XET104" s="15"/>
      <c r="XEU104" s="15"/>
      <c r="XEV104" s="15"/>
      <c r="XEW104" s="15"/>
      <c r="XEX104" s="15"/>
      <c r="XEY104" s="15"/>
      <c r="XEZ104" s="15"/>
      <c r="XFA104" s="15"/>
      <c r="XFB104" s="15"/>
      <c r="XFC104" s="15"/>
      <c r="XFD104" s="15"/>
    </row>
    <row r="105" spans="1:21 16335:16384" s="103" customFormat="1" ht="17.25" customHeight="1">
      <c r="A105" s="113"/>
      <c r="B105" s="114"/>
      <c r="C105" s="113"/>
      <c r="D105" s="115" t="s">
        <v>49</v>
      </c>
      <c r="E105" s="142" t="s">
        <v>119</v>
      </c>
      <c r="F105" s="142" t="s">
        <v>120</v>
      </c>
      <c r="G105" s="142"/>
      <c r="H105" s="142"/>
      <c r="I105" s="143"/>
      <c r="J105" s="143"/>
      <c r="K105" s="143"/>
      <c r="L105" s="144">
        <f>SUM(L106:L156)</f>
        <v>0</v>
      </c>
      <c r="M105" s="113"/>
      <c r="N105" s="114"/>
      <c r="O105" s="113"/>
      <c r="P105" s="113"/>
      <c r="Q105" s="113"/>
      <c r="R105" s="113"/>
      <c r="S105" s="113"/>
      <c r="T105" s="113"/>
      <c r="U105" s="113"/>
      <c r="XDG105" s="15"/>
      <c r="XDH105" s="15"/>
      <c r="XDI105" s="15"/>
      <c r="XDJ105" s="15"/>
      <c r="XDK105" s="15"/>
      <c r="XDL105" s="15"/>
      <c r="XDM105" s="15"/>
      <c r="XDN105" s="15"/>
      <c r="XDO105" s="15"/>
      <c r="XDP105" s="15"/>
      <c r="XDQ105" s="15"/>
      <c r="XDR105" s="15"/>
      <c r="XDS105" s="15"/>
      <c r="XDT105" s="15"/>
      <c r="XDU105" s="15"/>
      <c r="XDV105" s="15"/>
      <c r="XDW105" s="15"/>
      <c r="XDX105" s="15"/>
      <c r="XDY105" s="15"/>
      <c r="XDZ105" s="15"/>
      <c r="XEA105" s="15"/>
      <c r="XEB105" s="15"/>
      <c r="XEC105" s="15"/>
      <c r="XED105" s="15"/>
      <c r="XEE105" s="15"/>
      <c r="XEF105" s="15"/>
      <c r="XEG105" s="15"/>
      <c r="XEH105" s="15"/>
      <c r="XEI105" s="15"/>
      <c r="XEJ105" s="15"/>
      <c r="XEK105" s="15"/>
      <c r="XEL105" s="15"/>
      <c r="XEM105" s="15"/>
      <c r="XEN105" s="15"/>
      <c r="XEO105" s="15"/>
      <c r="XEP105" s="15"/>
      <c r="XEQ105" s="15"/>
      <c r="XER105" s="15"/>
      <c r="XES105" s="15"/>
      <c r="XET105" s="15"/>
      <c r="XEU105" s="15"/>
      <c r="XEV105" s="15"/>
      <c r="XEW105" s="15"/>
      <c r="XEX105" s="15"/>
      <c r="XEY105" s="15"/>
      <c r="XEZ105" s="15"/>
      <c r="XFA105" s="15"/>
      <c r="XFB105" s="15"/>
      <c r="XFC105" s="15"/>
      <c r="XFD105" s="15"/>
    </row>
    <row r="106" spans="1:21 16335:16384" s="104" customFormat="1" ht="24.2" customHeight="1">
      <c r="A106" s="33"/>
      <c r="B106" s="34"/>
      <c r="C106" s="121">
        <v>3</v>
      </c>
      <c r="D106" s="121" t="s">
        <v>103</v>
      </c>
      <c r="E106" s="122" t="s">
        <v>121</v>
      </c>
      <c r="F106" s="336" t="s">
        <v>122</v>
      </c>
      <c r="G106" s="336"/>
      <c r="H106" s="336"/>
      <c r="I106" s="126" t="s">
        <v>106</v>
      </c>
      <c r="J106" s="127">
        <f>SUM(J111:J122)</f>
        <v>172.85000000000002</v>
      </c>
      <c r="K106" s="128"/>
      <c r="L106" s="128">
        <f>ROUND(K106*J106,2)</f>
        <v>0</v>
      </c>
      <c r="M106" s="129" t="s">
        <v>107</v>
      </c>
      <c r="N106" s="34"/>
      <c r="O106" s="33"/>
      <c r="P106" s="33"/>
      <c r="Q106" s="33"/>
      <c r="R106" s="33"/>
      <c r="S106" s="33"/>
      <c r="T106" s="33"/>
      <c r="U106" s="33"/>
      <c r="XDG106" s="15"/>
      <c r="XDH106" s="15"/>
      <c r="XDI106" s="15"/>
      <c r="XDJ106" s="15"/>
      <c r="XDK106" s="15"/>
      <c r="XDL106" s="15"/>
      <c r="XDM106" s="15"/>
      <c r="XDN106" s="15"/>
      <c r="XDO106" s="15"/>
      <c r="XDP106" s="15"/>
      <c r="XDQ106" s="15"/>
      <c r="XDR106" s="15"/>
      <c r="XDS106" s="15"/>
      <c r="XDT106" s="15"/>
      <c r="XDU106" s="15"/>
      <c r="XDV106" s="15"/>
      <c r="XDW106" s="15"/>
      <c r="XDX106" s="15"/>
      <c r="XDY106" s="15"/>
      <c r="XDZ106" s="15"/>
      <c r="XEA106" s="15"/>
      <c r="XEB106" s="15"/>
      <c r="XEC106" s="15"/>
      <c r="XED106" s="15"/>
      <c r="XEE106" s="15"/>
      <c r="XEF106" s="15"/>
      <c r="XEG106" s="15"/>
      <c r="XEH106" s="15"/>
      <c r="XEI106" s="15"/>
      <c r="XEJ106" s="15"/>
      <c r="XEK106" s="15"/>
      <c r="XEL106" s="15"/>
      <c r="XEM106" s="15"/>
      <c r="XEN106" s="15"/>
      <c r="XEO106" s="15"/>
      <c r="XEP106" s="15"/>
      <c r="XEQ106" s="15"/>
      <c r="XER106" s="15"/>
      <c r="XES106" s="15"/>
      <c r="XET106" s="15"/>
      <c r="XEU106" s="15"/>
      <c r="XEV106" s="15"/>
      <c r="XEW106" s="15"/>
      <c r="XEX106" s="15"/>
      <c r="XEY106" s="15"/>
      <c r="XEZ106" s="15"/>
      <c r="XFA106" s="15"/>
      <c r="XFB106" s="15"/>
      <c r="XFC106" s="15"/>
      <c r="XFD106" s="15"/>
    </row>
    <row r="107" spans="1:21 16335:16384" s="104" customFormat="1" ht="19.5">
      <c r="A107" s="33"/>
      <c r="B107" s="34"/>
      <c r="C107" s="33"/>
      <c r="D107" s="130" t="s">
        <v>108</v>
      </c>
      <c r="E107" s="33"/>
      <c r="F107" s="141" t="s">
        <v>123</v>
      </c>
      <c r="G107" s="141"/>
      <c r="H107" s="141"/>
      <c r="I107" s="33"/>
      <c r="J107" s="33"/>
      <c r="K107" s="33"/>
      <c r="L107" s="33"/>
      <c r="M107" s="33"/>
      <c r="N107" s="34"/>
      <c r="O107" s="33"/>
      <c r="P107" s="33"/>
      <c r="Q107" s="33"/>
      <c r="R107" s="33"/>
      <c r="S107" s="33"/>
      <c r="T107" s="33"/>
      <c r="U107" s="33"/>
      <c r="XDG107" s="15"/>
      <c r="XDH107" s="15"/>
      <c r="XDI107" s="15"/>
      <c r="XDJ107" s="15"/>
      <c r="XDK107" s="15"/>
      <c r="XDL107" s="15"/>
      <c r="XDM107" s="15"/>
      <c r="XDN107" s="15"/>
      <c r="XDO107" s="15"/>
      <c r="XDP107" s="15"/>
      <c r="XDQ107" s="15"/>
      <c r="XDR107" s="15"/>
      <c r="XDS107" s="15"/>
      <c r="XDT107" s="15"/>
      <c r="XDU107" s="15"/>
      <c r="XDV107" s="15"/>
      <c r="XDW107" s="15"/>
      <c r="XDX107" s="15"/>
      <c r="XDY107" s="15"/>
      <c r="XDZ107" s="15"/>
      <c r="XEA107" s="15"/>
      <c r="XEB107" s="15"/>
      <c r="XEC107" s="15"/>
      <c r="XED107" s="15"/>
      <c r="XEE107" s="15"/>
      <c r="XEF107" s="15"/>
      <c r="XEG107" s="15"/>
      <c r="XEH107" s="15"/>
      <c r="XEI107" s="15"/>
      <c r="XEJ107" s="15"/>
      <c r="XEK107" s="15"/>
      <c r="XEL107" s="15"/>
      <c r="XEM107" s="15"/>
      <c r="XEN107" s="15"/>
      <c r="XEO107" s="15"/>
      <c r="XEP107" s="15"/>
      <c r="XEQ107" s="15"/>
      <c r="XER107" s="15"/>
      <c r="XES107" s="15"/>
      <c r="XET107" s="15"/>
      <c r="XEU107" s="15"/>
      <c r="XEV107" s="15"/>
      <c r="XEW107" s="15"/>
      <c r="XEX107" s="15"/>
      <c r="XEY107" s="15"/>
      <c r="XEZ107" s="15"/>
      <c r="XFA107" s="15"/>
      <c r="XFB107" s="15"/>
      <c r="XFC107" s="15"/>
      <c r="XFD107" s="15"/>
    </row>
    <row r="108" spans="1:21 16335:16384" s="103" customFormat="1" ht="11.25">
      <c r="A108" s="33"/>
      <c r="B108" s="34"/>
      <c r="C108" s="33"/>
      <c r="D108" s="131" t="s">
        <v>110</v>
      </c>
      <c r="E108" s="33"/>
      <c r="F108" s="132" t="s">
        <v>124</v>
      </c>
      <c r="G108" s="132"/>
      <c r="H108" s="132"/>
      <c r="I108" s="33"/>
      <c r="J108" s="33"/>
      <c r="K108" s="33"/>
      <c r="L108" s="33"/>
      <c r="M108" s="33"/>
      <c r="N108" s="34"/>
      <c r="O108" s="33"/>
      <c r="P108" s="33"/>
      <c r="Q108" s="33"/>
      <c r="R108" s="33"/>
      <c r="S108" s="33"/>
      <c r="T108" s="33"/>
      <c r="U108" s="33"/>
      <c r="XDG108" s="15"/>
      <c r="XDH108" s="15"/>
      <c r="XDI108" s="15"/>
      <c r="XDJ108" s="15"/>
      <c r="XDK108" s="15"/>
      <c r="XDL108" s="15"/>
      <c r="XDM108" s="15"/>
      <c r="XDN108" s="15"/>
      <c r="XDO108" s="15"/>
      <c r="XDP108" s="15"/>
      <c r="XDQ108" s="15"/>
      <c r="XDR108" s="15"/>
      <c r="XDS108" s="15"/>
      <c r="XDT108" s="15"/>
      <c r="XDU108" s="15"/>
      <c r="XDV108" s="15"/>
      <c r="XDW108" s="15"/>
      <c r="XDX108" s="15"/>
      <c r="XDY108" s="15"/>
      <c r="XDZ108" s="15"/>
      <c r="XEA108" s="15"/>
      <c r="XEB108" s="15"/>
      <c r="XEC108" s="15"/>
      <c r="XED108" s="15"/>
      <c r="XEE108" s="15"/>
      <c r="XEF108" s="15"/>
      <c r="XEG108" s="15"/>
      <c r="XEH108" s="15"/>
      <c r="XEI108" s="15"/>
      <c r="XEJ108" s="15"/>
      <c r="XEK108" s="15"/>
      <c r="XEL108" s="15"/>
      <c r="XEM108" s="15"/>
      <c r="XEN108" s="15"/>
      <c r="XEO108" s="15"/>
      <c r="XEP108" s="15"/>
      <c r="XEQ108" s="15"/>
      <c r="XER108" s="15"/>
      <c r="XES108" s="15"/>
      <c r="XET108" s="15"/>
      <c r="XEU108" s="15"/>
      <c r="XEV108" s="15"/>
      <c r="XEW108" s="15"/>
      <c r="XEX108" s="15"/>
      <c r="XEY108" s="15"/>
      <c r="XEZ108" s="15"/>
      <c r="XFA108" s="15"/>
      <c r="XFB108" s="15"/>
      <c r="XFC108" s="15"/>
      <c r="XFD108" s="15"/>
    </row>
    <row r="109" spans="1:21 16335:16384" s="105" customFormat="1" ht="11.25">
      <c r="A109" s="103"/>
      <c r="B109" s="133"/>
      <c r="C109" s="103"/>
      <c r="D109" s="130" t="s">
        <v>112</v>
      </c>
      <c r="E109" s="134"/>
      <c r="F109" s="135" t="s">
        <v>125</v>
      </c>
      <c r="G109" s="135"/>
      <c r="H109" s="135"/>
      <c r="I109" s="103"/>
      <c r="J109" s="134"/>
      <c r="K109" s="103"/>
      <c r="L109" s="103"/>
      <c r="M109" s="103"/>
      <c r="N109" s="133"/>
      <c r="O109" s="103"/>
      <c r="P109" s="103"/>
      <c r="Q109" s="103"/>
      <c r="R109" s="103"/>
      <c r="S109" s="103"/>
      <c r="T109" s="103"/>
      <c r="U109" s="103"/>
      <c r="XDG109" s="15"/>
      <c r="XDH109" s="15"/>
      <c r="XDI109" s="15"/>
      <c r="XDJ109" s="15"/>
      <c r="XDK109" s="15"/>
      <c r="XDL109" s="15"/>
      <c r="XDM109" s="15"/>
      <c r="XDN109" s="15"/>
      <c r="XDO109" s="15"/>
      <c r="XDP109" s="15"/>
      <c r="XDQ109" s="15"/>
      <c r="XDR109" s="15"/>
      <c r="XDS109" s="15"/>
      <c r="XDT109" s="15"/>
      <c r="XDU109" s="15"/>
      <c r="XDV109" s="15"/>
      <c r="XDW109" s="15"/>
      <c r="XDX109" s="15"/>
      <c r="XDY109" s="15"/>
      <c r="XDZ109" s="15"/>
      <c r="XEA109" s="15"/>
      <c r="XEB109" s="15"/>
      <c r="XEC109" s="15"/>
      <c r="XED109" s="15"/>
      <c r="XEE109" s="15"/>
      <c r="XEF109" s="15"/>
      <c r="XEG109" s="15"/>
      <c r="XEH109" s="15"/>
      <c r="XEI109" s="15"/>
      <c r="XEJ109" s="15"/>
      <c r="XEK109" s="15"/>
      <c r="XEL109" s="15"/>
      <c r="XEM109" s="15"/>
      <c r="XEN109" s="15"/>
      <c r="XEO109" s="15"/>
      <c r="XEP109" s="15"/>
      <c r="XEQ109" s="15"/>
      <c r="XER109" s="15"/>
      <c r="XES109" s="15"/>
      <c r="XET109" s="15"/>
      <c r="XEU109" s="15"/>
      <c r="XEV109" s="15"/>
      <c r="XEW109" s="15"/>
      <c r="XEX109" s="15"/>
      <c r="XEY109" s="15"/>
      <c r="XEZ109" s="15"/>
      <c r="XFA109" s="15"/>
      <c r="XFB109" s="15"/>
      <c r="XFC109" s="15"/>
      <c r="XFD109" s="15"/>
    </row>
    <row r="110" spans="1:21 16335:16384" s="105" customFormat="1" ht="11.25">
      <c r="A110" s="103"/>
      <c r="B110" s="133"/>
      <c r="C110" s="103"/>
      <c r="D110" s="130" t="s">
        <v>112</v>
      </c>
      <c r="E110" s="134"/>
      <c r="F110" s="135" t="s">
        <v>126</v>
      </c>
      <c r="G110" s="135"/>
      <c r="H110" s="135"/>
      <c r="I110" s="103"/>
      <c r="J110" s="134"/>
      <c r="K110" s="103"/>
      <c r="L110" s="103"/>
      <c r="M110" s="103"/>
      <c r="N110" s="133"/>
      <c r="O110" s="103"/>
      <c r="P110" s="103"/>
      <c r="Q110" s="103"/>
      <c r="R110" s="103"/>
      <c r="S110" s="103"/>
      <c r="T110" s="103"/>
      <c r="U110" s="103"/>
      <c r="XDG110" s="15"/>
      <c r="XDH110" s="15"/>
      <c r="XDI110" s="15"/>
      <c r="XDJ110" s="15"/>
      <c r="XDK110" s="15"/>
      <c r="XDL110" s="15"/>
      <c r="XDM110" s="15"/>
      <c r="XDN110" s="15"/>
      <c r="XDO110" s="15"/>
      <c r="XDP110" s="15"/>
      <c r="XDQ110" s="15"/>
      <c r="XDR110" s="15"/>
      <c r="XDS110" s="15"/>
      <c r="XDT110" s="15"/>
      <c r="XDU110" s="15"/>
      <c r="XDV110" s="15"/>
      <c r="XDW110" s="15"/>
      <c r="XDX110" s="15"/>
      <c r="XDY110" s="15"/>
      <c r="XDZ110" s="15"/>
      <c r="XEA110" s="15"/>
      <c r="XEB110" s="15"/>
      <c r="XEC110" s="15"/>
      <c r="XED110" s="15"/>
      <c r="XEE110" s="15"/>
      <c r="XEF110" s="15"/>
      <c r="XEG110" s="15"/>
      <c r="XEH110" s="15"/>
      <c r="XEI110" s="15"/>
      <c r="XEJ110" s="15"/>
      <c r="XEK110" s="15"/>
      <c r="XEL110" s="15"/>
      <c r="XEM110" s="15"/>
      <c r="XEN110" s="15"/>
      <c r="XEO110" s="15"/>
      <c r="XEP110" s="15"/>
      <c r="XEQ110" s="15"/>
      <c r="XER110" s="15"/>
      <c r="XES110" s="15"/>
      <c r="XET110" s="15"/>
      <c r="XEU110" s="15"/>
      <c r="XEV110" s="15"/>
      <c r="XEW110" s="15"/>
      <c r="XEX110" s="15"/>
      <c r="XEY110" s="15"/>
      <c r="XEZ110" s="15"/>
      <c r="XFA110" s="15"/>
      <c r="XFB110" s="15"/>
      <c r="XFC110" s="15"/>
      <c r="XFD110" s="15"/>
    </row>
    <row r="111" spans="1:21 16335:16384" s="105" customFormat="1" ht="11.25">
      <c r="A111" s="103"/>
      <c r="B111" s="133"/>
      <c r="C111" s="103"/>
      <c r="D111" s="130" t="s">
        <v>112</v>
      </c>
      <c r="E111" s="134"/>
      <c r="F111" s="145">
        <v>29</v>
      </c>
      <c r="G111" s="138">
        <v>1.35</v>
      </c>
      <c r="H111" s="138">
        <v>17</v>
      </c>
      <c r="I111" s="103"/>
      <c r="J111" s="140">
        <f t="shared" ref="J111:J118" si="0">G111*H111</f>
        <v>22.950000000000003</v>
      </c>
      <c r="K111" s="103"/>
      <c r="L111" s="103"/>
      <c r="M111" s="103"/>
      <c r="N111" s="133"/>
      <c r="O111" s="103"/>
      <c r="P111" s="103"/>
      <c r="Q111" s="103"/>
      <c r="R111" s="103"/>
      <c r="S111" s="103"/>
      <c r="T111" s="103"/>
      <c r="U111" s="103"/>
      <c r="XDG111" s="15"/>
      <c r="XDH111" s="15"/>
      <c r="XDI111" s="15"/>
      <c r="XDJ111" s="15"/>
      <c r="XDK111" s="15"/>
      <c r="XDL111" s="15"/>
      <c r="XDM111" s="15"/>
      <c r="XDN111" s="15"/>
      <c r="XDO111" s="15"/>
      <c r="XDP111" s="15"/>
      <c r="XDQ111" s="15"/>
      <c r="XDR111" s="15"/>
      <c r="XDS111" s="15"/>
      <c r="XDT111" s="15"/>
      <c r="XDU111" s="15"/>
      <c r="XDV111" s="15"/>
      <c r="XDW111" s="15"/>
      <c r="XDX111" s="15"/>
      <c r="XDY111" s="15"/>
      <c r="XDZ111" s="15"/>
      <c r="XEA111" s="15"/>
      <c r="XEB111" s="15"/>
      <c r="XEC111" s="15"/>
      <c r="XED111" s="15"/>
      <c r="XEE111" s="15"/>
      <c r="XEF111" s="15"/>
      <c r="XEG111" s="15"/>
      <c r="XEH111" s="15"/>
      <c r="XEI111" s="15"/>
      <c r="XEJ111" s="15"/>
      <c r="XEK111" s="15"/>
      <c r="XEL111" s="15"/>
      <c r="XEM111" s="15"/>
      <c r="XEN111" s="15"/>
      <c r="XEO111" s="15"/>
      <c r="XEP111" s="15"/>
      <c r="XEQ111" s="15"/>
      <c r="XER111" s="15"/>
      <c r="XES111" s="15"/>
      <c r="XET111" s="15"/>
      <c r="XEU111" s="15"/>
      <c r="XEV111" s="15"/>
      <c r="XEW111" s="15"/>
      <c r="XEX111" s="15"/>
      <c r="XEY111" s="15"/>
      <c r="XEZ111" s="15"/>
      <c r="XFA111" s="15"/>
      <c r="XFB111" s="15"/>
      <c r="XFC111" s="15"/>
      <c r="XFD111" s="15"/>
    </row>
    <row r="112" spans="1:21 16335:16384" s="105" customFormat="1" ht="11.25">
      <c r="A112" s="103"/>
      <c r="B112" s="133"/>
      <c r="C112" s="103"/>
      <c r="D112" s="130" t="s">
        <v>112</v>
      </c>
      <c r="E112" s="134"/>
      <c r="F112" s="135">
        <v>30</v>
      </c>
      <c r="G112" s="138">
        <v>1.35</v>
      </c>
      <c r="H112" s="138">
        <v>16</v>
      </c>
      <c r="I112" s="103"/>
      <c r="J112" s="140">
        <f t="shared" si="0"/>
        <v>21.6</v>
      </c>
      <c r="K112" s="103"/>
      <c r="L112" s="103"/>
      <c r="M112" s="103"/>
      <c r="N112" s="133"/>
      <c r="O112" s="103"/>
      <c r="P112" s="103"/>
      <c r="Q112" s="103"/>
      <c r="R112" s="103"/>
      <c r="S112" s="103"/>
      <c r="T112" s="103"/>
      <c r="U112" s="103"/>
      <c r="XDG112" s="15"/>
      <c r="XDH112" s="15"/>
      <c r="XDI112" s="15"/>
      <c r="XDJ112" s="15"/>
      <c r="XDK112" s="15"/>
      <c r="XDL112" s="15"/>
      <c r="XDM112" s="15"/>
      <c r="XDN112" s="15"/>
      <c r="XDO112" s="15"/>
      <c r="XDP112" s="15"/>
      <c r="XDQ112" s="15"/>
      <c r="XDR112" s="15"/>
      <c r="XDS112" s="15"/>
      <c r="XDT112" s="15"/>
      <c r="XDU112" s="15"/>
      <c r="XDV112" s="15"/>
      <c r="XDW112" s="15"/>
      <c r="XDX112" s="15"/>
      <c r="XDY112" s="15"/>
      <c r="XDZ112" s="15"/>
      <c r="XEA112" s="15"/>
      <c r="XEB112" s="15"/>
      <c r="XEC112" s="15"/>
      <c r="XED112" s="15"/>
      <c r="XEE112" s="15"/>
      <c r="XEF112" s="15"/>
      <c r="XEG112" s="15"/>
      <c r="XEH112" s="15"/>
      <c r="XEI112" s="15"/>
      <c r="XEJ112" s="15"/>
      <c r="XEK112" s="15"/>
      <c r="XEL112" s="15"/>
      <c r="XEM112" s="15"/>
      <c r="XEN112" s="15"/>
      <c r="XEO112" s="15"/>
      <c r="XEP112" s="15"/>
      <c r="XEQ112" s="15"/>
      <c r="XER112" s="15"/>
      <c r="XES112" s="15"/>
      <c r="XET112" s="15"/>
      <c r="XEU112" s="15"/>
      <c r="XEV112" s="15"/>
      <c r="XEW112" s="15"/>
      <c r="XEX112" s="15"/>
      <c r="XEY112" s="15"/>
      <c r="XEZ112" s="15"/>
      <c r="XFA112" s="15"/>
      <c r="XFB112" s="15"/>
      <c r="XFC112" s="15"/>
      <c r="XFD112" s="15"/>
    </row>
    <row r="113" spans="1:21 16335:16384" s="105" customFormat="1" ht="11.25">
      <c r="A113" s="103"/>
      <c r="B113" s="133"/>
      <c r="C113" s="103"/>
      <c r="D113" s="130" t="s">
        <v>112</v>
      </c>
      <c r="E113" s="134"/>
      <c r="F113" s="135" t="s">
        <v>127</v>
      </c>
      <c r="G113" s="138">
        <v>1.35</v>
      </c>
      <c r="H113" s="138">
        <v>7</v>
      </c>
      <c r="I113" s="104"/>
      <c r="J113" s="140">
        <f t="shared" si="0"/>
        <v>9.4500000000000011</v>
      </c>
      <c r="K113" s="103"/>
      <c r="L113" s="103"/>
      <c r="M113" s="103"/>
      <c r="N113" s="133"/>
      <c r="O113" s="103"/>
      <c r="P113" s="103"/>
      <c r="Q113" s="103"/>
      <c r="R113" s="103"/>
      <c r="S113" s="103"/>
      <c r="T113" s="103"/>
      <c r="U113" s="103"/>
      <c r="XDG113" s="15"/>
      <c r="XDH113" s="15"/>
      <c r="XDI113" s="15"/>
      <c r="XDJ113" s="15"/>
      <c r="XDK113" s="15"/>
      <c r="XDL113" s="15"/>
      <c r="XDM113" s="15"/>
      <c r="XDN113" s="15"/>
      <c r="XDO113" s="15"/>
      <c r="XDP113" s="15"/>
      <c r="XDQ113" s="15"/>
      <c r="XDR113" s="15"/>
      <c r="XDS113" s="15"/>
      <c r="XDT113" s="15"/>
      <c r="XDU113" s="15"/>
      <c r="XDV113" s="15"/>
      <c r="XDW113" s="15"/>
      <c r="XDX113" s="15"/>
      <c r="XDY113" s="15"/>
      <c r="XDZ113" s="15"/>
      <c r="XEA113" s="15"/>
      <c r="XEB113" s="15"/>
      <c r="XEC113" s="15"/>
      <c r="XED113" s="15"/>
      <c r="XEE113" s="15"/>
      <c r="XEF113" s="15"/>
      <c r="XEG113" s="15"/>
      <c r="XEH113" s="15"/>
      <c r="XEI113" s="15"/>
      <c r="XEJ113" s="15"/>
      <c r="XEK113" s="15"/>
      <c r="XEL113" s="15"/>
      <c r="XEM113" s="15"/>
      <c r="XEN113" s="15"/>
      <c r="XEO113" s="15"/>
      <c r="XEP113" s="15"/>
      <c r="XEQ113" s="15"/>
      <c r="XER113" s="15"/>
      <c r="XES113" s="15"/>
      <c r="XET113" s="15"/>
      <c r="XEU113" s="15"/>
      <c r="XEV113" s="15"/>
      <c r="XEW113" s="15"/>
      <c r="XEX113" s="15"/>
      <c r="XEY113" s="15"/>
      <c r="XEZ113" s="15"/>
      <c r="XFA113" s="15"/>
      <c r="XFB113" s="15"/>
      <c r="XFC113" s="15"/>
      <c r="XFD113" s="15"/>
    </row>
    <row r="114" spans="1:21 16335:16384" s="103" customFormat="1" ht="11.25">
      <c r="A114" s="104"/>
      <c r="B114" s="136"/>
      <c r="C114" s="104"/>
      <c r="D114" s="130" t="s">
        <v>112</v>
      </c>
      <c r="E114" s="137"/>
      <c r="F114" s="135" t="s">
        <v>128</v>
      </c>
      <c r="G114" s="138">
        <v>2.1</v>
      </c>
      <c r="H114" s="138">
        <v>6</v>
      </c>
      <c r="J114" s="140">
        <f t="shared" si="0"/>
        <v>12.600000000000001</v>
      </c>
      <c r="K114" s="104"/>
      <c r="L114" s="104"/>
      <c r="M114" s="104"/>
      <c r="N114" s="136"/>
      <c r="O114" s="104"/>
      <c r="P114" s="104"/>
      <c r="Q114" s="104"/>
      <c r="R114" s="104"/>
      <c r="S114" s="104"/>
      <c r="T114" s="104"/>
      <c r="U114" s="104"/>
      <c r="XDG114" s="15"/>
      <c r="XDH114" s="15"/>
      <c r="XDI114" s="15"/>
      <c r="XDJ114" s="15"/>
      <c r="XDK114" s="15"/>
      <c r="XDL114" s="15"/>
      <c r="XDM114" s="15"/>
      <c r="XDN114" s="15"/>
      <c r="XDO114" s="15"/>
      <c r="XDP114" s="15"/>
      <c r="XDQ114" s="15"/>
      <c r="XDR114" s="15"/>
      <c r="XDS114" s="15"/>
      <c r="XDT114" s="15"/>
      <c r="XDU114" s="15"/>
      <c r="XDV114" s="15"/>
      <c r="XDW114" s="15"/>
      <c r="XDX114" s="15"/>
      <c r="XDY114" s="15"/>
      <c r="XDZ114" s="15"/>
      <c r="XEA114" s="15"/>
      <c r="XEB114" s="15"/>
      <c r="XEC114" s="15"/>
      <c r="XED114" s="15"/>
      <c r="XEE114" s="15"/>
      <c r="XEF114" s="15"/>
      <c r="XEG114" s="15"/>
      <c r="XEH114" s="15"/>
      <c r="XEI114" s="15"/>
      <c r="XEJ114" s="15"/>
      <c r="XEK114" s="15"/>
      <c r="XEL114" s="15"/>
      <c r="XEM114" s="15"/>
      <c r="XEN114" s="15"/>
      <c r="XEO114" s="15"/>
      <c r="XEP114" s="15"/>
      <c r="XEQ114" s="15"/>
      <c r="XER114" s="15"/>
      <c r="XES114" s="15"/>
      <c r="XET114" s="15"/>
      <c r="XEU114" s="15"/>
      <c r="XEV114" s="15"/>
      <c r="XEW114" s="15"/>
      <c r="XEX114" s="15"/>
      <c r="XEY114" s="15"/>
      <c r="XEZ114" s="15"/>
      <c r="XFA114" s="15"/>
      <c r="XFB114" s="15"/>
      <c r="XFC114" s="15"/>
      <c r="XFD114" s="15"/>
    </row>
    <row r="115" spans="1:21 16335:16384" s="103" customFormat="1" ht="11.25">
      <c r="A115" s="104"/>
      <c r="B115" s="136"/>
      <c r="C115" s="104"/>
      <c r="D115" s="130" t="s">
        <v>112</v>
      </c>
      <c r="E115" s="137"/>
      <c r="F115" s="135">
        <v>33</v>
      </c>
      <c r="G115" s="138">
        <v>1.35</v>
      </c>
      <c r="H115" s="138">
        <v>16</v>
      </c>
      <c r="I115" s="104"/>
      <c r="J115" s="140">
        <f t="shared" si="0"/>
        <v>21.6</v>
      </c>
      <c r="K115" s="104"/>
      <c r="L115" s="104"/>
      <c r="M115" s="104"/>
      <c r="N115" s="136"/>
      <c r="O115" s="104"/>
      <c r="P115" s="104"/>
      <c r="Q115" s="104"/>
      <c r="R115" s="104"/>
      <c r="S115" s="104"/>
      <c r="T115" s="104"/>
      <c r="U115" s="104"/>
      <c r="XDG115" s="15"/>
      <c r="XDH115" s="15"/>
      <c r="XDI115" s="15"/>
      <c r="XDJ115" s="15"/>
      <c r="XDK115" s="15"/>
      <c r="XDL115" s="15"/>
      <c r="XDM115" s="15"/>
      <c r="XDN115" s="15"/>
      <c r="XDO115" s="15"/>
      <c r="XDP115" s="15"/>
      <c r="XDQ115" s="15"/>
      <c r="XDR115" s="15"/>
      <c r="XDS115" s="15"/>
      <c r="XDT115" s="15"/>
      <c r="XDU115" s="15"/>
      <c r="XDV115" s="15"/>
      <c r="XDW115" s="15"/>
      <c r="XDX115" s="15"/>
      <c r="XDY115" s="15"/>
      <c r="XDZ115" s="15"/>
      <c r="XEA115" s="15"/>
      <c r="XEB115" s="15"/>
      <c r="XEC115" s="15"/>
      <c r="XED115" s="15"/>
      <c r="XEE115" s="15"/>
      <c r="XEF115" s="15"/>
      <c r="XEG115" s="15"/>
      <c r="XEH115" s="15"/>
      <c r="XEI115" s="15"/>
      <c r="XEJ115" s="15"/>
      <c r="XEK115" s="15"/>
      <c r="XEL115" s="15"/>
      <c r="XEM115" s="15"/>
      <c r="XEN115" s="15"/>
      <c r="XEO115" s="15"/>
      <c r="XEP115" s="15"/>
      <c r="XEQ115" s="15"/>
      <c r="XER115" s="15"/>
      <c r="XES115" s="15"/>
      <c r="XET115" s="15"/>
      <c r="XEU115" s="15"/>
      <c r="XEV115" s="15"/>
      <c r="XEW115" s="15"/>
      <c r="XEX115" s="15"/>
      <c r="XEY115" s="15"/>
      <c r="XEZ115" s="15"/>
      <c r="XFA115" s="15"/>
      <c r="XFB115" s="15"/>
      <c r="XFC115" s="15"/>
      <c r="XFD115" s="15"/>
    </row>
    <row r="116" spans="1:21 16335:16384" s="103" customFormat="1" ht="11.25">
      <c r="A116" s="104"/>
      <c r="B116" s="136"/>
      <c r="C116" s="104"/>
      <c r="D116" s="130" t="s">
        <v>112</v>
      </c>
      <c r="E116" s="137"/>
      <c r="F116" s="135" t="s">
        <v>129</v>
      </c>
      <c r="G116" s="138">
        <v>1.35</v>
      </c>
      <c r="H116" s="138">
        <v>7</v>
      </c>
      <c r="I116" s="104"/>
      <c r="J116" s="140">
        <f t="shared" si="0"/>
        <v>9.4500000000000011</v>
      </c>
      <c r="K116" s="104"/>
      <c r="L116" s="104"/>
      <c r="M116" s="104"/>
      <c r="N116" s="136"/>
      <c r="O116" s="104"/>
      <c r="P116" s="104"/>
      <c r="Q116" s="104"/>
      <c r="R116" s="104"/>
      <c r="S116" s="104"/>
      <c r="T116" s="104"/>
      <c r="U116" s="104"/>
      <c r="XDG116" s="15"/>
      <c r="XDH116" s="15"/>
      <c r="XDI116" s="15"/>
      <c r="XDJ116" s="15"/>
      <c r="XDK116" s="15"/>
      <c r="XDL116" s="15"/>
      <c r="XDM116" s="15"/>
      <c r="XDN116" s="15"/>
      <c r="XDO116" s="15"/>
      <c r="XDP116" s="15"/>
      <c r="XDQ116" s="15"/>
      <c r="XDR116" s="15"/>
      <c r="XDS116" s="15"/>
      <c r="XDT116" s="15"/>
      <c r="XDU116" s="15"/>
      <c r="XDV116" s="15"/>
      <c r="XDW116" s="15"/>
      <c r="XDX116" s="15"/>
      <c r="XDY116" s="15"/>
      <c r="XDZ116" s="15"/>
      <c r="XEA116" s="15"/>
      <c r="XEB116" s="15"/>
      <c r="XEC116" s="15"/>
      <c r="XED116" s="15"/>
      <c r="XEE116" s="15"/>
      <c r="XEF116" s="15"/>
      <c r="XEG116" s="15"/>
      <c r="XEH116" s="15"/>
      <c r="XEI116" s="15"/>
      <c r="XEJ116" s="15"/>
      <c r="XEK116" s="15"/>
      <c r="XEL116" s="15"/>
      <c r="XEM116" s="15"/>
      <c r="XEN116" s="15"/>
      <c r="XEO116" s="15"/>
      <c r="XEP116" s="15"/>
      <c r="XEQ116" s="15"/>
      <c r="XER116" s="15"/>
      <c r="XES116" s="15"/>
      <c r="XET116" s="15"/>
      <c r="XEU116" s="15"/>
      <c r="XEV116" s="15"/>
      <c r="XEW116" s="15"/>
      <c r="XEX116" s="15"/>
      <c r="XEY116" s="15"/>
      <c r="XEZ116" s="15"/>
      <c r="XFA116" s="15"/>
      <c r="XFB116" s="15"/>
      <c r="XFC116" s="15"/>
      <c r="XFD116" s="15"/>
    </row>
    <row r="117" spans="1:21 16335:16384" s="103" customFormat="1" ht="11.25">
      <c r="A117" s="104"/>
      <c r="B117" s="136"/>
      <c r="C117" s="104"/>
      <c r="D117" s="130" t="s">
        <v>112</v>
      </c>
      <c r="E117" s="137"/>
      <c r="F117" s="135" t="s">
        <v>130</v>
      </c>
      <c r="G117" s="138">
        <v>2.1</v>
      </c>
      <c r="H117" s="138">
        <v>6</v>
      </c>
      <c r="J117" s="140">
        <f t="shared" si="0"/>
        <v>12.600000000000001</v>
      </c>
      <c r="K117" s="104"/>
      <c r="L117" s="104"/>
      <c r="M117" s="104"/>
      <c r="N117" s="136"/>
      <c r="O117" s="104"/>
      <c r="P117" s="104"/>
      <c r="Q117" s="104"/>
      <c r="R117" s="104"/>
      <c r="S117" s="104"/>
      <c r="T117" s="104"/>
      <c r="U117" s="104"/>
      <c r="XDG117" s="15"/>
      <c r="XDH117" s="15"/>
      <c r="XDI117" s="15"/>
      <c r="XDJ117" s="15"/>
      <c r="XDK117" s="15"/>
      <c r="XDL117" s="15"/>
      <c r="XDM117" s="15"/>
      <c r="XDN117" s="15"/>
      <c r="XDO117" s="15"/>
      <c r="XDP117" s="15"/>
      <c r="XDQ117" s="15"/>
      <c r="XDR117" s="15"/>
      <c r="XDS117" s="15"/>
      <c r="XDT117" s="15"/>
      <c r="XDU117" s="15"/>
      <c r="XDV117" s="15"/>
      <c r="XDW117" s="15"/>
      <c r="XDX117" s="15"/>
      <c r="XDY117" s="15"/>
      <c r="XDZ117" s="15"/>
      <c r="XEA117" s="15"/>
      <c r="XEB117" s="15"/>
      <c r="XEC117" s="15"/>
      <c r="XED117" s="15"/>
      <c r="XEE117" s="15"/>
      <c r="XEF117" s="15"/>
      <c r="XEG117" s="15"/>
      <c r="XEH117" s="15"/>
      <c r="XEI117" s="15"/>
      <c r="XEJ117" s="15"/>
      <c r="XEK117" s="15"/>
      <c r="XEL117" s="15"/>
      <c r="XEM117" s="15"/>
      <c r="XEN117" s="15"/>
      <c r="XEO117" s="15"/>
      <c r="XEP117" s="15"/>
      <c r="XEQ117" s="15"/>
      <c r="XER117" s="15"/>
      <c r="XES117" s="15"/>
      <c r="XET117" s="15"/>
      <c r="XEU117" s="15"/>
      <c r="XEV117" s="15"/>
      <c r="XEW117" s="15"/>
      <c r="XEX117" s="15"/>
      <c r="XEY117" s="15"/>
      <c r="XEZ117" s="15"/>
      <c r="XFA117" s="15"/>
      <c r="XFB117" s="15"/>
      <c r="XFC117" s="15"/>
      <c r="XFD117" s="15"/>
    </row>
    <row r="118" spans="1:21 16335:16384" s="103" customFormat="1" ht="11.25">
      <c r="A118" s="104"/>
      <c r="B118" s="136"/>
      <c r="C118" s="104"/>
      <c r="D118" s="130" t="s">
        <v>112</v>
      </c>
      <c r="E118" s="137"/>
      <c r="F118" s="135">
        <v>35</v>
      </c>
      <c r="G118" s="138">
        <v>1.35</v>
      </c>
      <c r="H118" s="138">
        <v>16</v>
      </c>
      <c r="I118" s="104"/>
      <c r="J118" s="140">
        <f t="shared" si="0"/>
        <v>21.6</v>
      </c>
      <c r="K118" s="104"/>
      <c r="L118" s="104"/>
      <c r="M118" s="104"/>
      <c r="N118" s="136"/>
      <c r="O118" s="104"/>
      <c r="P118" s="104"/>
      <c r="Q118" s="104"/>
      <c r="R118" s="104"/>
      <c r="S118" s="104"/>
      <c r="T118" s="104"/>
      <c r="U118" s="104"/>
      <c r="XDG118" s="15"/>
      <c r="XDH118" s="15"/>
      <c r="XDI118" s="15"/>
      <c r="XDJ118" s="15"/>
      <c r="XDK118" s="15"/>
      <c r="XDL118" s="15"/>
      <c r="XDM118" s="15"/>
      <c r="XDN118" s="15"/>
      <c r="XDO118" s="15"/>
      <c r="XDP118" s="15"/>
      <c r="XDQ118" s="15"/>
      <c r="XDR118" s="15"/>
      <c r="XDS118" s="15"/>
      <c r="XDT118" s="15"/>
      <c r="XDU118" s="15"/>
      <c r="XDV118" s="15"/>
      <c r="XDW118" s="15"/>
      <c r="XDX118" s="15"/>
      <c r="XDY118" s="15"/>
      <c r="XDZ118" s="15"/>
      <c r="XEA118" s="15"/>
      <c r="XEB118" s="15"/>
      <c r="XEC118" s="15"/>
      <c r="XED118" s="15"/>
      <c r="XEE118" s="15"/>
      <c r="XEF118" s="15"/>
      <c r="XEG118" s="15"/>
      <c r="XEH118" s="15"/>
      <c r="XEI118" s="15"/>
      <c r="XEJ118" s="15"/>
      <c r="XEK118" s="15"/>
      <c r="XEL118" s="15"/>
      <c r="XEM118" s="15"/>
      <c r="XEN118" s="15"/>
      <c r="XEO118" s="15"/>
      <c r="XEP118" s="15"/>
      <c r="XEQ118" s="15"/>
      <c r="XER118" s="15"/>
      <c r="XES118" s="15"/>
      <c r="XET118" s="15"/>
      <c r="XEU118" s="15"/>
      <c r="XEV118" s="15"/>
      <c r="XEW118" s="15"/>
      <c r="XEX118" s="15"/>
      <c r="XEY118" s="15"/>
      <c r="XEZ118" s="15"/>
      <c r="XFA118" s="15"/>
      <c r="XFB118" s="15"/>
      <c r="XFC118" s="15"/>
      <c r="XFD118" s="15"/>
    </row>
    <row r="119" spans="1:21 16335:16384" s="104" customFormat="1" ht="11.25">
      <c r="A119" s="103"/>
      <c r="B119" s="133"/>
      <c r="C119" s="103"/>
      <c r="D119" s="130" t="s">
        <v>112</v>
      </c>
      <c r="E119" s="134"/>
      <c r="F119" s="135" t="s">
        <v>131</v>
      </c>
      <c r="G119" s="135"/>
      <c r="H119" s="135"/>
      <c r="I119" s="103"/>
      <c r="J119" s="134"/>
      <c r="K119" s="103"/>
      <c r="L119" s="103"/>
      <c r="M119" s="103"/>
      <c r="N119" s="133"/>
      <c r="O119" s="103"/>
      <c r="P119" s="103"/>
      <c r="Q119" s="103"/>
      <c r="R119" s="103"/>
      <c r="S119" s="103"/>
      <c r="T119" s="103"/>
      <c r="U119" s="103"/>
      <c r="XDG119" s="15"/>
      <c r="XDH119" s="15"/>
      <c r="XDI119" s="15"/>
      <c r="XDJ119" s="15"/>
      <c r="XDK119" s="15"/>
      <c r="XDL119" s="15"/>
      <c r="XDM119" s="15"/>
      <c r="XDN119" s="15"/>
      <c r="XDO119" s="15"/>
      <c r="XDP119" s="15"/>
      <c r="XDQ119" s="15"/>
      <c r="XDR119" s="15"/>
      <c r="XDS119" s="15"/>
      <c r="XDT119" s="15"/>
      <c r="XDU119" s="15"/>
      <c r="XDV119" s="15"/>
      <c r="XDW119" s="15"/>
      <c r="XDX119" s="15"/>
      <c r="XDY119" s="15"/>
      <c r="XDZ119" s="15"/>
      <c r="XEA119" s="15"/>
      <c r="XEB119" s="15"/>
      <c r="XEC119" s="15"/>
      <c r="XED119" s="15"/>
      <c r="XEE119" s="15"/>
      <c r="XEF119" s="15"/>
      <c r="XEG119" s="15"/>
      <c r="XEH119" s="15"/>
      <c r="XEI119" s="15"/>
      <c r="XEJ119" s="15"/>
      <c r="XEK119" s="15"/>
      <c r="XEL119" s="15"/>
      <c r="XEM119" s="15"/>
      <c r="XEN119" s="15"/>
      <c r="XEO119" s="15"/>
      <c r="XEP119" s="15"/>
      <c r="XEQ119" s="15"/>
      <c r="XER119" s="15"/>
      <c r="XES119" s="15"/>
      <c r="XET119" s="15"/>
      <c r="XEU119" s="15"/>
      <c r="XEV119" s="15"/>
      <c r="XEW119" s="15"/>
      <c r="XEX119" s="15"/>
      <c r="XEY119" s="15"/>
      <c r="XEZ119" s="15"/>
      <c r="XFA119" s="15"/>
      <c r="XFB119" s="15"/>
      <c r="XFC119" s="15"/>
      <c r="XFD119" s="15"/>
    </row>
    <row r="120" spans="1:21 16335:16384" s="104" customFormat="1" ht="11.25">
      <c r="A120" s="103"/>
      <c r="B120" s="133"/>
      <c r="C120" s="103"/>
      <c r="D120" s="130" t="s">
        <v>112</v>
      </c>
      <c r="E120" s="134"/>
      <c r="F120" s="135" t="s">
        <v>132</v>
      </c>
      <c r="G120" s="138">
        <v>0.2</v>
      </c>
      <c r="H120" s="138">
        <f>H111+H112+H113+H115+H116+H118</f>
        <v>79</v>
      </c>
      <c r="I120" s="103"/>
      <c r="J120" s="140">
        <f>G120*H120</f>
        <v>15.8</v>
      </c>
      <c r="K120" s="103"/>
      <c r="L120" s="103"/>
      <c r="M120" s="103"/>
      <c r="N120" s="133"/>
      <c r="O120" s="103"/>
      <c r="P120" s="103"/>
      <c r="Q120" s="103"/>
      <c r="R120" s="103"/>
      <c r="S120" s="103"/>
      <c r="T120" s="103"/>
      <c r="U120" s="103"/>
      <c r="XDG120" s="15"/>
      <c r="XDH120" s="15"/>
      <c r="XDI120" s="15"/>
      <c r="XDJ120" s="15"/>
      <c r="XDK120" s="15"/>
      <c r="XDL120" s="15"/>
      <c r="XDM120" s="15"/>
      <c r="XDN120" s="15"/>
      <c r="XDO120" s="15"/>
      <c r="XDP120" s="15"/>
      <c r="XDQ120" s="15"/>
      <c r="XDR120" s="15"/>
      <c r="XDS120" s="15"/>
      <c r="XDT120" s="15"/>
      <c r="XDU120" s="15"/>
      <c r="XDV120" s="15"/>
      <c r="XDW120" s="15"/>
      <c r="XDX120" s="15"/>
      <c r="XDY120" s="15"/>
      <c r="XDZ120" s="15"/>
      <c r="XEA120" s="15"/>
      <c r="XEB120" s="15"/>
      <c r="XEC120" s="15"/>
      <c r="XED120" s="15"/>
      <c r="XEE120" s="15"/>
      <c r="XEF120" s="15"/>
      <c r="XEG120" s="15"/>
      <c r="XEH120" s="15"/>
      <c r="XEI120" s="15"/>
      <c r="XEJ120" s="15"/>
      <c r="XEK120" s="15"/>
      <c r="XEL120" s="15"/>
      <c r="XEM120" s="15"/>
      <c r="XEN120" s="15"/>
      <c r="XEO120" s="15"/>
      <c r="XEP120" s="15"/>
      <c r="XEQ120" s="15"/>
      <c r="XER120" s="15"/>
      <c r="XES120" s="15"/>
      <c r="XET120" s="15"/>
      <c r="XEU120" s="15"/>
      <c r="XEV120" s="15"/>
      <c r="XEW120" s="15"/>
      <c r="XEX120" s="15"/>
      <c r="XEY120" s="15"/>
      <c r="XEZ120" s="15"/>
      <c r="XFA120" s="15"/>
      <c r="XFB120" s="15"/>
      <c r="XFC120" s="15"/>
      <c r="XFD120" s="15"/>
    </row>
    <row r="121" spans="1:21 16335:16384" s="104" customFormat="1" ht="11.25">
      <c r="A121" s="103"/>
      <c r="B121" s="133"/>
      <c r="C121" s="103"/>
      <c r="D121" s="130" t="s">
        <v>112</v>
      </c>
      <c r="E121" s="134"/>
      <c r="F121" s="135" t="s">
        <v>133</v>
      </c>
      <c r="G121" s="138">
        <v>2.1</v>
      </c>
      <c r="H121" s="138">
        <v>6</v>
      </c>
      <c r="I121" s="103"/>
      <c r="J121" s="140">
        <f>G121*H121</f>
        <v>12.600000000000001</v>
      </c>
      <c r="K121" s="103"/>
      <c r="L121" s="103"/>
      <c r="M121" s="103"/>
      <c r="N121" s="133"/>
      <c r="O121" s="103"/>
      <c r="P121" s="103"/>
      <c r="Q121" s="103"/>
      <c r="R121" s="103"/>
      <c r="S121" s="103"/>
      <c r="T121" s="103"/>
      <c r="U121" s="103"/>
      <c r="XDG121" s="15"/>
      <c r="XDH121" s="15"/>
      <c r="XDI121" s="15"/>
      <c r="XDJ121" s="15"/>
      <c r="XDK121" s="15"/>
      <c r="XDL121" s="15"/>
      <c r="XDM121" s="15"/>
      <c r="XDN121" s="15"/>
      <c r="XDO121" s="15"/>
      <c r="XDP121" s="15"/>
      <c r="XDQ121" s="15"/>
      <c r="XDR121" s="15"/>
      <c r="XDS121" s="15"/>
      <c r="XDT121" s="15"/>
      <c r="XDU121" s="15"/>
      <c r="XDV121" s="15"/>
      <c r="XDW121" s="15"/>
      <c r="XDX121" s="15"/>
      <c r="XDY121" s="15"/>
      <c r="XDZ121" s="15"/>
      <c r="XEA121" s="15"/>
      <c r="XEB121" s="15"/>
      <c r="XEC121" s="15"/>
      <c r="XED121" s="15"/>
      <c r="XEE121" s="15"/>
      <c r="XEF121" s="15"/>
      <c r="XEG121" s="15"/>
      <c r="XEH121" s="15"/>
      <c r="XEI121" s="15"/>
      <c r="XEJ121" s="15"/>
      <c r="XEK121" s="15"/>
      <c r="XEL121" s="15"/>
      <c r="XEM121" s="15"/>
      <c r="XEN121" s="15"/>
      <c r="XEO121" s="15"/>
      <c r="XEP121" s="15"/>
      <c r="XEQ121" s="15"/>
      <c r="XER121" s="15"/>
      <c r="XES121" s="15"/>
      <c r="XET121" s="15"/>
      <c r="XEU121" s="15"/>
      <c r="XEV121" s="15"/>
      <c r="XEW121" s="15"/>
      <c r="XEX121" s="15"/>
      <c r="XEY121" s="15"/>
      <c r="XEZ121" s="15"/>
      <c r="XFA121" s="15"/>
      <c r="XFB121" s="15"/>
      <c r="XFC121" s="15"/>
      <c r="XFD121" s="15"/>
    </row>
    <row r="122" spans="1:21 16335:16384" s="104" customFormat="1" ht="11.25">
      <c r="B122" s="136"/>
      <c r="D122" s="130" t="s">
        <v>112</v>
      </c>
      <c r="E122" s="137"/>
      <c r="F122" s="135" t="s">
        <v>134</v>
      </c>
      <c r="G122" s="138">
        <v>2.1</v>
      </c>
      <c r="H122" s="138">
        <v>6</v>
      </c>
      <c r="I122" s="103"/>
      <c r="J122" s="140">
        <f>G122*H122</f>
        <v>12.600000000000001</v>
      </c>
      <c r="N122" s="136"/>
      <c r="XDG122" s="15"/>
      <c r="XDH122" s="15"/>
      <c r="XDI122" s="15"/>
      <c r="XDJ122" s="15"/>
      <c r="XDK122" s="15"/>
      <c r="XDL122" s="15"/>
      <c r="XDM122" s="15"/>
      <c r="XDN122" s="15"/>
      <c r="XDO122" s="15"/>
      <c r="XDP122" s="15"/>
      <c r="XDQ122" s="15"/>
      <c r="XDR122" s="15"/>
      <c r="XDS122" s="15"/>
      <c r="XDT122" s="15"/>
      <c r="XDU122" s="15"/>
      <c r="XDV122" s="15"/>
      <c r="XDW122" s="15"/>
      <c r="XDX122" s="15"/>
      <c r="XDY122" s="15"/>
      <c r="XDZ122" s="15"/>
      <c r="XEA122" s="15"/>
      <c r="XEB122" s="15"/>
      <c r="XEC122" s="15"/>
      <c r="XED122" s="15"/>
      <c r="XEE122" s="15"/>
      <c r="XEF122" s="15"/>
      <c r="XEG122" s="15"/>
      <c r="XEH122" s="15"/>
      <c r="XEI122" s="15"/>
      <c r="XEJ122" s="15"/>
      <c r="XEK122" s="15"/>
      <c r="XEL122" s="15"/>
      <c r="XEM122" s="15"/>
      <c r="XEN122" s="15"/>
      <c r="XEO122" s="15"/>
      <c r="XEP122" s="15"/>
      <c r="XEQ122" s="15"/>
      <c r="XER122" s="15"/>
      <c r="XES122" s="15"/>
      <c r="XET122" s="15"/>
      <c r="XEU122" s="15"/>
      <c r="XEV122" s="15"/>
      <c r="XEW122" s="15"/>
      <c r="XEX122" s="15"/>
      <c r="XEY122" s="15"/>
      <c r="XEZ122" s="15"/>
      <c r="XFA122" s="15"/>
      <c r="XFB122" s="15"/>
      <c r="XFC122" s="15"/>
      <c r="XFD122" s="15"/>
    </row>
    <row r="123" spans="1:21 16335:16384" s="103" customFormat="1" ht="16.5" customHeight="1">
      <c r="A123" s="33"/>
      <c r="B123" s="34"/>
      <c r="C123" s="121">
        <v>4</v>
      </c>
      <c r="D123" s="121" t="s">
        <v>103</v>
      </c>
      <c r="E123" s="122" t="s">
        <v>135</v>
      </c>
      <c r="F123" s="336" t="s">
        <v>136</v>
      </c>
      <c r="G123" s="336"/>
      <c r="H123" s="336"/>
      <c r="I123" s="126" t="s">
        <v>106</v>
      </c>
      <c r="J123" s="127">
        <f>SUM(J127:J134)</f>
        <v>131.85000000000002</v>
      </c>
      <c r="K123" s="128"/>
      <c r="L123" s="128">
        <f>ROUND(K123*J123,2)</f>
        <v>0</v>
      </c>
      <c r="M123" s="129" t="s">
        <v>107</v>
      </c>
      <c r="N123" s="34"/>
      <c r="O123" s="33"/>
      <c r="P123" s="33"/>
      <c r="Q123" s="33"/>
      <c r="R123" s="33"/>
      <c r="S123" s="33"/>
      <c r="T123" s="33"/>
      <c r="U123" s="33"/>
      <c r="XDG123" s="15"/>
      <c r="XDH123" s="15"/>
      <c r="XDI123" s="15"/>
      <c r="XDJ123" s="15"/>
      <c r="XDK123" s="15"/>
      <c r="XDL123" s="15"/>
      <c r="XDM123" s="15"/>
      <c r="XDN123" s="15"/>
      <c r="XDO123" s="15"/>
      <c r="XDP123" s="15"/>
      <c r="XDQ123" s="15"/>
      <c r="XDR123" s="15"/>
      <c r="XDS123" s="15"/>
      <c r="XDT123" s="15"/>
      <c r="XDU123" s="15"/>
      <c r="XDV123" s="15"/>
      <c r="XDW123" s="15"/>
      <c r="XDX123" s="15"/>
      <c r="XDY123" s="15"/>
      <c r="XDZ123" s="15"/>
      <c r="XEA123" s="15"/>
      <c r="XEB123" s="15"/>
      <c r="XEC123" s="15"/>
      <c r="XED123" s="15"/>
      <c r="XEE123" s="15"/>
      <c r="XEF123" s="15"/>
      <c r="XEG123" s="15"/>
      <c r="XEH123" s="15"/>
      <c r="XEI123" s="15"/>
      <c r="XEJ123" s="15"/>
      <c r="XEK123" s="15"/>
      <c r="XEL123" s="15"/>
      <c r="XEM123" s="15"/>
      <c r="XEN123" s="15"/>
      <c r="XEO123" s="15"/>
      <c r="XEP123" s="15"/>
      <c r="XEQ123" s="15"/>
      <c r="XER123" s="15"/>
      <c r="XES123" s="15"/>
      <c r="XET123" s="15"/>
      <c r="XEU123" s="15"/>
      <c r="XEV123" s="15"/>
      <c r="XEW123" s="15"/>
      <c r="XEX123" s="15"/>
      <c r="XEY123" s="15"/>
      <c r="XEZ123" s="15"/>
      <c r="XFA123" s="15"/>
      <c r="XFB123" s="15"/>
      <c r="XFC123" s="15"/>
      <c r="XFD123" s="15"/>
    </row>
    <row r="124" spans="1:21 16335:16384" s="104" customFormat="1" ht="19.5">
      <c r="A124" s="33"/>
      <c r="B124" s="34"/>
      <c r="C124" s="33"/>
      <c r="D124" s="130" t="s">
        <v>108</v>
      </c>
      <c r="E124" s="33"/>
      <c r="F124" s="141" t="s">
        <v>137</v>
      </c>
      <c r="G124" s="141"/>
      <c r="H124" s="141"/>
      <c r="I124" s="33"/>
      <c r="J124" s="33"/>
      <c r="K124" s="33"/>
      <c r="L124" s="33"/>
      <c r="M124" s="33"/>
      <c r="N124" s="34"/>
      <c r="O124" s="33"/>
      <c r="P124" s="33"/>
      <c r="Q124" s="33"/>
      <c r="R124" s="33"/>
      <c r="S124" s="33"/>
      <c r="T124" s="33"/>
      <c r="U124" s="33"/>
      <c r="XDG124" s="15"/>
      <c r="XDH124" s="15"/>
      <c r="XDI124" s="15"/>
      <c r="XDJ124" s="15"/>
      <c r="XDK124" s="15"/>
      <c r="XDL124" s="15"/>
      <c r="XDM124" s="15"/>
      <c r="XDN124" s="15"/>
      <c r="XDO124" s="15"/>
      <c r="XDP124" s="15"/>
      <c r="XDQ124" s="15"/>
      <c r="XDR124" s="15"/>
      <c r="XDS124" s="15"/>
      <c r="XDT124" s="15"/>
      <c r="XDU124" s="15"/>
      <c r="XDV124" s="15"/>
      <c r="XDW124" s="15"/>
      <c r="XDX124" s="15"/>
      <c r="XDY124" s="15"/>
      <c r="XDZ124" s="15"/>
      <c r="XEA124" s="15"/>
      <c r="XEB124" s="15"/>
      <c r="XEC124" s="15"/>
      <c r="XED124" s="15"/>
      <c r="XEE124" s="15"/>
      <c r="XEF124" s="15"/>
      <c r="XEG124" s="15"/>
      <c r="XEH124" s="15"/>
      <c r="XEI124" s="15"/>
      <c r="XEJ124" s="15"/>
      <c r="XEK124" s="15"/>
      <c r="XEL124" s="15"/>
      <c r="XEM124" s="15"/>
      <c r="XEN124" s="15"/>
      <c r="XEO124" s="15"/>
      <c r="XEP124" s="15"/>
      <c r="XEQ124" s="15"/>
      <c r="XER124" s="15"/>
      <c r="XES124" s="15"/>
      <c r="XET124" s="15"/>
      <c r="XEU124" s="15"/>
      <c r="XEV124" s="15"/>
      <c r="XEW124" s="15"/>
      <c r="XEX124" s="15"/>
      <c r="XEY124" s="15"/>
      <c r="XEZ124" s="15"/>
      <c r="XFA124" s="15"/>
      <c r="XFB124" s="15"/>
      <c r="XFC124" s="15"/>
      <c r="XFD124" s="15"/>
    </row>
    <row r="125" spans="1:21 16335:16384" s="104" customFormat="1" ht="11.25">
      <c r="A125" s="33"/>
      <c r="B125" s="34"/>
      <c r="C125" s="33"/>
      <c r="D125" s="131" t="s">
        <v>110</v>
      </c>
      <c r="E125" s="33"/>
      <c r="F125" s="132" t="s">
        <v>138</v>
      </c>
      <c r="G125" s="132"/>
      <c r="H125" s="132"/>
      <c r="I125" s="33"/>
      <c r="J125" s="33"/>
      <c r="K125" s="33"/>
      <c r="L125" s="33"/>
      <c r="M125" s="33"/>
      <c r="N125" s="34"/>
      <c r="O125" s="33"/>
      <c r="P125" s="33"/>
      <c r="Q125" s="33"/>
      <c r="R125" s="33"/>
      <c r="S125" s="33"/>
      <c r="T125" s="33"/>
      <c r="U125" s="33"/>
      <c r="XDG125" s="15"/>
      <c r="XDH125" s="15"/>
      <c r="XDI125" s="15"/>
      <c r="XDJ125" s="15"/>
      <c r="XDK125" s="15"/>
      <c r="XDL125" s="15"/>
      <c r="XDM125" s="15"/>
      <c r="XDN125" s="15"/>
      <c r="XDO125" s="15"/>
      <c r="XDP125" s="15"/>
      <c r="XDQ125" s="15"/>
      <c r="XDR125" s="15"/>
      <c r="XDS125" s="15"/>
      <c r="XDT125" s="15"/>
      <c r="XDU125" s="15"/>
      <c r="XDV125" s="15"/>
      <c r="XDW125" s="15"/>
      <c r="XDX125" s="15"/>
      <c r="XDY125" s="15"/>
      <c r="XDZ125" s="15"/>
      <c r="XEA125" s="15"/>
      <c r="XEB125" s="15"/>
      <c r="XEC125" s="15"/>
      <c r="XED125" s="15"/>
      <c r="XEE125" s="15"/>
      <c r="XEF125" s="15"/>
      <c r="XEG125" s="15"/>
      <c r="XEH125" s="15"/>
      <c r="XEI125" s="15"/>
      <c r="XEJ125" s="15"/>
      <c r="XEK125" s="15"/>
      <c r="XEL125" s="15"/>
      <c r="XEM125" s="15"/>
      <c r="XEN125" s="15"/>
      <c r="XEO125" s="15"/>
      <c r="XEP125" s="15"/>
      <c r="XEQ125" s="15"/>
      <c r="XER125" s="15"/>
      <c r="XES125" s="15"/>
      <c r="XET125" s="15"/>
      <c r="XEU125" s="15"/>
      <c r="XEV125" s="15"/>
      <c r="XEW125" s="15"/>
      <c r="XEX125" s="15"/>
      <c r="XEY125" s="15"/>
      <c r="XEZ125" s="15"/>
      <c r="XFA125" s="15"/>
      <c r="XFB125" s="15"/>
      <c r="XFC125" s="15"/>
      <c r="XFD125" s="15"/>
    </row>
    <row r="126" spans="1:21 16335:16384" s="104" customFormat="1" ht="11.25">
      <c r="A126" s="103"/>
      <c r="B126" s="133"/>
      <c r="C126" s="103"/>
      <c r="D126" s="130" t="s">
        <v>112</v>
      </c>
      <c r="E126" s="134"/>
      <c r="F126" s="135" t="s">
        <v>126</v>
      </c>
      <c r="G126" s="135"/>
      <c r="H126" s="135"/>
      <c r="I126" s="103"/>
      <c r="J126" s="134"/>
      <c r="K126" s="103"/>
      <c r="L126" s="103"/>
      <c r="M126" s="103"/>
      <c r="N126" s="133"/>
      <c r="O126" s="103"/>
      <c r="P126" s="103"/>
      <c r="Q126" s="103"/>
      <c r="R126" s="103"/>
      <c r="S126" s="103"/>
      <c r="T126" s="103"/>
      <c r="U126" s="103"/>
      <c r="XDG126" s="15"/>
      <c r="XDH126" s="15"/>
      <c r="XDI126" s="15"/>
      <c r="XDJ126" s="15"/>
      <c r="XDK126" s="15"/>
      <c r="XDL126" s="15"/>
      <c r="XDM126" s="15"/>
      <c r="XDN126" s="15"/>
      <c r="XDO126" s="15"/>
      <c r="XDP126" s="15"/>
      <c r="XDQ126" s="15"/>
      <c r="XDR126" s="15"/>
      <c r="XDS126" s="15"/>
      <c r="XDT126" s="15"/>
      <c r="XDU126" s="15"/>
      <c r="XDV126" s="15"/>
      <c r="XDW126" s="15"/>
      <c r="XDX126" s="15"/>
      <c r="XDY126" s="15"/>
      <c r="XDZ126" s="15"/>
      <c r="XEA126" s="15"/>
      <c r="XEB126" s="15"/>
      <c r="XEC126" s="15"/>
      <c r="XED126" s="15"/>
      <c r="XEE126" s="15"/>
      <c r="XEF126" s="15"/>
      <c r="XEG126" s="15"/>
      <c r="XEH126" s="15"/>
      <c r="XEI126" s="15"/>
      <c r="XEJ126" s="15"/>
      <c r="XEK126" s="15"/>
      <c r="XEL126" s="15"/>
      <c r="XEM126" s="15"/>
      <c r="XEN126" s="15"/>
      <c r="XEO126" s="15"/>
      <c r="XEP126" s="15"/>
      <c r="XEQ126" s="15"/>
      <c r="XER126" s="15"/>
      <c r="XES126" s="15"/>
      <c r="XET126" s="15"/>
      <c r="XEU126" s="15"/>
      <c r="XEV126" s="15"/>
      <c r="XEW126" s="15"/>
      <c r="XEX126" s="15"/>
      <c r="XEY126" s="15"/>
      <c r="XEZ126" s="15"/>
      <c r="XFA126" s="15"/>
      <c r="XFB126" s="15"/>
      <c r="XFC126" s="15"/>
      <c r="XFD126" s="15"/>
    </row>
    <row r="127" spans="1:21 16335:16384" s="103" customFormat="1" ht="11.25">
      <c r="B127" s="133"/>
      <c r="D127" s="130" t="s">
        <v>112</v>
      </c>
      <c r="E127" s="134"/>
      <c r="F127" s="145">
        <v>29</v>
      </c>
      <c r="G127" s="138">
        <v>1.35</v>
      </c>
      <c r="H127" s="138">
        <v>17</v>
      </c>
      <c r="J127" s="140">
        <f t="shared" ref="J127:J134" si="1">G127*H127</f>
        <v>22.950000000000003</v>
      </c>
      <c r="N127" s="133"/>
      <c r="XDG127" s="15"/>
      <c r="XDH127" s="15"/>
      <c r="XDI127" s="15"/>
      <c r="XDJ127" s="15"/>
      <c r="XDK127" s="15"/>
      <c r="XDL127" s="15"/>
      <c r="XDM127" s="15"/>
      <c r="XDN127" s="15"/>
      <c r="XDO127" s="15"/>
      <c r="XDP127" s="15"/>
      <c r="XDQ127" s="15"/>
      <c r="XDR127" s="15"/>
      <c r="XDS127" s="15"/>
      <c r="XDT127" s="15"/>
      <c r="XDU127" s="15"/>
      <c r="XDV127" s="15"/>
      <c r="XDW127" s="15"/>
      <c r="XDX127" s="15"/>
      <c r="XDY127" s="15"/>
      <c r="XDZ127" s="15"/>
      <c r="XEA127" s="15"/>
      <c r="XEB127" s="15"/>
      <c r="XEC127" s="15"/>
      <c r="XED127" s="15"/>
      <c r="XEE127" s="15"/>
      <c r="XEF127" s="15"/>
      <c r="XEG127" s="15"/>
      <c r="XEH127" s="15"/>
      <c r="XEI127" s="15"/>
      <c r="XEJ127" s="15"/>
      <c r="XEK127" s="15"/>
      <c r="XEL127" s="15"/>
      <c r="XEM127" s="15"/>
      <c r="XEN127" s="15"/>
      <c r="XEO127" s="15"/>
      <c r="XEP127" s="15"/>
      <c r="XEQ127" s="15"/>
      <c r="XER127" s="15"/>
      <c r="XES127" s="15"/>
      <c r="XET127" s="15"/>
      <c r="XEU127" s="15"/>
      <c r="XEV127" s="15"/>
      <c r="XEW127" s="15"/>
      <c r="XEX127" s="15"/>
      <c r="XEY127" s="15"/>
      <c r="XEZ127" s="15"/>
      <c r="XFA127" s="15"/>
      <c r="XFB127" s="15"/>
      <c r="XFC127" s="15"/>
      <c r="XFD127" s="15"/>
    </row>
    <row r="128" spans="1:21 16335:16384" s="104" customFormat="1" ht="11.25">
      <c r="A128" s="103"/>
      <c r="B128" s="133"/>
      <c r="C128" s="103"/>
      <c r="D128" s="130" t="s">
        <v>112</v>
      </c>
      <c r="E128" s="134"/>
      <c r="F128" s="135">
        <v>30</v>
      </c>
      <c r="G128" s="138">
        <v>1.35</v>
      </c>
      <c r="H128" s="138">
        <v>16</v>
      </c>
      <c r="I128" s="103"/>
      <c r="J128" s="140">
        <f t="shared" si="1"/>
        <v>21.6</v>
      </c>
      <c r="K128" s="103"/>
      <c r="L128" s="103"/>
      <c r="M128" s="103"/>
      <c r="N128" s="133"/>
      <c r="O128" s="103"/>
      <c r="P128" s="103"/>
      <c r="Q128" s="103"/>
      <c r="R128" s="103"/>
      <c r="S128" s="103"/>
      <c r="T128" s="103"/>
      <c r="U128" s="103"/>
      <c r="XDG128" s="15"/>
      <c r="XDH128" s="15"/>
      <c r="XDI128" s="15"/>
      <c r="XDJ128" s="15"/>
      <c r="XDK128" s="15"/>
      <c r="XDL128" s="15"/>
      <c r="XDM128" s="15"/>
      <c r="XDN128" s="15"/>
      <c r="XDO128" s="15"/>
      <c r="XDP128" s="15"/>
      <c r="XDQ128" s="15"/>
      <c r="XDR128" s="15"/>
      <c r="XDS128" s="15"/>
      <c r="XDT128" s="15"/>
      <c r="XDU128" s="15"/>
      <c r="XDV128" s="15"/>
      <c r="XDW128" s="15"/>
      <c r="XDX128" s="15"/>
      <c r="XDY128" s="15"/>
      <c r="XDZ128" s="15"/>
      <c r="XEA128" s="15"/>
      <c r="XEB128" s="15"/>
      <c r="XEC128" s="15"/>
      <c r="XED128" s="15"/>
      <c r="XEE128" s="15"/>
      <c r="XEF128" s="15"/>
      <c r="XEG128" s="15"/>
      <c r="XEH128" s="15"/>
      <c r="XEI128" s="15"/>
      <c r="XEJ128" s="15"/>
      <c r="XEK128" s="15"/>
      <c r="XEL128" s="15"/>
      <c r="XEM128" s="15"/>
      <c r="XEN128" s="15"/>
      <c r="XEO128" s="15"/>
      <c r="XEP128" s="15"/>
      <c r="XEQ128" s="15"/>
      <c r="XER128" s="15"/>
      <c r="XES128" s="15"/>
      <c r="XET128" s="15"/>
      <c r="XEU128" s="15"/>
      <c r="XEV128" s="15"/>
      <c r="XEW128" s="15"/>
      <c r="XEX128" s="15"/>
      <c r="XEY128" s="15"/>
      <c r="XEZ128" s="15"/>
      <c r="XFA128" s="15"/>
      <c r="XFB128" s="15"/>
      <c r="XFC128" s="15"/>
      <c r="XFD128" s="15"/>
    </row>
    <row r="129" spans="1:21 16335:16384" s="104" customFormat="1" ht="11.25">
      <c r="B129" s="136"/>
      <c r="D129" s="130" t="s">
        <v>112</v>
      </c>
      <c r="E129" s="137"/>
      <c r="F129" s="135" t="s">
        <v>127</v>
      </c>
      <c r="G129" s="138">
        <v>1.35</v>
      </c>
      <c r="H129" s="138">
        <v>7</v>
      </c>
      <c r="J129" s="140">
        <f t="shared" si="1"/>
        <v>9.4500000000000011</v>
      </c>
      <c r="N129" s="136"/>
      <c r="XDG129" s="15"/>
      <c r="XDH129" s="15"/>
      <c r="XDI129" s="15"/>
      <c r="XDJ129" s="15"/>
      <c r="XDK129" s="15"/>
      <c r="XDL129" s="15"/>
      <c r="XDM129" s="15"/>
      <c r="XDN129" s="15"/>
      <c r="XDO129" s="15"/>
      <c r="XDP129" s="15"/>
      <c r="XDQ129" s="15"/>
      <c r="XDR129" s="15"/>
      <c r="XDS129" s="15"/>
      <c r="XDT129" s="15"/>
      <c r="XDU129" s="15"/>
      <c r="XDV129" s="15"/>
      <c r="XDW129" s="15"/>
      <c r="XDX129" s="15"/>
      <c r="XDY129" s="15"/>
      <c r="XDZ129" s="15"/>
      <c r="XEA129" s="15"/>
      <c r="XEB129" s="15"/>
      <c r="XEC129" s="15"/>
      <c r="XED129" s="15"/>
      <c r="XEE129" s="15"/>
      <c r="XEF129" s="15"/>
      <c r="XEG129" s="15"/>
      <c r="XEH129" s="15"/>
      <c r="XEI129" s="15"/>
      <c r="XEJ129" s="15"/>
      <c r="XEK129" s="15"/>
      <c r="XEL129" s="15"/>
      <c r="XEM129" s="15"/>
      <c r="XEN129" s="15"/>
      <c r="XEO129" s="15"/>
      <c r="XEP129" s="15"/>
      <c r="XEQ129" s="15"/>
      <c r="XER129" s="15"/>
      <c r="XES129" s="15"/>
      <c r="XET129" s="15"/>
      <c r="XEU129" s="15"/>
      <c r="XEV129" s="15"/>
      <c r="XEW129" s="15"/>
      <c r="XEX129" s="15"/>
      <c r="XEY129" s="15"/>
      <c r="XEZ129" s="15"/>
      <c r="XFA129" s="15"/>
      <c r="XFB129" s="15"/>
      <c r="XFC129" s="15"/>
      <c r="XFD129" s="15"/>
    </row>
    <row r="130" spans="1:21 16335:16384" s="104" customFormat="1" ht="11.25">
      <c r="B130" s="136"/>
      <c r="D130" s="130" t="s">
        <v>112</v>
      </c>
      <c r="E130" s="137"/>
      <c r="F130" s="135" t="s">
        <v>128</v>
      </c>
      <c r="G130" s="138">
        <v>2.1</v>
      </c>
      <c r="H130" s="138">
        <v>6</v>
      </c>
      <c r="I130" s="103"/>
      <c r="J130" s="140">
        <f t="shared" si="1"/>
        <v>12.600000000000001</v>
      </c>
      <c r="N130" s="136"/>
      <c r="XDG130" s="15"/>
      <c r="XDH130" s="15"/>
      <c r="XDI130" s="15"/>
      <c r="XDJ130" s="15"/>
      <c r="XDK130" s="15"/>
      <c r="XDL130" s="15"/>
      <c r="XDM130" s="15"/>
      <c r="XDN130" s="15"/>
      <c r="XDO130" s="15"/>
      <c r="XDP130" s="15"/>
      <c r="XDQ130" s="15"/>
      <c r="XDR130" s="15"/>
      <c r="XDS130" s="15"/>
      <c r="XDT130" s="15"/>
      <c r="XDU130" s="15"/>
      <c r="XDV130" s="15"/>
      <c r="XDW130" s="15"/>
      <c r="XDX130" s="15"/>
      <c r="XDY130" s="15"/>
      <c r="XDZ130" s="15"/>
      <c r="XEA130" s="15"/>
      <c r="XEB130" s="15"/>
      <c r="XEC130" s="15"/>
      <c r="XED130" s="15"/>
      <c r="XEE130" s="15"/>
      <c r="XEF130" s="15"/>
      <c r="XEG130" s="15"/>
      <c r="XEH130" s="15"/>
      <c r="XEI130" s="15"/>
      <c r="XEJ130" s="15"/>
      <c r="XEK130" s="15"/>
      <c r="XEL130" s="15"/>
      <c r="XEM130" s="15"/>
      <c r="XEN130" s="15"/>
      <c r="XEO130" s="15"/>
      <c r="XEP130" s="15"/>
      <c r="XEQ130" s="15"/>
      <c r="XER130" s="15"/>
      <c r="XES130" s="15"/>
      <c r="XET130" s="15"/>
      <c r="XEU130" s="15"/>
      <c r="XEV130" s="15"/>
      <c r="XEW130" s="15"/>
      <c r="XEX130" s="15"/>
      <c r="XEY130" s="15"/>
      <c r="XEZ130" s="15"/>
      <c r="XFA130" s="15"/>
      <c r="XFB130" s="15"/>
      <c r="XFC130" s="15"/>
      <c r="XFD130" s="15"/>
    </row>
    <row r="131" spans="1:21 16335:16384" s="104" customFormat="1" ht="11.25">
      <c r="B131" s="136"/>
      <c r="D131" s="130" t="s">
        <v>112</v>
      </c>
      <c r="E131" s="137"/>
      <c r="F131" s="135">
        <v>33</v>
      </c>
      <c r="G131" s="138">
        <v>1.35</v>
      </c>
      <c r="H131" s="138">
        <v>16</v>
      </c>
      <c r="J131" s="140">
        <f t="shared" si="1"/>
        <v>21.6</v>
      </c>
      <c r="N131" s="136"/>
      <c r="XDG131" s="15"/>
      <c r="XDH131" s="15"/>
      <c r="XDI131" s="15"/>
      <c r="XDJ131" s="15"/>
      <c r="XDK131" s="15"/>
      <c r="XDL131" s="15"/>
      <c r="XDM131" s="15"/>
      <c r="XDN131" s="15"/>
      <c r="XDO131" s="15"/>
      <c r="XDP131" s="15"/>
      <c r="XDQ131" s="15"/>
      <c r="XDR131" s="15"/>
      <c r="XDS131" s="15"/>
      <c r="XDT131" s="15"/>
      <c r="XDU131" s="15"/>
      <c r="XDV131" s="15"/>
      <c r="XDW131" s="15"/>
      <c r="XDX131" s="15"/>
      <c r="XDY131" s="15"/>
      <c r="XDZ131" s="15"/>
      <c r="XEA131" s="15"/>
      <c r="XEB131" s="15"/>
      <c r="XEC131" s="15"/>
      <c r="XED131" s="15"/>
      <c r="XEE131" s="15"/>
      <c r="XEF131" s="15"/>
      <c r="XEG131" s="15"/>
      <c r="XEH131" s="15"/>
      <c r="XEI131" s="15"/>
      <c r="XEJ131" s="15"/>
      <c r="XEK131" s="15"/>
      <c r="XEL131" s="15"/>
      <c r="XEM131" s="15"/>
      <c r="XEN131" s="15"/>
      <c r="XEO131" s="15"/>
      <c r="XEP131" s="15"/>
      <c r="XEQ131" s="15"/>
      <c r="XER131" s="15"/>
      <c r="XES131" s="15"/>
      <c r="XET131" s="15"/>
      <c r="XEU131" s="15"/>
      <c r="XEV131" s="15"/>
      <c r="XEW131" s="15"/>
      <c r="XEX131" s="15"/>
      <c r="XEY131" s="15"/>
      <c r="XEZ131" s="15"/>
      <c r="XFA131" s="15"/>
      <c r="XFB131" s="15"/>
      <c r="XFC131" s="15"/>
      <c r="XFD131" s="15"/>
    </row>
    <row r="132" spans="1:21 16335:16384" s="103" customFormat="1" ht="11.25">
      <c r="B132" s="133"/>
      <c r="D132" s="130" t="s">
        <v>112</v>
      </c>
      <c r="E132" s="134"/>
      <c r="F132" s="135" t="s">
        <v>129</v>
      </c>
      <c r="G132" s="138">
        <v>1.35</v>
      </c>
      <c r="H132" s="138">
        <v>7</v>
      </c>
      <c r="I132" s="104"/>
      <c r="J132" s="140">
        <f t="shared" si="1"/>
        <v>9.4500000000000011</v>
      </c>
      <c r="N132" s="133"/>
      <c r="XDG132" s="15"/>
      <c r="XDH132" s="15"/>
      <c r="XDI132" s="15"/>
      <c r="XDJ132" s="15"/>
      <c r="XDK132" s="15"/>
      <c r="XDL132" s="15"/>
      <c r="XDM132" s="15"/>
      <c r="XDN132" s="15"/>
      <c r="XDO132" s="15"/>
      <c r="XDP132" s="15"/>
      <c r="XDQ132" s="15"/>
      <c r="XDR132" s="15"/>
      <c r="XDS132" s="15"/>
      <c r="XDT132" s="15"/>
      <c r="XDU132" s="15"/>
      <c r="XDV132" s="15"/>
      <c r="XDW132" s="15"/>
      <c r="XDX132" s="15"/>
      <c r="XDY132" s="15"/>
      <c r="XDZ132" s="15"/>
      <c r="XEA132" s="15"/>
      <c r="XEB132" s="15"/>
      <c r="XEC132" s="15"/>
      <c r="XED132" s="15"/>
      <c r="XEE132" s="15"/>
      <c r="XEF132" s="15"/>
      <c r="XEG132" s="15"/>
      <c r="XEH132" s="15"/>
      <c r="XEI132" s="15"/>
      <c r="XEJ132" s="15"/>
      <c r="XEK132" s="15"/>
      <c r="XEL132" s="15"/>
      <c r="XEM132" s="15"/>
      <c r="XEN132" s="15"/>
      <c r="XEO132" s="15"/>
      <c r="XEP132" s="15"/>
      <c r="XEQ132" s="15"/>
      <c r="XER132" s="15"/>
      <c r="XES132" s="15"/>
      <c r="XET132" s="15"/>
      <c r="XEU132" s="15"/>
      <c r="XEV132" s="15"/>
      <c r="XEW132" s="15"/>
      <c r="XEX132" s="15"/>
      <c r="XEY132" s="15"/>
      <c r="XEZ132" s="15"/>
      <c r="XFA132" s="15"/>
      <c r="XFB132" s="15"/>
      <c r="XFC132" s="15"/>
      <c r="XFD132" s="15"/>
    </row>
    <row r="133" spans="1:21 16335:16384" s="104" customFormat="1" ht="11.25">
      <c r="B133" s="136"/>
      <c r="D133" s="130" t="s">
        <v>112</v>
      </c>
      <c r="E133" s="137"/>
      <c r="F133" s="135" t="s">
        <v>130</v>
      </c>
      <c r="G133" s="138">
        <v>2.1</v>
      </c>
      <c r="H133" s="138">
        <v>6</v>
      </c>
      <c r="I133" s="103"/>
      <c r="J133" s="140">
        <f t="shared" si="1"/>
        <v>12.600000000000001</v>
      </c>
      <c r="N133" s="136"/>
      <c r="XDG133" s="15"/>
      <c r="XDH133" s="15"/>
      <c r="XDI133" s="15"/>
      <c r="XDJ133" s="15"/>
      <c r="XDK133" s="15"/>
      <c r="XDL133" s="15"/>
      <c r="XDM133" s="15"/>
      <c r="XDN133" s="15"/>
      <c r="XDO133" s="15"/>
      <c r="XDP133" s="15"/>
      <c r="XDQ133" s="15"/>
      <c r="XDR133" s="15"/>
      <c r="XDS133" s="15"/>
      <c r="XDT133" s="15"/>
      <c r="XDU133" s="15"/>
      <c r="XDV133" s="15"/>
      <c r="XDW133" s="15"/>
      <c r="XDX133" s="15"/>
      <c r="XDY133" s="15"/>
      <c r="XDZ133" s="15"/>
      <c r="XEA133" s="15"/>
      <c r="XEB133" s="15"/>
      <c r="XEC133" s="15"/>
      <c r="XED133" s="15"/>
      <c r="XEE133" s="15"/>
      <c r="XEF133" s="15"/>
      <c r="XEG133" s="15"/>
      <c r="XEH133" s="15"/>
      <c r="XEI133" s="15"/>
      <c r="XEJ133" s="15"/>
      <c r="XEK133" s="15"/>
      <c r="XEL133" s="15"/>
      <c r="XEM133" s="15"/>
      <c r="XEN133" s="15"/>
      <c r="XEO133" s="15"/>
      <c r="XEP133" s="15"/>
      <c r="XEQ133" s="15"/>
      <c r="XER133" s="15"/>
      <c r="XES133" s="15"/>
      <c r="XET133" s="15"/>
      <c r="XEU133" s="15"/>
      <c r="XEV133" s="15"/>
      <c r="XEW133" s="15"/>
      <c r="XEX133" s="15"/>
      <c r="XEY133" s="15"/>
      <c r="XEZ133" s="15"/>
      <c r="XFA133" s="15"/>
      <c r="XFB133" s="15"/>
      <c r="XFC133" s="15"/>
      <c r="XFD133" s="15"/>
    </row>
    <row r="134" spans="1:21 16335:16384" s="105" customFormat="1" ht="11.25">
      <c r="A134" s="104"/>
      <c r="B134" s="136"/>
      <c r="C134" s="104"/>
      <c r="D134" s="130" t="s">
        <v>112</v>
      </c>
      <c r="E134" s="137"/>
      <c r="F134" s="135">
        <v>35</v>
      </c>
      <c r="G134" s="138">
        <v>1.35</v>
      </c>
      <c r="H134" s="138">
        <v>16</v>
      </c>
      <c r="I134" s="104"/>
      <c r="J134" s="140">
        <f t="shared" si="1"/>
        <v>21.6</v>
      </c>
      <c r="K134" s="104"/>
      <c r="L134" s="104"/>
      <c r="M134" s="104"/>
      <c r="N134" s="136"/>
      <c r="O134" s="104"/>
      <c r="P134" s="104"/>
      <c r="Q134" s="104"/>
      <c r="R134" s="104"/>
      <c r="S134" s="104"/>
      <c r="T134" s="104"/>
      <c r="U134" s="104"/>
      <c r="XDG134" s="15"/>
      <c r="XDH134" s="15"/>
      <c r="XDI134" s="15"/>
      <c r="XDJ134" s="15"/>
      <c r="XDK134" s="15"/>
      <c r="XDL134" s="15"/>
      <c r="XDM134" s="15"/>
      <c r="XDN134" s="15"/>
      <c r="XDO134" s="15"/>
      <c r="XDP134" s="15"/>
      <c r="XDQ134" s="15"/>
      <c r="XDR134" s="15"/>
      <c r="XDS134" s="15"/>
      <c r="XDT134" s="15"/>
      <c r="XDU134" s="15"/>
      <c r="XDV134" s="15"/>
      <c r="XDW134" s="15"/>
      <c r="XDX134" s="15"/>
      <c r="XDY134" s="15"/>
      <c r="XDZ134" s="15"/>
      <c r="XEA134" s="15"/>
      <c r="XEB134" s="15"/>
      <c r="XEC134" s="15"/>
      <c r="XED134" s="15"/>
      <c r="XEE134" s="15"/>
      <c r="XEF134" s="15"/>
      <c r="XEG134" s="15"/>
      <c r="XEH134" s="15"/>
      <c r="XEI134" s="15"/>
      <c r="XEJ134" s="15"/>
      <c r="XEK134" s="15"/>
      <c r="XEL134" s="15"/>
      <c r="XEM134" s="15"/>
      <c r="XEN134" s="15"/>
      <c r="XEO134" s="15"/>
      <c r="XEP134" s="15"/>
      <c r="XEQ134" s="15"/>
      <c r="XER134" s="15"/>
      <c r="XES134" s="15"/>
      <c r="XET134" s="15"/>
      <c r="XEU134" s="15"/>
      <c r="XEV134" s="15"/>
      <c r="XEW134" s="15"/>
      <c r="XEX134" s="15"/>
      <c r="XEY134" s="15"/>
      <c r="XEZ134" s="15"/>
      <c r="XFA134" s="15"/>
      <c r="XFB134" s="15"/>
      <c r="XFC134" s="15"/>
      <c r="XFD134" s="15"/>
    </row>
    <row r="135" spans="1:21 16335:16384" s="103" customFormat="1" ht="24.2" customHeight="1">
      <c r="A135" s="33"/>
      <c r="B135" s="34"/>
      <c r="C135" s="121">
        <v>5</v>
      </c>
      <c r="D135" s="121" t="s">
        <v>103</v>
      </c>
      <c r="E135" s="122" t="s">
        <v>139</v>
      </c>
      <c r="F135" s="336" t="s">
        <v>140</v>
      </c>
      <c r="G135" s="336"/>
      <c r="H135" s="336"/>
      <c r="I135" s="126" t="s">
        <v>106</v>
      </c>
      <c r="J135" s="127">
        <f>SUM(J138:J145)</f>
        <v>131.85000000000002</v>
      </c>
      <c r="K135" s="128"/>
      <c r="L135" s="128">
        <f>ROUND(K135*J135,2)</f>
        <v>0</v>
      </c>
      <c r="M135" s="129" t="s">
        <v>107</v>
      </c>
      <c r="N135" s="34"/>
      <c r="O135" s="33"/>
      <c r="P135" s="33"/>
      <c r="Q135" s="33"/>
      <c r="R135" s="33"/>
      <c r="S135" s="33"/>
      <c r="T135" s="33"/>
      <c r="U135" s="33"/>
      <c r="XDG135" s="15"/>
      <c r="XDH135" s="15"/>
      <c r="XDI135" s="15"/>
      <c r="XDJ135" s="15"/>
      <c r="XDK135" s="15"/>
      <c r="XDL135" s="15"/>
      <c r="XDM135" s="15"/>
      <c r="XDN135" s="15"/>
      <c r="XDO135" s="15"/>
      <c r="XDP135" s="15"/>
      <c r="XDQ135" s="15"/>
      <c r="XDR135" s="15"/>
      <c r="XDS135" s="15"/>
      <c r="XDT135" s="15"/>
      <c r="XDU135" s="15"/>
      <c r="XDV135" s="15"/>
      <c r="XDW135" s="15"/>
      <c r="XDX135" s="15"/>
      <c r="XDY135" s="15"/>
      <c r="XDZ135" s="15"/>
      <c r="XEA135" s="15"/>
      <c r="XEB135" s="15"/>
      <c r="XEC135" s="15"/>
      <c r="XED135" s="15"/>
      <c r="XEE135" s="15"/>
      <c r="XEF135" s="15"/>
      <c r="XEG135" s="15"/>
      <c r="XEH135" s="15"/>
      <c r="XEI135" s="15"/>
      <c r="XEJ135" s="15"/>
      <c r="XEK135" s="15"/>
      <c r="XEL135" s="15"/>
      <c r="XEM135" s="15"/>
      <c r="XEN135" s="15"/>
      <c r="XEO135" s="15"/>
      <c r="XEP135" s="15"/>
      <c r="XEQ135" s="15"/>
      <c r="XER135" s="15"/>
      <c r="XES135" s="15"/>
      <c r="XET135" s="15"/>
      <c r="XEU135" s="15"/>
      <c r="XEV135" s="15"/>
      <c r="XEW135" s="15"/>
      <c r="XEX135" s="15"/>
      <c r="XEY135" s="15"/>
      <c r="XEZ135" s="15"/>
      <c r="XFA135" s="15"/>
      <c r="XFB135" s="15"/>
      <c r="XFC135" s="15"/>
      <c r="XFD135" s="15"/>
    </row>
    <row r="136" spans="1:21 16335:16384" s="104" customFormat="1" ht="11.25">
      <c r="A136" s="33"/>
      <c r="B136" s="34"/>
      <c r="C136" s="33"/>
      <c r="D136" s="131" t="s">
        <v>110</v>
      </c>
      <c r="E136" s="33"/>
      <c r="F136" s="132" t="s">
        <v>141</v>
      </c>
      <c r="G136" s="132"/>
      <c r="H136" s="132"/>
      <c r="I136" s="33"/>
      <c r="J136" s="33"/>
      <c r="K136" s="33"/>
      <c r="L136" s="33"/>
      <c r="M136" s="33"/>
      <c r="N136" s="34"/>
      <c r="O136" s="33"/>
      <c r="P136" s="33"/>
      <c r="Q136" s="33"/>
      <c r="R136" s="33"/>
      <c r="S136" s="33"/>
      <c r="T136" s="33"/>
      <c r="U136" s="33"/>
      <c r="XDG136" s="15"/>
      <c r="XDH136" s="15"/>
      <c r="XDI136" s="15"/>
      <c r="XDJ136" s="15"/>
      <c r="XDK136" s="15"/>
      <c r="XDL136" s="15"/>
      <c r="XDM136" s="15"/>
      <c r="XDN136" s="15"/>
      <c r="XDO136" s="15"/>
      <c r="XDP136" s="15"/>
      <c r="XDQ136" s="15"/>
      <c r="XDR136" s="15"/>
      <c r="XDS136" s="15"/>
      <c r="XDT136" s="15"/>
      <c r="XDU136" s="15"/>
      <c r="XDV136" s="15"/>
      <c r="XDW136" s="15"/>
      <c r="XDX136" s="15"/>
      <c r="XDY136" s="15"/>
      <c r="XDZ136" s="15"/>
      <c r="XEA136" s="15"/>
      <c r="XEB136" s="15"/>
      <c r="XEC136" s="15"/>
      <c r="XED136" s="15"/>
      <c r="XEE136" s="15"/>
      <c r="XEF136" s="15"/>
      <c r="XEG136" s="15"/>
      <c r="XEH136" s="15"/>
      <c r="XEI136" s="15"/>
      <c r="XEJ136" s="15"/>
      <c r="XEK136" s="15"/>
      <c r="XEL136" s="15"/>
      <c r="XEM136" s="15"/>
      <c r="XEN136" s="15"/>
      <c r="XEO136" s="15"/>
      <c r="XEP136" s="15"/>
      <c r="XEQ136" s="15"/>
      <c r="XER136" s="15"/>
      <c r="XES136" s="15"/>
      <c r="XET136" s="15"/>
      <c r="XEU136" s="15"/>
      <c r="XEV136" s="15"/>
      <c r="XEW136" s="15"/>
      <c r="XEX136" s="15"/>
      <c r="XEY136" s="15"/>
      <c r="XEZ136" s="15"/>
      <c r="XFA136" s="15"/>
      <c r="XFB136" s="15"/>
      <c r="XFC136" s="15"/>
      <c r="XFD136" s="15"/>
    </row>
    <row r="137" spans="1:21 16335:16384" s="104" customFormat="1" ht="12.75" customHeight="1">
      <c r="A137" s="103"/>
      <c r="B137" s="133"/>
      <c r="C137" s="103"/>
      <c r="D137" s="130" t="s">
        <v>112</v>
      </c>
      <c r="E137" s="134"/>
      <c r="F137" s="337" t="s">
        <v>142</v>
      </c>
      <c r="G137" s="337"/>
      <c r="H137" s="337"/>
      <c r="I137" s="103"/>
      <c r="J137" s="134"/>
      <c r="K137" s="103"/>
      <c r="L137" s="103"/>
      <c r="M137" s="103"/>
      <c r="N137" s="133"/>
      <c r="O137" s="103"/>
      <c r="P137" s="103"/>
      <c r="Q137" s="103"/>
      <c r="R137" s="103"/>
      <c r="S137" s="103"/>
      <c r="T137" s="103"/>
      <c r="U137" s="103"/>
      <c r="XDG137" s="15"/>
      <c r="XDH137" s="15"/>
      <c r="XDI137" s="15"/>
      <c r="XDJ137" s="15"/>
      <c r="XDK137" s="15"/>
      <c r="XDL137" s="15"/>
      <c r="XDM137" s="15"/>
      <c r="XDN137" s="15"/>
      <c r="XDO137" s="15"/>
      <c r="XDP137" s="15"/>
      <c r="XDQ137" s="15"/>
      <c r="XDR137" s="15"/>
      <c r="XDS137" s="15"/>
      <c r="XDT137" s="15"/>
      <c r="XDU137" s="15"/>
      <c r="XDV137" s="15"/>
      <c r="XDW137" s="15"/>
      <c r="XDX137" s="15"/>
      <c r="XDY137" s="15"/>
      <c r="XDZ137" s="15"/>
      <c r="XEA137" s="15"/>
      <c r="XEB137" s="15"/>
      <c r="XEC137" s="15"/>
      <c r="XED137" s="15"/>
      <c r="XEE137" s="15"/>
      <c r="XEF137" s="15"/>
      <c r="XEG137" s="15"/>
      <c r="XEH137" s="15"/>
      <c r="XEI137" s="15"/>
      <c r="XEJ137" s="15"/>
      <c r="XEK137" s="15"/>
      <c r="XEL137" s="15"/>
      <c r="XEM137" s="15"/>
      <c r="XEN137" s="15"/>
      <c r="XEO137" s="15"/>
      <c r="XEP137" s="15"/>
      <c r="XEQ137" s="15"/>
      <c r="XER137" s="15"/>
      <c r="XES137" s="15"/>
      <c r="XET137" s="15"/>
      <c r="XEU137" s="15"/>
      <c r="XEV137" s="15"/>
      <c r="XEW137" s="15"/>
      <c r="XEX137" s="15"/>
      <c r="XEY137" s="15"/>
      <c r="XEZ137" s="15"/>
      <c r="XFA137" s="15"/>
      <c r="XFB137" s="15"/>
      <c r="XFC137" s="15"/>
      <c r="XFD137" s="15"/>
    </row>
    <row r="138" spans="1:21 16335:16384" s="104" customFormat="1" ht="11.25">
      <c r="A138" s="103"/>
      <c r="B138" s="133"/>
      <c r="C138" s="103"/>
      <c r="D138" s="130" t="s">
        <v>112</v>
      </c>
      <c r="E138" s="134"/>
      <c r="F138" s="145">
        <v>29</v>
      </c>
      <c r="G138" s="138">
        <v>1.35</v>
      </c>
      <c r="H138" s="138">
        <v>17</v>
      </c>
      <c r="I138" s="103"/>
      <c r="J138" s="140">
        <f t="shared" ref="J138:J145" si="2">G138*H138</f>
        <v>22.950000000000003</v>
      </c>
      <c r="K138" s="103"/>
      <c r="L138" s="103"/>
      <c r="M138" s="103"/>
      <c r="N138" s="133"/>
      <c r="O138" s="103"/>
      <c r="P138" s="103"/>
      <c r="Q138" s="103"/>
      <c r="R138" s="103"/>
      <c r="S138" s="103"/>
      <c r="T138" s="103"/>
      <c r="U138" s="103"/>
      <c r="XDG138" s="15"/>
      <c r="XDH138" s="15"/>
      <c r="XDI138" s="15"/>
      <c r="XDJ138" s="15"/>
      <c r="XDK138" s="15"/>
      <c r="XDL138" s="15"/>
      <c r="XDM138" s="15"/>
      <c r="XDN138" s="15"/>
      <c r="XDO138" s="15"/>
      <c r="XDP138" s="15"/>
      <c r="XDQ138" s="15"/>
      <c r="XDR138" s="15"/>
      <c r="XDS138" s="15"/>
      <c r="XDT138" s="15"/>
      <c r="XDU138" s="15"/>
      <c r="XDV138" s="15"/>
      <c r="XDW138" s="15"/>
      <c r="XDX138" s="15"/>
      <c r="XDY138" s="15"/>
      <c r="XDZ138" s="15"/>
      <c r="XEA138" s="15"/>
      <c r="XEB138" s="15"/>
      <c r="XEC138" s="15"/>
      <c r="XED138" s="15"/>
      <c r="XEE138" s="15"/>
      <c r="XEF138" s="15"/>
      <c r="XEG138" s="15"/>
      <c r="XEH138" s="15"/>
      <c r="XEI138" s="15"/>
      <c r="XEJ138" s="15"/>
      <c r="XEK138" s="15"/>
      <c r="XEL138" s="15"/>
      <c r="XEM138" s="15"/>
      <c r="XEN138" s="15"/>
      <c r="XEO138" s="15"/>
      <c r="XEP138" s="15"/>
      <c r="XEQ138" s="15"/>
      <c r="XER138" s="15"/>
      <c r="XES138" s="15"/>
      <c r="XET138" s="15"/>
      <c r="XEU138" s="15"/>
      <c r="XEV138" s="15"/>
      <c r="XEW138" s="15"/>
      <c r="XEX138" s="15"/>
      <c r="XEY138" s="15"/>
      <c r="XEZ138" s="15"/>
      <c r="XFA138" s="15"/>
      <c r="XFB138" s="15"/>
      <c r="XFC138" s="15"/>
      <c r="XFD138" s="15"/>
    </row>
    <row r="139" spans="1:21 16335:16384" s="104" customFormat="1" ht="11.25">
      <c r="A139" s="103"/>
      <c r="B139" s="133"/>
      <c r="C139" s="103"/>
      <c r="D139" s="130" t="s">
        <v>112</v>
      </c>
      <c r="E139" s="134"/>
      <c r="F139" s="135">
        <v>30</v>
      </c>
      <c r="G139" s="138">
        <v>1.35</v>
      </c>
      <c r="H139" s="138">
        <v>16</v>
      </c>
      <c r="I139" s="103"/>
      <c r="J139" s="140">
        <f t="shared" si="2"/>
        <v>21.6</v>
      </c>
      <c r="K139" s="103"/>
      <c r="L139" s="103"/>
      <c r="M139" s="103"/>
      <c r="N139" s="133"/>
      <c r="O139" s="103"/>
      <c r="P139" s="103"/>
      <c r="Q139" s="103"/>
      <c r="R139" s="103"/>
      <c r="S139" s="103"/>
      <c r="T139" s="103"/>
      <c r="U139" s="103"/>
      <c r="XDG139" s="15"/>
      <c r="XDH139" s="15"/>
      <c r="XDI139" s="15"/>
      <c r="XDJ139" s="15"/>
      <c r="XDK139" s="15"/>
      <c r="XDL139" s="15"/>
      <c r="XDM139" s="15"/>
      <c r="XDN139" s="15"/>
      <c r="XDO139" s="15"/>
      <c r="XDP139" s="15"/>
      <c r="XDQ139" s="15"/>
      <c r="XDR139" s="15"/>
      <c r="XDS139" s="15"/>
      <c r="XDT139" s="15"/>
      <c r="XDU139" s="15"/>
      <c r="XDV139" s="15"/>
      <c r="XDW139" s="15"/>
      <c r="XDX139" s="15"/>
      <c r="XDY139" s="15"/>
      <c r="XDZ139" s="15"/>
      <c r="XEA139" s="15"/>
      <c r="XEB139" s="15"/>
      <c r="XEC139" s="15"/>
      <c r="XED139" s="15"/>
      <c r="XEE139" s="15"/>
      <c r="XEF139" s="15"/>
      <c r="XEG139" s="15"/>
      <c r="XEH139" s="15"/>
      <c r="XEI139" s="15"/>
      <c r="XEJ139" s="15"/>
      <c r="XEK139" s="15"/>
      <c r="XEL139" s="15"/>
      <c r="XEM139" s="15"/>
      <c r="XEN139" s="15"/>
      <c r="XEO139" s="15"/>
      <c r="XEP139" s="15"/>
      <c r="XEQ139" s="15"/>
      <c r="XER139" s="15"/>
      <c r="XES139" s="15"/>
      <c r="XET139" s="15"/>
      <c r="XEU139" s="15"/>
      <c r="XEV139" s="15"/>
      <c r="XEW139" s="15"/>
      <c r="XEX139" s="15"/>
      <c r="XEY139" s="15"/>
      <c r="XEZ139" s="15"/>
      <c r="XFA139" s="15"/>
      <c r="XFB139" s="15"/>
      <c r="XFC139" s="15"/>
      <c r="XFD139" s="15"/>
    </row>
    <row r="140" spans="1:21 16335:16384" s="104" customFormat="1" ht="11.25">
      <c r="B140" s="136"/>
      <c r="D140" s="130" t="s">
        <v>112</v>
      </c>
      <c r="E140" s="137"/>
      <c r="F140" s="135" t="s">
        <v>127</v>
      </c>
      <c r="G140" s="138">
        <v>1.35</v>
      </c>
      <c r="H140" s="138">
        <v>7</v>
      </c>
      <c r="J140" s="140">
        <f t="shared" si="2"/>
        <v>9.4500000000000011</v>
      </c>
      <c r="N140" s="136"/>
      <c r="XDG140" s="15"/>
      <c r="XDH140" s="15"/>
      <c r="XDI140" s="15"/>
      <c r="XDJ140" s="15"/>
      <c r="XDK140" s="15"/>
      <c r="XDL140" s="15"/>
      <c r="XDM140" s="15"/>
      <c r="XDN140" s="15"/>
      <c r="XDO140" s="15"/>
      <c r="XDP140" s="15"/>
      <c r="XDQ140" s="15"/>
      <c r="XDR140" s="15"/>
      <c r="XDS140" s="15"/>
      <c r="XDT140" s="15"/>
      <c r="XDU140" s="15"/>
      <c r="XDV140" s="15"/>
      <c r="XDW140" s="15"/>
      <c r="XDX140" s="15"/>
      <c r="XDY140" s="15"/>
      <c r="XDZ140" s="15"/>
      <c r="XEA140" s="15"/>
      <c r="XEB140" s="15"/>
      <c r="XEC140" s="15"/>
      <c r="XED140" s="15"/>
      <c r="XEE140" s="15"/>
      <c r="XEF140" s="15"/>
      <c r="XEG140" s="15"/>
      <c r="XEH140" s="15"/>
      <c r="XEI140" s="15"/>
      <c r="XEJ140" s="15"/>
      <c r="XEK140" s="15"/>
      <c r="XEL140" s="15"/>
      <c r="XEM140" s="15"/>
      <c r="XEN140" s="15"/>
      <c r="XEO140" s="15"/>
      <c r="XEP140" s="15"/>
      <c r="XEQ140" s="15"/>
      <c r="XER140" s="15"/>
      <c r="XES140" s="15"/>
      <c r="XET140" s="15"/>
      <c r="XEU140" s="15"/>
      <c r="XEV140" s="15"/>
      <c r="XEW140" s="15"/>
      <c r="XEX140" s="15"/>
      <c r="XEY140" s="15"/>
      <c r="XEZ140" s="15"/>
      <c r="XFA140" s="15"/>
      <c r="XFB140" s="15"/>
      <c r="XFC140" s="15"/>
      <c r="XFD140" s="15"/>
    </row>
    <row r="141" spans="1:21 16335:16384" s="103" customFormat="1" ht="11.25">
      <c r="A141" s="104"/>
      <c r="B141" s="136"/>
      <c r="C141" s="104"/>
      <c r="D141" s="130" t="s">
        <v>112</v>
      </c>
      <c r="E141" s="137"/>
      <c r="F141" s="135" t="s">
        <v>128</v>
      </c>
      <c r="G141" s="138">
        <v>2.1</v>
      </c>
      <c r="H141" s="138">
        <v>6</v>
      </c>
      <c r="J141" s="140">
        <f t="shared" si="2"/>
        <v>12.600000000000001</v>
      </c>
      <c r="K141" s="104"/>
      <c r="L141" s="104"/>
      <c r="M141" s="104"/>
      <c r="N141" s="136"/>
      <c r="O141" s="104"/>
      <c r="P141" s="104"/>
      <c r="Q141" s="104"/>
      <c r="R141" s="104"/>
      <c r="S141" s="104"/>
      <c r="T141" s="104"/>
      <c r="U141" s="104"/>
      <c r="XDG141" s="15"/>
      <c r="XDH141" s="15"/>
      <c r="XDI141" s="15"/>
      <c r="XDJ141" s="15"/>
      <c r="XDK141" s="15"/>
      <c r="XDL141" s="15"/>
      <c r="XDM141" s="15"/>
      <c r="XDN141" s="15"/>
      <c r="XDO141" s="15"/>
      <c r="XDP141" s="15"/>
      <c r="XDQ141" s="15"/>
      <c r="XDR141" s="15"/>
      <c r="XDS141" s="15"/>
      <c r="XDT141" s="15"/>
      <c r="XDU141" s="15"/>
      <c r="XDV141" s="15"/>
      <c r="XDW141" s="15"/>
      <c r="XDX141" s="15"/>
      <c r="XDY141" s="15"/>
      <c r="XDZ141" s="15"/>
      <c r="XEA141" s="15"/>
      <c r="XEB141" s="15"/>
      <c r="XEC141" s="15"/>
      <c r="XED141" s="15"/>
      <c r="XEE141" s="15"/>
      <c r="XEF141" s="15"/>
      <c r="XEG141" s="15"/>
      <c r="XEH141" s="15"/>
      <c r="XEI141" s="15"/>
      <c r="XEJ141" s="15"/>
      <c r="XEK141" s="15"/>
      <c r="XEL141" s="15"/>
      <c r="XEM141" s="15"/>
      <c r="XEN141" s="15"/>
      <c r="XEO141" s="15"/>
      <c r="XEP141" s="15"/>
      <c r="XEQ141" s="15"/>
      <c r="XER141" s="15"/>
      <c r="XES141" s="15"/>
      <c r="XET141" s="15"/>
      <c r="XEU141" s="15"/>
      <c r="XEV141" s="15"/>
      <c r="XEW141" s="15"/>
      <c r="XEX141" s="15"/>
      <c r="XEY141" s="15"/>
      <c r="XEZ141" s="15"/>
      <c r="XFA141" s="15"/>
      <c r="XFB141" s="15"/>
      <c r="XFC141" s="15"/>
      <c r="XFD141" s="15"/>
    </row>
    <row r="142" spans="1:21 16335:16384" s="104" customFormat="1" ht="11.25">
      <c r="B142" s="136"/>
      <c r="D142" s="130" t="s">
        <v>112</v>
      </c>
      <c r="E142" s="137"/>
      <c r="F142" s="135">
        <v>33</v>
      </c>
      <c r="G142" s="138">
        <v>1.35</v>
      </c>
      <c r="H142" s="138">
        <v>16</v>
      </c>
      <c r="J142" s="140">
        <f t="shared" si="2"/>
        <v>21.6</v>
      </c>
      <c r="N142" s="136"/>
      <c r="XDG142" s="15"/>
      <c r="XDH142" s="15"/>
      <c r="XDI142" s="15"/>
      <c r="XDJ142" s="15"/>
      <c r="XDK142" s="15"/>
      <c r="XDL142" s="15"/>
      <c r="XDM142" s="15"/>
      <c r="XDN142" s="15"/>
      <c r="XDO142" s="15"/>
      <c r="XDP142" s="15"/>
      <c r="XDQ142" s="15"/>
      <c r="XDR142" s="15"/>
      <c r="XDS142" s="15"/>
      <c r="XDT142" s="15"/>
      <c r="XDU142" s="15"/>
      <c r="XDV142" s="15"/>
      <c r="XDW142" s="15"/>
      <c r="XDX142" s="15"/>
      <c r="XDY142" s="15"/>
      <c r="XDZ142" s="15"/>
      <c r="XEA142" s="15"/>
      <c r="XEB142" s="15"/>
      <c r="XEC142" s="15"/>
      <c r="XED142" s="15"/>
      <c r="XEE142" s="15"/>
      <c r="XEF142" s="15"/>
      <c r="XEG142" s="15"/>
      <c r="XEH142" s="15"/>
      <c r="XEI142" s="15"/>
      <c r="XEJ142" s="15"/>
      <c r="XEK142" s="15"/>
      <c r="XEL142" s="15"/>
      <c r="XEM142" s="15"/>
      <c r="XEN142" s="15"/>
      <c r="XEO142" s="15"/>
      <c r="XEP142" s="15"/>
      <c r="XEQ142" s="15"/>
      <c r="XER142" s="15"/>
      <c r="XES142" s="15"/>
      <c r="XET142" s="15"/>
      <c r="XEU142" s="15"/>
      <c r="XEV142" s="15"/>
      <c r="XEW142" s="15"/>
      <c r="XEX142" s="15"/>
      <c r="XEY142" s="15"/>
      <c r="XEZ142" s="15"/>
      <c r="XFA142" s="15"/>
      <c r="XFB142" s="15"/>
      <c r="XFC142" s="15"/>
      <c r="XFD142" s="15"/>
    </row>
    <row r="143" spans="1:21 16335:16384" s="104" customFormat="1" ht="11.25">
      <c r="A143" s="103"/>
      <c r="B143" s="133"/>
      <c r="C143" s="103"/>
      <c r="D143" s="130" t="s">
        <v>112</v>
      </c>
      <c r="E143" s="134"/>
      <c r="F143" s="135" t="s">
        <v>129</v>
      </c>
      <c r="G143" s="138">
        <v>1.35</v>
      </c>
      <c r="H143" s="138">
        <v>7</v>
      </c>
      <c r="J143" s="140">
        <f t="shared" si="2"/>
        <v>9.4500000000000011</v>
      </c>
      <c r="K143" s="103"/>
      <c r="L143" s="103"/>
      <c r="M143" s="103"/>
      <c r="N143" s="133"/>
      <c r="O143" s="103"/>
      <c r="P143" s="103"/>
      <c r="Q143" s="103"/>
      <c r="R143" s="103"/>
      <c r="S143" s="103"/>
      <c r="T143" s="103"/>
      <c r="U143" s="103"/>
      <c r="XDG143" s="15"/>
      <c r="XDH143" s="15"/>
      <c r="XDI143" s="15"/>
      <c r="XDJ143" s="15"/>
      <c r="XDK143" s="15"/>
      <c r="XDL143" s="15"/>
      <c r="XDM143" s="15"/>
      <c r="XDN143" s="15"/>
      <c r="XDO143" s="15"/>
      <c r="XDP143" s="15"/>
      <c r="XDQ143" s="15"/>
      <c r="XDR143" s="15"/>
      <c r="XDS143" s="15"/>
      <c r="XDT143" s="15"/>
      <c r="XDU143" s="15"/>
      <c r="XDV143" s="15"/>
      <c r="XDW143" s="15"/>
      <c r="XDX143" s="15"/>
      <c r="XDY143" s="15"/>
      <c r="XDZ143" s="15"/>
      <c r="XEA143" s="15"/>
      <c r="XEB143" s="15"/>
      <c r="XEC143" s="15"/>
      <c r="XED143" s="15"/>
      <c r="XEE143" s="15"/>
      <c r="XEF143" s="15"/>
      <c r="XEG143" s="15"/>
      <c r="XEH143" s="15"/>
      <c r="XEI143" s="15"/>
      <c r="XEJ143" s="15"/>
      <c r="XEK143" s="15"/>
      <c r="XEL143" s="15"/>
      <c r="XEM143" s="15"/>
      <c r="XEN143" s="15"/>
      <c r="XEO143" s="15"/>
      <c r="XEP143" s="15"/>
      <c r="XEQ143" s="15"/>
      <c r="XER143" s="15"/>
      <c r="XES143" s="15"/>
      <c r="XET143" s="15"/>
      <c r="XEU143" s="15"/>
      <c r="XEV143" s="15"/>
      <c r="XEW143" s="15"/>
      <c r="XEX143" s="15"/>
      <c r="XEY143" s="15"/>
      <c r="XEZ143" s="15"/>
      <c r="XFA143" s="15"/>
      <c r="XFB143" s="15"/>
      <c r="XFC143" s="15"/>
      <c r="XFD143" s="15"/>
    </row>
    <row r="144" spans="1:21 16335:16384" s="103" customFormat="1" ht="11.25">
      <c r="A144" s="104"/>
      <c r="B144" s="136"/>
      <c r="C144" s="104"/>
      <c r="D144" s="130" t="s">
        <v>112</v>
      </c>
      <c r="E144" s="137"/>
      <c r="F144" s="135" t="s">
        <v>130</v>
      </c>
      <c r="G144" s="138">
        <v>2.1</v>
      </c>
      <c r="H144" s="138">
        <v>6</v>
      </c>
      <c r="J144" s="140">
        <f t="shared" si="2"/>
        <v>12.600000000000001</v>
      </c>
      <c r="K144" s="104"/>
      <c r="L144" s="104"/>
      <c r="M144" s="104"/>
      <c r="N144" s="136"/>
      <c r="O144" s="104"/>
      <c r="P144" s="104"/>
      <c r="Q144" s="104"/>
      <c r="R144" s="104"/>
      <c r="S144" s="104"/>
      <c r="T144" s="104"/>
      <c r="U144" s="104"/>
      <c r="XDG144" s="15"/>
      <c r="XDH144" s="15"/>
      <c r="XDI144" s="15"/>
      <c r="XDJ144" s="15"/>
      <c r="XDK144" s="15"/>
      <c r="XDL144" s="15"/>
      <c r="XDM144" s="15"/>
      <c r="XDN144" s="15"/>
      <c r="XDO144" s="15"/>
      <c r="XDP144" s="15"/>
      <c r="XDQ144" s="15"/>
      <c r="XDR144" s="15"/>
      <c r="XDS144" s="15"/>
      <c r="XDT144" s="15"/>
      <c r="XDU144" s="15"/>
      <c r="XDV144" s="15"/>
      <c r="XDW144" s="15"/>
      <c r="XDX144" s="15"/>
      <c r="XDY144" s="15"/>
      <c r="XDZ144" s="15"/>
      <c r="XEA144" s="15"/>
      <c r="XEB144" s="15"/>
      <c r="XEC144" s="15"/>
      <c r="XED144" s="15"/>
      <c r="XEE144" s="15"/>
      <c r="XEF144" s="15"/>
      <c r="XEG144" s="15"/>
      <c r="XEH144" s="15"/>
      <c r="XEI144" s="15"/>
      <c r="XEJ144" s="15"/>
      <c r="XEK144" s="15"/>
      <c r="XEL144" s="15"/>
      <c r="XEM144" s="15"/>
      <c r="XEN144" s="15"/>
      <c r="XEO144" s="15"/>
      <c r="XEP144" s="15"/>
      <c r="XEQ144" s="15"/>
      <c r="XER144" s="15"/>
      <c r="XES144" s="15"/>
      <c r="XET144" s="15"/>
      <c r="XEU144" s="15"/>
      <c r="XEV144" s="15"/>
      <c r="XEW144" s="15"/>
      <c r="XEX144" s="15"/>
      <c r="XEY144" s="15"/>
      <c r="XEZ144" s="15"/>
      <c r="XFA144" s="15"/>
      <c r="XFB144" s="15"/>
      <c r="XFC144" s="15"/>
      <c r="XFD144" s="15"/>
    </row>
    <row r="145" spans="1:21 16335:16384" s="104" customFormat="1" ht="11.25">
      <c r="B145" s="136"/>
      <c r="D145" s="130" t="s">
        <v>112</v>
      </c>
      <c r="E145" s="137"/>
      <c r="F145" s="135">
        <v>35</v>
      </c>
      <c r="G145" s="138">
        <v>1.35</v>
      </c>
      <c r="H145" s="138">
        <v>16</v>
      </c>
      <c r="J145" s="140">
        <f t="shared" si="2"/>
        <v>21.6</v>
      </c>
      <c r="N145" s="136"/>
      <c r="XDG145" s="15"/>
      <c r="XDH145" s="15"/>
      <c r="XDI145" s="15"/>
      <c r="XDJ145" s="15"/>
      <c r="XDK145" s="15"/>
      <c r="XDL145" s="15"/>
      <c r="XDM145" s="15"/>
      <c r="XDN145" s="15"/>
      <c r="XDO145" s="15"/>
      <c r="XDP145" s="15"/>
      <c r="XDQ145" s="15"/>
      <c r="XDR145" s="15"/>
      <c r="XDS145" s="15"/>
      <c r="XDT145" s="15"/>
      <c r="XDU145" s="15"/>
      <c r="XDV145" s="15"/>
      <c r="XDW145" s="15"/>
      <c r="XDX145" s="15"/>
      <c r="XDY145" s="15"/>
      <c r="XDZ145" s="15"/>
      <c r="XEA145" s="15"/>
      <c r="XEB145" s="15"/>
      <c r="XEC145" s="15"/>
      <c r="XED145" s="15"/>
      <c r="XEE145" s="15"/>
      <c r="XEF145" s="15"/>
      <c r="XEG145" s="15"/>
      <c r="XEH145" s="15"/>
      <c r="XEI145" s="15"/>
      <c r="XEJ145" s="15"/>
      <c r="XEK145" s="15"/>
      <c r="XEL145" s="15"/>
      <c r="XEM145" s="15"/>
      <c r="XEN145" s="15"/>
      <c r="XEO145" s="15"/>
      <c r="XEP145" s="15"/>
      <c r="XEQ145" s="15"/>
      <c r="XER145" s="15"/>
      <c r="XES145" s="15"/>
      <c r="XET145" s="15"/>
      <c r="XEU145" s="15"/>
      <c r="XEV145" s="15"/>
      <c r="XEW145" s="15"/>
      <c r="XEX145" s="15"/>
      <c r="XEY145" s="15"/>
      <c r="XEZ145" s="15"/>
      <c r="XFA145" s="15"/>
      <c r="XFB145" s="15"/>
      <c r="XFC145" s="15"/>
      <c r="XFD145" s="15"/>
    </row>
    <row r="146" spans="1:21 16335:16384" s="103" customFormat="1" ht="21.75" customHeight="1">
      <c r="A146" s="33"/>
      <c r="B146" s="34"/>
      <c r="C146" s="121">
        <v>6</v>
      </c>
      <c r="D146" s="121" t="s">
        <v>103</v>
      </c>
      <c r="E146" s="122" t="s">
        <v>143</v>
      </c>
      <c r="F146" s="336" t="s">
        <v>144</v>
      </c>
      <c r="G146" s="336"/>
      <c r="H146" s="336"/>
      <c r="I146" s="126" t="s">
        <v>106</v>
      </c>
      <c r="J146" s="127">
        <v>24.94</v>
      </c>
      <c r="K146" s="128"/>
      <c r="L146" s="128">
        <f>ROUND(K146*J146,2)</f>
        <v>0</v>
      </c>
      <c r="M146" s="129" t="s">
        <v>107</v>
      </c>
      <c r="N146" s="34"/>
      <c r="O146" s="33"/>
      <c r="P146" s="33"/>
      <c r="Q146" s="33"/>
      <c r="R146" s="33"/>
      <c r="S146" s="33"/>
      <c r="T146" s="33"/>
      <c r="U146" s="33"/>
      <c r="XDG146" s="15"/>
      <c r="XDH146" s="15"/>
      <c r="XDI146" s="15"/>
      <c r="XDJ146" s="15"/>
      <c r="XDK146" s="15"/>
      <c r="XDL146" s="15"/>
      <c r="XDM146" s="15"/>
      <c r="XDN146" s="15"/>
      <c r="XDO146" s="15"/>
      <c r="XDP146" s="15"/>
      <c r="XDQ146" s="15"/>
      <c r="XDR146" s="15"/>
      <c r="XDS146" s="15"/>
      <c r="XDT146" s="15"/>
      <c r="XDU146" s="15"/>
      <c r="XDV146" s="15"/>
      <c r="XDW146" s="15"/>
      <c r="XDX146" s="15"/>
      <c r="XDY146" s="15"/>
      <c r="XDZ146" s="15"/>
      <c r="XEA146" s="15"/>
      <c r="XEB146" s="15"/>
      <c r="XEC146" s="15"/>
      <c r="XED146" s="15"/>
      <c r="XEE146" s="15"/>
      <c r="XEF146" s="15"/>
      <c r="XEG146" s="15"/>
      <c r="XEH146" s="15"/>
      <c r="XEI146" s="15"/>
      <c r="XEJ146" s="15"/>
      <c r="XEK146" s="15"/>
      <c r="XEL146" s="15"/>
      <c r="XEM146" s="15"/>
      <c r="XEN146" s="15"/>
      <c r="XEO146" s="15"/>
      <c r="XEP146" s="15"/>
      <c r="XEQ146" s="15"/>
      <c r="XER146" s="15"/>
      <c r="XES146" s="15"/>
      <c r="XET146" s="15"/>
      <c r="XEU146" s="15"/>
      <c r="XEV146" s="15"/>
      <c r="XEW146" s="15"/>
      <c r="XEX146" s="15"/>
      <c r="XEY146" s="15"/>
      <c r="XEZ146" s="15"/>
      <c r="XFA146" s="15"/>
      <c r="XFB146" s="15"/>
      <c r="XFC146" s="15"/>
      <c r="XFD146" s="15"/>
    </row>
    <row r="147" spans="1:21 16335:16384" s="103" customFormat="1" ht="17.25" customHeight="1">
      <c r="A147" s="33"/>
      <c r="B147" s="34"/>
      <c r="C147" s="33"/>
      <c r="D147" s="130" t="s">
        <v>108</v>
      </c>
      <c r="E147" s="33"/>
      <c r="F147" s="335" t="s">
        <v>145</v>
      </c>
      <c r="G147" s="335"/>
      <c r="H147" s="335"/>
      <c r="I147" s="33"/>
      <c r="J147" s="33"/>
      <c r="K147" s="33"/>
      <c r="L147" s="33"/>
      <c r="M147" s="33"/>
      <c r="N147" s="34"/>
      <c r="O147" s="33"/>
      <c r="P147" s="33"/>
      <c r="Q147" s="33"/>
      <c r="R147" s="33"/>
      <c r="S147" s="33"/>
      <c r="T147" s="33"/>
      <c r="U147" s="33"/>
      <c r="XDG147" s="15"/>
      <c r="XDH147" s="15"/>
      <c r="XDI147" s="15"/>
      <c r="XDJ147" s="15"/>
      <c r="XDK147" s="15"/>
      <c r="XDL147" s="15"/>
      <c r="XDM147" s="15"/>
      <c r="XDN147" s="15"/>
      <c r="XDO147" s="15"/>
      <c r="XDP147" s="15"/>
      <c r="XDQ147" s="15"/>
      <c r="XDR147" s="15"/>
      <c r="XDS147" s="15"/>
      <c r="XDT147" s="15"/>
      <c r="XDU147" s="15"/>
      <c r="XDV147" s="15"/>
      <c r="XDW147" s="15"/>
      <c r="XDX147" s="15"/>
      <c r="XDY147" s="15"/>
      <c r="XDZ147" s="15"/>
      <c r="XEA147" s="15"/>
      <c r="XEB147" s="15"/>
      <c r="XEC147" s="15"/>
      <c r="XED147" s="15"/>
      <c r="XEE147" s="15"/>
      <c r="XEF147" s="15"/>
      <c r="XEG147" s="15"/>
      <c r="XEH147" s="15"/>
      <c r="XEI147" s="15"/>
      <c r="XEJ147" s="15"/>
      <c r="XEK147" s="15"/>
      <c r="XEL147" s="15"/>
      <c r="XEM147" s="15"/>
      <c r="XEN147" s="15"/>
      <c r="XEO147" s="15"/>
      <c r="XEP147" s="15"/>
      <c r="XEQ147" s="15"/>
      <c r="XER147" s="15"/>
      <c r="XES147" s="15"/>
      <c r="XET147" s="15"/>
      <c r="XEU147" s="15"/>
      <c r="XEV147" s="15"/>
      <c r="XEW147" s="15"/>
      <c r="XEX147" s="15"/>
      <c r="XEY147" s="15"/>
      <c r="XEZ147" s="15"/>
      <c r="XFA147" s="15"/>
      <c r="XFB147" s="15"/>
      <c r="XFC147" s="15"/>
      <c r="XFD147" s="15"/>
    </row>
    <row r="148" spans="1:21 16335:16384" s="104" customFormat="1" ht="11.25">
      <c r="A148" s="33"/>
      <c r="B148" s="34"/>
      <c r="C148" s="33"/>
      <c r="D148" s="131" t="s">
        <v>110</v>
      </c>
      <c r="E148" s="33"/>
      <c r="F148" s="132" t="s">
        <v>146</v>
      </c>
      <c r="G148" s="132"/>
      <c r="H148" s="132"/>
      <c r="I148" s="33"/>
      <c r="J148" s="33"/>
      <c r="K148" s="33"/>
      <c r="L148" s="33"/>
      <c r="M148" s="33"/>
      <c r="N148" s="34"/>
      <c r="O148" s="33"/>
      <c r="P148" s="33"/>
      <c r="Q148" s="33"/>
      <c r="R148" s="33"/>
      <c r="S148" s="33"/>
      <c r="T148" s="33"/>
      <c r="U148" s="33"/>
      <c r="XDG148" s="15"/>
      <c r="XDH148" s="15"/>
      <c r="XDI148" s="15"/>
      <c r="XDJ148" s="15"/>
      <c r="XDK148" s="15"/>
      <c r="XDL148" s="15"/>
      <c r="XDM148" s="15"/>
      <c r="XDN148" s="15"/>
      <c r="XDO148" s="15"/>
      <c r="XDP148" s="15"/>
      <c r="XDQ148" s="15"/>
      <c r="XDR148" s="15"/>
      <c r="XDS148" s="15"/>
      <c r="XDT148" s="15"/>
      <c r="XDU148" s="15"/>
      <c r="XDV148" s="15"/>
      <c r="XDW148" s="15"/>
      <c r="XDX148" s="15"/>
      <c r="XDY148" s="15"/>
      <c r="XDZ148" s="15"/>
      <c r="XEA148" s="15"/>
      <c r="XEB148" s="15"/>
      <c r="XEC148" s="15"/>
      <c r="XED148" s="15"/>
      <c r="XEE148" s="15"/>
      <c r="XEF148" s="15"/>
      <c r="XEG148" s="15"/>
      <c r="XEH148" s="15"/>
      <c r="XEI148" s="15"/>
      <c r="XEJ148" s="15"/>
      <c r="XEK148" s="15"/>
      <c r="XEL148" s="15"/>
      <c r="XEM148" s="15"/>
      <c r="XEN148" s="15"/>
      <c r="XEO148" s="15"/>
      <c r="XEP148" s="15"/>
      <c r="XEQ148" s="15"/>
      <c r="XER148" s="15"/>
      <c r="XES148" s="15"/>
      <c r="XET148" s="15"/>
      <c r="XEU148" s="15"/>
      <c r="XEV148" s="15"/>
      <c r="XEW148" s="15"/>
      <c r="XEX148" s="15"/>
      <c r="XEY148" s="15"/>
      <c r="XEZ148" s="15"/>
      <c r="XFA148" s="15"/>
      <c r="XFB148" s="15"/>
      <c r="XFC148" s="15"/>
      <c r="XFD148" s="15"/>
    </row>
    <row r="149" spans="1:21 16335:16384" s="103" customFormat="1" ht="11.25">
      <c r="B149" s="133"/>
      <c r="D149" s="130" t="s">
        <v>112</v>
      </c>
      <c r="E149" s="134"/>
      <c r="F149" s="135" t="s">
        <v>147</v>
      </c>
      <c r="G149" s="135"/>
      <c r="H149" s="135"/>
      <c r="J149" s="134"/>
      <c r="N149" s="133"/>
      <c r="XDG149" s="15"/>
      <c r="XDH149" s="15"/>
      <c r="XDI149" s="15"/>
      <c r="XDJ149" s="15"/>
      <c r="XDK149" s="15"/>
      <c r="XDL149" s="15"/>
      <c r="XDM149" s="15"/>
      <c r="XDN149" s="15"/>
      <c r="XDO149" s="15"/>
      <c r="XDP149" s="15"/>
      <c r="XDQ149" s="15"/>
      <c r="XDR149" s="15"/>
      <c r="XDS149" s="15"/>
      <c r="XDT149" s="15"/>
      <c r="XDU149" s="15"/>
      <c r="XDV149" s="15"/>
      <c r="XDW149" s="15"/>
      <c r="XDX149" s="15"/>
      <c r="XDY149" s="15"/>
      <c r="XDZ149" s="15"/>
      <c r="XEA149" s="15"/>
      <c r="XEB149" s="15"/>
      <c r="XEC149" s="15"/>
      <c r="XED149" s="15"/>
      <c r="XEE149" s="15"/>
      <c r="XEF149" s="15"/>
      <c r="XEG149" s="15"/>
      <c r="XEH149" s="15"/>
      <c r="XEI149" s="15"/>
      <c r="XEJ149" s="15"/>
      <c r="XEK149" s="15"/>
      <c r="XEL149" s="15"/>
      <c r="XEM149" s="15"/>
      <c r="XEN149" s="15"/>
      <c r="XEO149" s="15"/>
      <c r="XEP149" s="15"/>
      <c r="XEQ149" s="15"/>
      <c r="XER149" s="15"/>
      <c r="XES149" s="15"/>
      <c r="XET149" s="15"/>
      <c r="XEU149" s="15"/>
      <c r="XEV149" s="15"/>
      <c r="XEW149" s="15"/>
      <c r="XEX149" s="15"/>
      <c r="XEY149" s="15"/>
      <c r="XEZ149" s="15"/>
      <c r="XFA149" s="15"/>
      <c r="XFB149" s="15"/>
      <c r="XFC149" s="15"/>
      <c r="XFD149" s="15"/>
    </row>
    <row r="150" spans="1:21 16335:16384" s="104" customFormat="1" ht="11.25">
      <c r="A150" s="103"/>
      <c r="B150" s="133"/>
      <c r="C150" s="103"/>
      <c r="D150" s="130" t="s">
        <v>112</v>
      </c>
      <c r="E150" s="134"/>
      <c r="F150" s="135" t="s">
        <v>128</v>
      </c>
      <c r="G150" s="138">
        <v>2.1</v>
      </c>
      <c r="H150" s="138">
        <v>6</v>
      </c>
      <c r="I150" s="103"/>
      <c r="J150" s="140">
        <f>G150*H150</f>
        <v>12.600000000000001</v>
      </c>
      <c r="K150" s="103"/>
      <c r="L150" s="103"/>
      <c r="M150" s="103"/>
      <c r="N150" s="133"/>
      <c r="O150" s="103"/>
      <c r="P150" s="103"/>
      <c r="Q150" s="103"/>
      <c r="R150" s="103"/>
      <c r="S150" s="103"/>
      <c r="T150" s="103"/>
      <c r="U150" s="103"/>
      <c r="XDG150" s="15"/>
      <c r="XDH150" s="15"/>
      <c r="XDI150" s="15"/>
      <c r="XDJ150" s="15"/>
      <c r="XDK150" s="15"/>
      <c r="XDL150" s="15"/>
      <c r="XDM150" s="15"/>
      <c r="XDN150" s="15"/>
      <c r="XDO150" s="15"/>
      <c r="XDP150" s="15"/>
      <c r="XDQ150" s="15"/>
      <c r="XDR150" s="15"/>
      <c r="XDS150" s="15"/>
      <c r="XDT150" s="15"/>
      <c r="XDU150" s="15"/>
      <c r="XDV150" s="15"/>
      <c r="XDW150" s="15"/>
      <c r="XDX150" s="15"/>
      <c r="XDY150" s="15"/>
      <c r="XDZ150" s="15"/>
      <c r="XEA150" s="15"/>
      <c r="XEB150" s="15"/>
      <c r="XEC150" s="15"/>
      <c r="XED150" s="15"/>
      <c r="XEE150" s="15"/>
      <c r="XEF150" s="15"/>
      <c r="XEG150" s="15"/>
      <c r="XEH150" s="15"/>
      <c r="XEI150" s="15"/>
      <c r="XEJ150" s="15"/>
      <c r="XEK150" s="15"/>
      <c r="XEL150" s="15"/>
      <c r="XEM150" s="15"/>
      <c r="XEN150" s="15"/>
      <c r="XEO150" s="15"/>
      <c r="XEP150" s="15"/>
      <c r="XEQ150" s="15"/>
      <c r="XER150" s="15"/>
      <c r="XES150" s="15"/>
      <c r="XET150" s="15"/>
      <c r="XEU150" s="15"/>
      <c r="XEV150" s="15"/>
      <c r="XEW150" s="15"/>
      <c r="XEX150" s="15"/>
      <c r="XEY150" s="15"/>
      <c r="XEZ150" s="15"/>
      <c r="XFA150" s="15"/>
      <c r="XFB150" s="15"/>
      <c r="XFC150" s="15"/>
      <c r="XFD150" s="15"/>
    </row>
    <row r="151" spans="1:21 16335:16384" s="105" customFormat="1" ht="11.25">
      <c r="A151" s="104"/>
      <c r="B151" s="136"/>
      <c r="C151" s="104"/>
      <c r="D151" s="130" t="s">
        <v>112</v>
      </c>
      <c r="E151" s="137"/>
      <c r="F151" s="135" t="s">
        <v>130</v>
      </c>
      <c r="G151" s="138">
        <v>2.1</v>
      </c>
      <c r="H151" s="138">
        <v>6</v>
      </c>
      <c r="I151" s="103"/>
      <c r="J151" s="140">
        <f>G151*H151</f>
        <v>12.600000000000001</v>
      </c>
      <c r="K151" s="104"/>
      <c r="L151" s="104"/>
      <c r="M151" s="104"/>
      <c r="N151" s="136"/>
      <c r="O151" s="104"/>
      <c r="P151" s="104"/>
      <c r="Q151" s="104"/>
      <c r="R151" s="104"/>
      <c r="S151" s="104"/>
      <c r="T151" s="104"/>
      <c r="U151" s="104"/>
      <c r="XDG151" s="15"/>
      <c r="XDH151" s="15"/>
      <c r="XDI151" s="15"/>
      <c r="XDJ151" s="15"/>
      <c r="XDK151" s="15"/>
      <c r="XDL151" s="15"/>
      <c r="XDM151" s="15"/>
      <c r="XDN151" s="15"/>
      <c r="XDO151" s="15"/>
      <c r="XDP151" s="15"/>
      <c r="XDQ151" s="15"/>
      <c r="XDR151" s="15"/>
      <c r="XDS151" s="15"/>
      <c r="XDT151" s="15"/>
      <c r="XDU151" s="15"/>
      <c r="XDV151" s="15"/>
      <c r="XDW151" s="15"/>
      <c r="XDX151" s="15"/>
      <c r="XDY151" s="15"/>
      <c r="XDZ151" s="15"/>
      <c r="XEA151" s="15"/>
      <c r="XEB151" s="15"/>
      <c r="XEC151" s="15"/>
      <c r="XED151" s="15"/>
      <c r="XEE151" s="15"/>
      <c r="XEF151" s="15"/>
      <c r="XEG151" s="15"/>
      <c r="XEH151" s="15"/>
      <c r="XEI151" s="15"/>
      <c r="XEJ151" s="15"/>
      <c r="XEK151" s="15"/>
      <c r="XEL151" s="15"/>
      <c r="XEM151" s="15"/>
      <c r="XEN151" s="15"/>
      <c r="XEO151" s="15"/>
      <c r="XEP151" s="15"/>
      <c r="XEQ151" s="15"/>
      <c r="XER151" s="15"/>
      <c r="XES151" s="15"/>
      <c r="XET151" s="15"/>
      <c r="XEU151" s="15"/>
      <c r="XEV151" s="15"/>
      <c r="XEW151" s="15"/>
      <c r="XEX151" s="15"/>
      <c r="XEY151" s="15"/>
      <c r="XEZ151" s="15"/>
      <c r="XFA151" s="15"/>
      <c r="XFB151" s="15"/>
      <c r="XFC151" s="15"/>
      <c r="XFD151" s="15"/>
    </row>
    <row r="152" spans="1:21 16335:16384" s="29" customFormat="1" ht="21.75" customHeight="1">
      <c r="A152" s="33"/>
      <c r="B152" s="34"/>
      <c r="C152" s="121">
        <v>7</v>
      </c>
      <c r="D152" s="121" t="s">
        <v>103</v>
      </c>
      <c r="E152" s="122" t="s">
        <v>148</v>
      </c>
      <c r="F152" s="336" t="s">
        <v>149</v>
      </c>
      <c r="G152" s="336"/>
      <c r="H152" s="336"/>
      <c r="I152" s="126" t="s">
        <v>106</v>
      </c>
      <c r="J152" s="127">
        <f>J156</f>
        <v>1.5</v>
      </c>
      <c r="K152" s="128"/>
      <c r="L152" s="128">
        <f>ROUND(K152*J152,2)</f>
        <v>0</v>
      </c>
      <c r="M152" s="129" t="s">
        <v>107</v>
      </c>
      <c r="N152" s="34"/>
      <c r="O152" s="33"/>
      <c r="P152" s="33"/>
      <c r="Q152" s="33"/>
      <c r="R152" s="33"/>
      <c r="S152" s="33"/>
      <c r="T152" s="33"/>
      <c r="U152" s="33"/>
      <c r="XDG152" s="15"/>
      <c r="XDH152" s="15"/>
      <c r="XDI152" s="15"/>
      <c r="XDJ152" s="15"/>
      <c r="XDK152" s="15"/>
      <c r="XDL152" s="15"/>
      <c r="XDM152" s="15"/>
      <c r="XDN152" s="15"/>
      <c r="XDO152" s="15"/>
      <c r="XDP152" s="15"/>
      <c r="XDQ152" s="15"/>
      <c r="XDR152" s="15"/>
      <c r="XDS152" s="15"/>
      <c r="XDT152" s="15"/>
      <c r="XDU152" s="15"/>
      <c r="XDV152" s="15"/>
      <c r="XDW152" s="15"/>
      <c r="XDX152" s="15"/>
      <c r="XDY152" s="15"/>
      <c r="XDZ152" s="15"/>
      <c r="XEA152" s="15"/>
      <c r="XEB152" s="15"/>
      <c r="XEC152" s="15"/>
      <c r="XED152" s="15"/>
      <c r="XEE152" s="15"/>
      <c r="XEF152" s="15"/>
      <c r="XEG152" s="15"/>
      <c r="XEH152" s="15"/>
      <c r="XEI152" s="15"/>
      <c r="XEJ152" s="15"/>
      <c r="XEK152" s="15"/>
      <c r="XEL152" s="15"/>
      <c r="XEM152" s="15"/>
      <c r="XEN152" s="15"/>
      <c r="XEO152" s="15"/>
      <c r="XEP152" s="15"/>
      <c r="XEQ152" s="15"/>
      <c r="XER152" s="15"/>
      <c r="XES152" s="15"/>
      <c r="XET152" s="15"/>
      <c r="XEU152" s="15"/>
      <c r="XEV152" s="15"/>
      <c r="XEW152" s="15"/>
      <c r="XEX152" s="15"/>
      <c r="XEY152" s="15"/>
      <c r="XEZ152" s="15"/>
      <c r="XFA152" s="15"/>
      <c r="XFB152" s="15"/>
      <c r="XFC152" s="15"/>
      <c r="XFD152" s="15"/>
    </row>
    <row r="153" spans="1:21 16335:16384" s="29" customFormat="1" ht="19.5">
      <c r="A153" s="33"/>
      <c r="B153" s="34"/>
      <c r="C153" s="33"/>
      <c r="D153" s="130" t="s">
        <v>108</v>
      </c>
      <c r="E153" s="33"/>
      <c r="F153" s="141" t="s">
        <v>150</v>
      </c>
      <c r="G153" s="141"/>
      <c r="H153" s="141"/>
      <c r="I153" s="33"/>
      <c r="J153" s="33"/>
      <c r="K153" s="33"/>
      <c r="L153" s="33"/>
      <c r="M153" s="33"/>
      <c r="N153" s="34"/>
      <c r="O153" s="33"/>
      <c r="P153" s="33"/>
      <c r="Q153" s="33"/>
      <c r="R153" s="33"/>
      <c r="S153" s="33"/>
      <c r="T153" s="33"/>
      <c r="U153" s="33"/>
      <c r="XDG153" s="15"/>
      <c r="XDH153" s="15"/>
      <c r="XDI153" s="15"/>
      <c r="XDJ153" s="15"/>
      <c r="XDK153" s="15"/>
      <c r="XDL153" s="15"/>
      <c r="XDM153" s="15"/>
      <c r="XDN153" s="15"/>
      <c r="XDO153" s="15"/>
      <c r="XDP153" s="15"/>
      <c r="XDQ153" s="15"/>
      <c r="XDR153" s="15"/>
      <c r="XDS153" s="15"/>
      <c r="XDT153" s="15"/>
      <c r="XDU153" s="15"/>
      <c r="XDV153" s="15"/>
      <c r="XDW153" s="15"/>
      <c r="XDX153" s="15"/>
      <c r="XDY153" s="15"/>
      <c r="XDZ153" s="15"/>
      <c r="XEA153" s="15"/>
      <c r="XEB153" s="15"/>
      <c r="XEC153" s="15"/>
      <c r="XED153" s="15"/>
      <c r="XEE153" s="15"/>
      <c r="XEF153" s="15"/>
      <c r="XEG153" s="15"/>
      <c r="XEH153" s="15"/>
      <c r="XEI153" s="15"/>
      <c r="XEJ153" s="15"/>
      <c r="XEK153" s="15"/>
      <c r="XEL153" s="15"/>
      <c r="XEM153" s="15"/>
      <c r="XEN153" s="15"/>
      <c r="XEO153" s="15"/>
      <c r="XEP153" s="15"/>
      <c r="XEQ153" s="15"/>
      <c r="XER153" s="15"/>
      <c r="XES153" s="15"/>
      <c r="XET153" s="15"/>
      <c r="XEU153" s="15"/>
      <c r="XEV153" s="15"/>
      <c r="XEW153" s="15"/>
      <c r="XEX153" s="15"/>
      <c r="XEY153" s="15"/>
      <c r="XEZ153" s="15"/>
      <c r="XFA153" s="15"/>
      <c r="XFB153" s="15"/>
      <c r="XFC153" s="15"/>
      <c r="XFD153" s="15"/>
    </row>
    <row r="154" spans="1:21 16335:16384" s="29" customFormat="1" ht="11.25">
      <c r="A154" s="33"/>
      <c r="B154" s="34"/>
      <c r="C154" s="33"/>
      <c r="D154" s="131" t="s">
        <v>110</v>
      </c>
      <c r="E154" s="33"/>
      <c r="F154" s="132" t="s">
        <v>151</v>
      </c>
      <c r="G154" s="132"/>
      <c r="H154" s="132"/>
      <c r="I154" s="33"/>
      <c r="J154" s="33"/>
      <c r="K154" s="33"/>
      <c r="L154" s="33"/>
      <c r="M154" s="33"/>
      <c r="N154" s="34"/>
      <c r="O154" s="33"/>
      <c r="P154" s="33"/>
      <c r="Q154" s="33"/>
      <c r="R154" s="33"/>
      <c r="S154" s="33"/>
      <c r="T154" s="33"/>
      <c r="U154" s="33"/>
      <c r="XDG154" s="15"/>
      <c r="XDH154" s="15"/>
      <c r="XDI154" s="15"/>
      <c r="XDJ154" s="15"/>
      <c r="XDK154" s="15"/>
      <c r="XDL154" s="15"/>
      <c r="XDM154" s="15"/>
      <c r="XDN154" s="15"/>
      <c r="XDO154" s="15"/>
      <c r="XDP154" s="15"/>
      <c r="XDQ154" s="15"/>
      <c r="XDR154" s="15"/>
      <c r="XDS154" s="15"/>
      <c r="XDT154" s="15"/>
      <c r="XDU154" s="15"/>
      <c r="XDV154" s="15"/>
      <c r="XDW154" s="15"/>
      <c r="XDX154" s="15"/>
      <c r="XDY154" s="15"/>
      <c r="XDZ154" s="15"/>
      <c r="XEA154" s="15"/>
      <c r="XEB154" s="15"/>
      <c r="XEC154" s="15"/>
      <c r="XED154" s="15"/>
      <c r="XEE154" s="15"/>
      <c r="XEF154" s="15"/>
      <c r="XEG154" s="15"/>
      <c r="XEH154" s="15"/>
      <c r="XEI154" s="15"/>
      <c r="XEJ154" s="15"/>
      <c r="XEK154" s="15"/>
      <c r="XEL154" s="15"/>
      <c r="XEM154" s="15"/>
      <c r="XEN154" s="15"/>
      <c r="XEO154" s="15"/>
      <c r="XEP154" s="15"/>
      <c r="XEQ154" s="15"/>
      <c r="XER154" s="15"/>
      <c r="XES154" s="15"/>
      <c r="XET154" s="15"/>
      <c r="XEU154" s="15"/>
      <c r="XEV154" s="15"/>
      <c r="XEW154" s="15"/>
      <c r="XEX154" s="15"/>
      <c r="XEY154" s="15"/>
      <c r="XEZ154" s="15"/>
      <c r="XFA154" s="15"/>
      <c r="XFB154" s="15"/>
      <c r="XFC154" s="15"/>
      <c r="XFD154" s="15"/>
    </row>
    <row r="155" spans="1:21 16335:16384" s="103" customFormat="1" ht="12.75" customHeight="1">
      <c r="B155" s="133"/>
      <c r="D155" s="130" t="s">
        <v>112</v>
      </c>
      <c r="E155" s="134"/>
      <c r="F155" s="337" t="s">
        <v>152</v>
      </c>
      <c r="G155" s="337"/>
      <c r="H155" s="337"/>
      <c r="J155" s="134"/>
      <c r="N155" s="133"/>
      <c r="XDG155" s="15"/>
      <c r="XDH155" s="15"/>
      <c r="XDI155" s="15"/>
      <c r="XDJ155" s="15"/>
      <c r="XDK155" s="15"/>
      <c r="XDL155" s="15"/>
      <c r="XDM155" s="15"/>
      <c r="XDN155" s="15"/>
      <c r="XDO155" s="15"/>
      <c r="XDP155" s="15"/>
      <c r="XDQ155" s="15"/>
      <c r="XDR155" s="15"/>
      <c r="XDS155" s="15"/>
      <c r="XDT155" s="15"/>
      <c r="XDU155" s="15"/>
      <c r="XDV155" s="15"/>
      <c r="XDW155" s="15"/>
      <c r="XDX155" s="15"/>
      <c r="XDY155" s="15"/>
      <c r="XDZ155" s="15"/>
      <c r="XEA155" s="15"/>
      <c r="XEB155" s="15"/>
      <c r="XEC155" s="15"/>
      <c r="XED155" s="15"/>
      <c r="XEE155" s="15"/>
      <c r="XEF155" s="15"/>
      <c r="XEG155" s="15"/>
      <c r="XEH155" s="15"/>
      <c r="XEI155" s="15"/>
      <c r="XEJ155" s="15"/>
      <c r="XEK155" s="15"/>
      <c r="XEL155" s="15"/>
      <c r="XEM155" s="15"/>
      <c r="XEN155" s="15"/>
      <c r="XEO155" s="15"/>
      <c r="XEP155" s="15"/>
      <c r="XEQ155" s="15"/>
      <c r="XER155" s="15"/>
      <c r="XES155" s="15"/>
      <c r="XET155" s="15"/>
      <c r="XEU155" s="15"/>
      <c r="XEV155" s="15"/>
      <c r="XEW155" s="15"/>
      <c r="XEX155" s="15"/>
      <c r="XEY155" s="15"/>
      <c r="XEZ155" s="15"/>
      <c r="XFA155" s="15"/>
      <c r="XFB155" s="15"/>
      <c r="XFC155" s="15"/>
      <c r="XFD155" s="15"/>
    </row>
    <row r="156" spans="1:21 16335:16384" s="103" customFormat="1" ht="11.25">
      <c r="A156" s="104"/>
      <c r="B156" s="136"/>
      <c r="C156" s="104"/>
      <c r="D156" s="130" t="s">
        <v>112</v>
      </c>
      <c r="E156" s="137"/>
      <c r="F156" s="146">
        <v>1</v>
      </c>
      <c r="G156" s="147">
        <v>0.1</v>
      </c>
      <c r="H156" s="138">
        <v>15</v>
      </c>
      <c r="I156" s="104"/>
      <c r="J156" s="140">
        <f>F156*G156*H156</f>
        <v>1.5</v>
      </c>
      <c r="K156" s="104"/>
      <c r="L156" s="104"/>
      <c r="M156" s="104"/>
      <c r="N156" s="136"/>
      <c r="O156" s="104"/>
      <c r="P156" s="104"/>
      <c r="Q156" s="104"/>
      <c r="R156" s="104"/>
      <c r="S156" s="104"/>
      <c r="T156" s="104"/>
      <c r="U156" s="104"/>
      <c r="XDG156" s="15"/>
      <c r="XDH156" s="15"/>
      <c r="XDI156" s="15"/>
      <c r="XDJ156" s="15"/>
      <c r="XDK156" s="15"/>
      <c r="XDL156" s="15"/>
      <c r="XDM156" s="15"/>
      <c r="XDN156" s="15"/>
      <c r="XDO156" s="15"/>
      <c r="XDP156" s="15"/>
      <c r="XDQ156" s="15"/>
      <c r="XDR156" s="15"/>
      <c r="XDS156" s="15"/>
      <c r="XDT156" s="15"/>
      <c r="XDU156" s="15"/>
      <c r="XDV156" s="15"/>
      <c r="XDW156" s="15"/>
      <c r="XDX156" s="15"/>
      <c r="XDY156" s="15"/>
      <c r="XDZ156" s="15"/>
      <c r="XEA156" s="15"/>
      <c r="XEB156" s="15"/>
      <c r="XEC156" s="15"/>
      <c r="XED156" s="15"/>
      <c r="XEE156" s="15"/>
      <c r="XEF156" s="15"/>
      <c r="XEG156" s="15"/>
      <c r="XEH156" s="15"/>
      <c r="XEI156" s="15"/>
      <c r="XEJ156" s="15"/>
      <c r="XEK156" s="15"/>
      <c r="XEL156" s="15"/>
      <c r="XEM156" s="15"/>
      <c r="XEN156" s="15"/>
      <c r="XEO156" s="15"/>
      <c r="XEP156" s="15"/>
      <c r="XEQ156" s="15"/>
      <c r="XER156" s="15"/>
      <c r="XES156" s="15"/>
      <c r="XET156" s="15"/>
      <c r="XEU156" s="15"/>
      <c r="XEV156" s="15"/>
      <c r="XEW156" s="15"/>
      <c r="XEX156" s="15"/>
      <c r="XEY156" s="15"/>
      <c r="XEZ156" s="15"/>
      <c r="XFA156" s="15"/>
      <c r="XFB156" s="15"/>
      <c r="XFC156" s="15"/>
      <c r="XFD156" s="15"/>
    </row>
    <row r="157" spans="1:21 16335:16384" s="104" customFormat="1" ht="22.9" customHeight="1">
      <c r="A157" s="113"/>
      <c r="B157" s="114"/>
      <c r="C157" s="113"/>
      <c r="D157" s="115" t="s">
        <v>49</v>
      </c>
      <c r="E157" s="142" t="s">
        <v>153</v>
      </c>
      <c r="F157" s="142" t="s">
        <v>154</v>
      </c>
      <c r="G157" s="142"/>
      <c r="H157" s="142"/>
      <c r="I157" s="143"/>
      <c r="J157" s="143"/>
      <c r="K157" s="143"/>
      <c r="L157" s="144">
        <f>SUM(L158:L167)</f>
        <v>0</v>
      </c>
      <c r="M157" s="113"/>
      <c r="N157" s="114"/>
      <c r="O157" s="37">
        <f>L158+L163+L174+L181+L185+L199</f>
        <v>0</v>
      </c>
      <c r="P157" s="113"/>
      <c r="Q157" s="113"/>
      <c r="R157" s="113"/>
      <c r="S157" s="113"/>
      <c r="T157" s="113"/>
      <c r="U157" s="113"/>
      <c r="XDG157" s="15"/>
      <c r="XDH157" s="15"/>
      <c r="XDI157" s="15"/>
      <c r="XDJ157" s="15"/>
      <c r="XDK157" s="15"/>
      <c r="XDL157" s="15"/>
      <c r="XDM157" s="15"/>
      <c r="XDN157" s="15"/>
      <c r="XDO157" s="15"/>
      <c r="XDP157" s="15"/>
      <c r="XDQ157" s="15"/>
      <c r="XDR157" s="15"/>
      <c r="XDS157" s="15"/>
      <c r="XDT157" s="15"/>
      <c r="XDU157" s="15"/>
      <c r="XDV157" s="15"/>
      <c r="XDW157" s="15"/>
      <c r="XDX157" s="15"/>
      <c r="XDY157" s="15"/>
      <c r="XDZ157" s="15"/>
      <c r="XEA157" s="15"/>
      <c r="XEB157" s="15"/>
      <c r="XEC157" s="15"/>
      <c r="XED157" s="15"/>
      <c r="XEE157" s="15"/>
      <c r="XEF157" s="15"/>
      <c r="XEG157" s="15"/>
      <c r="XEH157" s="15"/>
      <c r="XEI157" s="15"/>
      <c r="XEJ157" s="15"/>
      <c r="XEK157" s="15"/>
      <c r="XEL157" s="15"/>
      <c r="XEM157" s="15"/>
      <c r="XEN157" s="15"/>
      <c r="XEO157" s="15"/>
      <c r="XEP157" s="15"/>
      <c r="XEQ157" s="15"/>
      <c r="XER157" s="15"/>
      <c r="XES157" s="15"/>
      <c r="XET157" s="15"/>
      <c r="XEU157" s="15"/>
      <c r="XEV157" s="15"/>
      <c r="XEW157" s="15"/>
      <c r="XEX157" s="15"/>
      <c r="XEY157" s="15"/>
      <c r="XEZ157" s="15"/>
      <c r="XFA157" s="15"/>
      <c r="XFB157" s="15"/>
      <c r="XFC157" s="15"/>
      <c r="XFD157" s="15"/>
    </row>
    <row r="158" spans="1:21 16335:16384" s="104" customFormat="1" ht="28.35" customHeight="1">
      <c r="A158" s="148"/>
      <c r="B158" s="34"/>
      <c r="C158" s="121">
        <v>8</v>
      </c>
      <c r="D158" s="121" t="s">
        <v>103</v>
      </c>
      <c r="E158" s="122" t="s">
        <v>155</v>
      </c>
      <c r="F158" s="336" t="s">
        <v>156</v>
      </c>
      <c r="G158" s="336"/>
      <c r="H158" s="336"/>
      <c r="I158" s="126" t="s">
        <v>157</v>
      </c>
      <c r="J158" s="127">
        <f>J162</f>
        <v>0.60480000000000012</v>
      </c>
      <c r="K158" s="128"/>
      <c r="L158" s="128">
        <f>ROUND(K158*J158,2)</f>
        <v>0</v>
      </c>
      <c r="M158" s="129" t="s">
        <v>107</v>
      </c>
      <c r="N158" s="34"/>
      <c r="O158" s="33"/>
      <c r="P158" s="33"/>
      <c r="Q158" s="33"/>
      <c r="R158" s="33"/>
      <c r="S158" s="33"/>
      <c r="T158" s="33"/>
      <c r="U158" s="33"/>
      <c r="XDG158" s="15"/>
      <c r="XDH158" s="15"/>
      <c r="XDI158" s="15"/>
      <c r="XDJ158" s="15"/>
      <c r="XDK158" s="15"/>
      <c r="XDL158" s="15"/>
      <c r="XDM158" s="15"/>
      <c r="XDN158" s="15"/>
      <c r="XDO158" s="15"/>
      <c r="XDP158" s="15"/>
      <c r="XDQ158" s="15"/>
      <c r="XDR158" s="15"/>
      <c r="XDS158" s="15"/>
      <c r="XDT158" s="15"/>
      <c r="XDU158" s="15"/>
      <c r="XDV158" s="15"/>
      <c r="XDW158" s="15"/>
      <c r="XDX158" s="15"/>
      <c r="XDY158" s="15"/>
      <c r="XDZ158" s="15"/>
      <c r="XEA158" s="15"/>
      <c r="XEB158" s="15"/>
      <c r="XEC158" s="15"/>
      <c r="XED158" s="15"/>
      <c r="XEE158" s="15"/>
      <c r="XEF158" s="15"/>
      <c r="XEG158" s="15"/>
      <c r="XEH158" s="15"/>
      <c r="XEI158" s="15"/>
      <c r="XEJ158" s="15"/>
      <c r="XEK158" s="15"/>
      <c r="XEL158" s="15"/>
      <c r="XEM158" s="15"/>
      <c r="XEN158" s="15"/>
      <c r="XEO158" s="15"/>
      <c r="XEP158" s="15"/>
      <c r="XEQ158" s="15"/>
      <c r="XER158" s="15"/>
      <c r="XES158" s="15"/>
      <c r="XET158" s="15"/>
      <c r="XEU158" s="15"/>
      <c r="XEV158" s="15"/>
      <c r="XEW158" s="15"/>
      <c r="XEX158" s="15"/>
      <c r="XEY158" s="15"/>
      <c r="XEZ158" s="15"/>
      <c r="XFA158" s="15"/>
      <c r="XFB158" s="15"/>
      <c r="XFC158" s="15"/>
      <c r="XFD158" s="15"/>
    </row>
    <row r="159" spans="1:21 16335:16384" s="105" customFormat="1" ht="19.5">
      <c r="A159" s="33"/>
      <c r="B159" s="34"/>
      <c r="C159" s="33"/>
      <c r="D159" s="130" t="s">
        <v>108</v>
      </c>
      <c r="E159" s="33"/>
      <c r="F159" s="141" t="s">
        <v>158</v>
      </c>
      <c r="G159" s="141"/>
      <c r="H159" s="141"/>
      <c r="I159" s="33"/>
      <c r="J159" s="33"/>
      <c r="K159" s="33"/>
      <c r="L159" s="33"/>
      <c r="M159" s="33"/>
      <c r="N159" s="34"/>
      <c r="O159" s="33"/>
      <c r="P159" s="33"/>
      <c r="Q159" s="33"/>
      <c r="R159" s="33"/>
      <c r="S159" s="33"/>
      <c r="T159" s="33"/>
      <c r="U159" s="33"/>
      <c r="XDG159" s="15"/>
      <c r="XDH159" s="15"/>
      <c r="XDI159" s="15"/>
      <c r="XDJ159" s="15"/>
      <c r="XDK159" s="15"/>
      <c r="XDL159" s="15"/>
      <c r="XDM159" s="15"/>
      <c r="XDN159" s="15"/>
      <c r="XDO159" s="15"/>
      <c r="XDP159" s="15"/>
      <c r="XDQ159" s="15"/>
      <c r="XDR159" s="15"/>
      <c r="XDS159" s="15"/>
      <c r="XDT159" s="15"/>
      <c r="XDU159" s="15"/>
      <c r="XDV159" s="15"/>
      <c r="XDW159" s="15"/>
      <c r="XDX159" s="15"/>
      <c r="XDY159" s="15"/>
      <c r="XDZ159" s="15"/>
      <c r="XEA159" s="15"/>
      <c r="XEB159" s="15"/>
      <c r="XEC159" s="15"/>
      <c r="XED159" s="15"/>
      <c r="XEE159" s="15"/>
      <c r="XEF159" s="15"/>
      <c r="XEG159" s="15"/>
      <c r="XEH159" s="15"/>
      <c r="XEI159" s="15"/>
      <c r="XEJ159" s="15"/>
      <c r="XEK159" s="15"/>
      <c r="XEL159" s="15"/>
      <c r="XEM159" s="15"/>
      <c r="XEN159" s="15"/>
      <c r="XEO159" s="15"/>
      <c r="XEP159" s="15"/>
      <c r="XEQ159" s="15"/>
      <c r="XER159" s="15"/>
      <c r="XES159" s="15"/>
      <c r="XET159" s="15"/>
      <c r="XEU159" s="15"/>
      <c r="XEV159" s="15"/>
      <c r="XEW159" s="15"/>
      <c r="XEX159" s="15"/>
      <c r="XEY159" s="15"/>
      <c r="XEZ159" s="15"/>
      <c r="XFA159" s="15"/>
      <c r="XFB159" s="15"/>
      <c r="XFC159" s="15"/>
      <c r="XFD159" s="15"/>
    </row>
    <row r="160" spans="1:21 16335:16384" s="29" customFormat="1" ht="11.25">
      <c r="A160" s="33"/>
      <c r="B160" s="34"/>
      <c r="C160" s="33"/>
      <c r="D160" s="131" t="s">
        <v>110</v>
      </c>
      <c r="E160" s="33"/>
      <c r="F160" s="132" t="s">
        <v>159</v>
      </c>
      <c r="G160" s="132"/>
      <c r="H160" s="132"/>
      <c r="I160" s="33"/>
      <c r="J160" s="33"/>
      <c r="K160" s="33"/>
      <c r="L160" s="33"/>
      <c r="M160" s="33"/>
      <c r="N160" s="34"/>
      <c r="O160" s="33"/>
      <c r="P160" s="33"/>
      <c r="Q160" s="33"/>
      <c r="R160" s="33"/>
      <c r="S160" s="33"/>
      <c r="T160" s="33"/>
      <c r="U160" s="33"/>
      <c r="XDG160" s="15"/>
      <c r="XDH160" s="15"/>
      <c r="XDI160" s="15"/>
      <c r="XDJ160" s="15"/>
      <c r="XDK160" s="15"/>
      <c r="XDL160" s="15"/>
      <c r="XDM160" s="15"/>
      <c r="XDN160" s="15"/>
      <c r="XDO160" s="15"/>
      <c r="XDP160" s="15"/>
      <c r="XDQ160" s="15"/>
      <c r="XDR160" s="15"/>
      <c r="XDS160" s="15"/>
      <c r="XDT160" s="15"/>
      <c r="XDU160" s="15"/>
      <c r="XDV160" s="15"/>
      <c r="XDW160" s="15"/>
      <c r="XDX160" s="15"/>
      <c r="XDY160" s="15"/>
      <c r="XDZ160" s="15"/>
      <c r="XEA160" s="15"/>
      <c r="XEB160" s="15"/>
      <c r="XEC160" s="15"/>
      <c r="XED160" s="15"/>
      <c r="XEE160" s="15"/>
      <c r="XEF160" s="15"/>
      <c r="XEG160" s="15"/>
      <c r="XEH160" s="15"/>
      <c r="XEI160" s="15"/>
      <c r="XEJ160" s="15"/>
      <c r="XEK160" s="15"/>
      <c r="XEL160" s="15"/>
      <c r="XEM160" s="15"/>
      <c r="XEN160" s="15"/>
      <c r="XEO160" s="15"/>
      <c r="XEP160" s="15"/>
      <c r="XEQ160" s="15"/>
      <c r="XER160" s="15"/>
      <c r="XES160" s="15"/>
      <c r="XET160" s="15"/>
      <c r="XEU160" s="15"/>
      <c r="XEV160" s="15"/>
      <c r="XEW160" s="15"/>
      <c r="XEX160" s="15"/>
      <c r="XEY160" s="15"/>
      <c r="XEZ160" s="15"/>
      <c r="XFA160" s="15"/>
      <c r="XFB160" s="15"/>
      <c r="XFC160" s="15"/>
      <c r="XFD160" s="15"/>
    </row>
    <row r="161" spans="1:21 16335:16384" s="29" customFormat="1" ht="11.25">
      <c r="A161" s="103"/>
      <c r="B161" s="133"/>
      <c r="C161" s="103"/>
      <c r="D161" s="130" t="s">
        <v>112</v>
      </c>
      <c r="E161" s="134"/>
      <c r="F161" s="135" t="s">
        <v>160</v>
      </c>
      <c r="G161" s="15"/>
      <c r="H161" s="15"/>
      <c r="I161" s="15"/>
      <c r="J161" s="15"/>
      <c r="K161" s="103"/>
      <c r="L161" s="103"/>
      <c r="M161" s="103"/>
      <c r="N161" s="133"/>
      <c r="O161" s="103"/>
      <c r="P161" s="103"/>
      <c r="Q161" s="103"/>
      <c r="R161" s="103"/>
      <c r="S161" s="103"/>
      <c r="T161" s="103"/>
      <c r="U161" s="103"/>
      <c r="XDG161" s="15"/>
      <c r="XDH161" s="15"/>
      <c r="XDI161" s="15"/>
      <c r="XDJ161" s="15"/>
      <c r="XDK161" s="15"/>
      <c r="XDL161" s="15"/>
      <c r="XDM161" s="15"/>
      <c r="XDN161" s="15"/>
      <c r="XDO161" s="15"/>
      <c r="XDP161" s="15"/>
      <c r="XDQ161" s="15"/>
      <c r="XDR161" s="15"/>
      <c r="XDS161" s="15"/>
      <c r="XDT161" s="15"/>
      <c r="XDU161" s="15"/>
      <c r="XDV161" s="15"/>
      <c r="XDW161" s="15"/>
      <c r="XDX161" s="15"/>
      <c r="XDY161" s="15"/>
      <c r="XDZ161" s="15"/>
      <c r="XEA161" s="15"/>
      <c r="XEB161" s="15"/>
      <c r="XEC161" s="15"/>
      <c r="XED161" s="15"/>
      <c r="XEE161" s="15"/>
      <c r="XEF161" s="15"/>
      <c r="XEG161" s="15"/>
      <c r="XEH161" s="15"/>
      <c r="XEI161" s="15"/>
      <c r="XEJ161" s="15"/>
      <c r="XEK161" s="15"/>
      <c r="XEL161" s="15"/>
      <c r="XEM161" s="15"/>
      <c r="XEN161" s="15"/>
      <c r="XEO161" s="15"/>
      <c r="XEP161" s="15"/>
      <c r="XEQ161" s="15"/>
      <c r="XER161" s="15"/>
      <c r="XES161" s="15"/>
      <c r="XET161" s="15"/>
      <c r="XEU161" s="15"/>
      <c r="XEV161" s="15"/>
      <c r="XEW161" s="15"/>
      <c r="XEX161" s="15"/>
      <c r="XEY161" s="15"/>
      <c r="XEZ161" s="15"/>
      <c r="XFA161" s="15"/>
      <c r="XFB161" s="15"/>
      <c r="XFC161" s="15"/>
      <c r="XFD161" s="15"/>
    </row>
    <row r="162" spans="1:21 16335:16384" s="104" customFormat="1" ht="11.25">
      <c r="A162" s="103"/>
      <c r="B162" s="133"/>
      <c r="C162" s="103"/>
      <c r="D162" s="130" t="s">
        <v>112</v>
      </c>
      <c r="E162" s="134"/>
      <c r="F162" s="146">
        <v>3.6</v>
      </c>
      <c r="G162" s="147">
        <v>0.8</v>
      </c>
      <c r="H162" s="149">
        <v>7.0000000000000007E-2</v>
      </c>
      <c r="I162" s="147">
        <v>3</v>
      </c>
      <c r="J162" s="140">
        <f>F162*G162*H162*I162</f>
        <v>0.60480000000000012</v>
      </c>
      <c r="K162" s="103"/>
      <c r="L162" s="103"/>
      <c r="M162" s="103"/>
      <c r="N162" s="133"/>
      <c r="O162" s="103"/>
      <c r="P162" s="103"/>
      <c r="Q162" s="103"/>
      <c r="R162" s="103"/>
      <c r="S162" s="103"/>
      <c r="T162" s="103"/>
      <c r="U162" s="103"/>
      <c r="XDG162" s="15"/>
      <c r="XDH162" s="15"/>
      <c r="XDI162" s="15"/>
      <c r="XDJ162" s="15"/>
      <c r="XDK162" s="15"/>
      <c r="XDL162" s="15"/>
      <c r="XDM162" s="15"/>
      <c r="XDN162" s="15"/>
      <c r="XDO162" s="15"/>
      <c r="XDP162" s="15"/>
      <c r="XDQ162" s="15"/>
      <c r="XDR162" s="15"/>
      <c r="XDS162" s="15"/>
      <c r="XDT162" s="15"/>
      <c r="XDU162" s="15"/>
      <c r="XDV162" s="15"/>
      <c r="XDW162" s="15"/>
      <c r="XDX162" s="15"/>
      <c r="XDY162" s="15"/>
      <c r="XDZ162" s="15"/>
      <c r="XEA162" s="15"/>
      <c r="XEB162" s="15"/>
      <c r="XEC162" s="15"/>
      <c r="XED162" s="15"/>
      <c r="XEE162" s="15"/>
      <c r="XEF162" s="15"/>
      <c r="XEG162" s="15"/>
      <c r="XEH162" s="15"/>
      <c r="XEI162" s="15"/>
      <c r="XEJ162" s="15"/>
      <c r="XEK162" s="15"/>
      <c r="XEL162" s="15"/>
      <c r="XEM162" s="15"/>
      <c r="XEN162" s="15"/>
      <c r="XEO162" s="15"/>
      <c r="XEP162" s="15"/>
      <c r="XEQ162" s="15"/>
      <c r="XER162" s="15"/>
      <c r="XES162" s="15"/>
      <c r="XET162" s="15"/>
      <c r="XEU162" s="15"/>
      <c r="XEV162" s="15"/>
      <c r="XEW162" s="15"/>
      <c r="XEX162" s="15"/>
      <c r="XEY162" s="15"/>
      <c r="XEZ162" s="15"/>
      <c r="XFA162" s="15"/>
      <c r="XFB162" s="15"/>
      <c r="XFC162" s="15"/>
      <c r="XFD162" s="15"/>
    </row>
    <row r="163" spans="1:21 16335:16384" s="29" customFormat="1" ht="26.65" customHeight="1">
      <c r="A163" s="148"/>
      <c r="B163" s="34"/>
      <c r="C163" s="121">
        <v>9</v>
      </c>
      <c r="D163" s="121" t="s">
        <v>103</v>
      </c>
      <c r="E163" s="122" t="s">
        <v>161</v>
      </c>
      <c r="F163" s="336" t="s">
        <v>162</v>
      </c>
      <c r="G163" s="336"/>
      <c r="H163" s="336"/>
      <c r="I163" s="126" t="s">
        <v>157</v>
      </c>
      <c r="J163" s="127">
        <f>J167</f>
        <v>0.64800000000000013</v>
      </c>
      <c r="K163" s="128"/>
      <c r="L163" s="128">
        <f>ROUND(K163*J163,2)</f>
        <v>0</v>
      </c>
      <c r="M163" s="129" t="s">
        <v>107</v>
      </c>
      <c r="N163" s="34"/>
      <c r="O163" s="33"/>
      <c r="P163" s="33"/>
      <c r="Q163" s="33"/>
      <c r="R163" s="33"/>
      <c r="S163" s="33"/>
      <c r="T163" s="33"/>
      <c r="U163" s="33"/>
      <c r="XDG163" s="15"/>
      <c r="XDH163" s="15"/>
      <c r="XDI163" s="15"/>
      <c r="XDJ163" s="15"/>
      <c r="XDK163" s="15"/>
      <c r="XDL163" s="15"/>
      <c r="XDM163" s="15"/>
      <c r="XDN163" s="15"/>
      <c r="XDO163" s="15"/>
      <c r="XDP163" s="15"/>
      <c r="XDQ163" s="15"/>
      <c r="XDR163" s="15"/>
      <c r="XDS163" s="15"/>
      <c r="XDT163" s="15"/>
      <c r="XDU163" s="15"/>
      <c r="XDV163" s="15"/>
      <c r="XDW163" s="15"/>
      <c r="XDX163" s="15"/>
      <c r="XDY163" s="15"/>
      <c r="XDZ163" s="15"/>
      <c r="XEA163" s="15"/>
      <c r="XEB163" s="15"/>
      <c r="XEC163" s="15"/>
      <c r="XED163" s="15"/>
      <c r="XEE163" s="15"/>
      <c r="XEF163" s="15"/>
      <c r="XEG163" s="15"/>
      <c r="XEH163" s="15"/>
      <c r="XEI163" s="15"/>
      <c r="XEJ163" s="15"/>
      <c r="XEK163" s="15"/>
      <c r="XEL163" s="15"/>
      <c r="XEM163" s="15"/>
      <c r="XEN163" s="15"/>
      <c r="XEO163" s="15"/>
      <c r="XEP163" s="15"/>
      <c r="XEQ163" s="15"/>
      <c r="XER163" s="15"/>
      <c r="XES163" s="15"/>
      <c r="XET163" s="15"/>
      <c r="XEU163" s="15"/>
      <c r="XEV163" s="15"/>
      <c r="XEW163" s="15"/>
      <c r="XEX163" s="15"/>
      <c r="XEY163" s="15"/>
      <c r="XEZ163" s="15"/>
      <c r="XFA163" s="15"/>
      <c r="XFB163" s="15"/>
      <c r="XFC163" s="15"/>
      <c r="XFD163" s="15"/>
    </row>
    <row r="164" spans="1:21 16335:16384" s="29" customFormat="1" ht="19.5">
      <c r="A164" s="33"/>
      <c r="B164" s="34"/>
      <c r="C164" s="33"/>
      <c r="D164" s="130" t="s">
        <v>108</v>
      </c>
      <c r="E164" s="33"/>
      <c r="F164" s="141" t="s">
        <v>163</v>
      </c>
      <c r="G164" s="141"/>
      <c r="H164" s="141"/>
      <c r="I164" s="33"/>
      <c r="J164" s="33"/>
      <c r="K164" s="33"/>
      <c r="L164" s="33"/>
      <c r="M164" s="33"/>
      <c r="N164" s="34"/>
      <c r="O164" s="33"/>
      <c r="P164" s="33"/>
      <c r="Q164" s="33"/>
      <c r="R164" s="33"/>
      <c r="S164" s="33"/>
      <c r="T164" s="33"/>
      <c r="U164" s="33"/>
      <c r="XDG164" s="15"/>
      <c r="XDH164" s="15"/>
      <c r="XDI164" s="15"/>
      <c r="XDJ164" s="15"/>
      <c r="XDK164" s="15"/>
      <c r="XDL164" s="15"/>
      <c r="XDM164" s="15"/>
      <c r="XDN164" s="15"/>
      <c r="XDO164" s="15"/>
      <c r="XDP164" s="15"/>
      <c r="XDQ164" s="15"/>
      <c r="XDR164" s="15"/>
      <c r="XDS164" s="15"/>
      <c r="XDT164" s="15"/>
      <c r="XDU164" s="15"/>
      <c r="XDV164" s="15"/>
      <c r="XDW164" s="15"/>
      <c r="XDX164" s="15"/>
      <c r="XDY164" s="15"/>
      <c r="XDZ164" s="15"/>
      <c r="XEA164" s="15"/>
      <c r="XEB164" s="15"/>
      <c r="XEC164" s="15"/>
      <c r="XED164" s="15"/>
      <c r="XEE164" s="15"/>
      <c r="XEF164" s="15"/>
      <c r="XEG164" s="15"/>
      <c r="XEH164" s="15"/>
      <c r="XEI164" s="15"/>
      <c r="XEJ164" s="15"/>
      <c r="XEK164" s="15"/>
      <c r="XEL164" s="15"/>
      <c r="XEM164" s="15"/>
      <c r="XEN164" s="15"/>
      <c r="XEO164" s="15"/>
      <c r="XEP164" s="15"/>
      <c r="XEQ164" s="15"/>
      <c r="XER164" s="15"/>
      <c r="XES164" s="15"/>
      <c r="XET164" s="15"/>
      <c r="XEU164" s="15"/>
      <c r="XEV164" s="15"/>
      <c r="XEW164" s="15"/>
      <c r="XEX164" s="15"/>
      <c r="XEY164" s="15"/>
      <c r="XEZ164" s="15"/>
      <c r="XFA164" s="15"/>
      <c r="XFB164" s="15"/>
      <c r="XFC164" s="15"/>
      <c r="XFD164" s="15"/>
    </row>
    <row r="165" spans="1:21 16335:16384" s="103" customFormat="1" ht="11.25">
      <c r="A165" s="33"/>
      <c r="B165" s="34"/>
      <c r="C165" s="33"/>
      <c r="D165" s="131" t="s">
        <v>110</v>
      </c>
      <c r="E165" s="33"/>
      <c r="F165" s="132" t="s">
        <v>164</v>
      </c>
      <c r="G165" s="132"/>
      <c r="H165" s="132"/>
      <c r="I165" s="33"/>
      <c r="J165" s="33"/>
      <c r="K165" s="33"/>
      <c r="L165" s="33"/>
      <c r="M165" s="33"/>
      <c r="N165" s="34"/>
      <c r="O165" s="33"/>
      <c r="P165" s="33"/>
      <c r="Q165" s="33"/>
      <c r="R165" s="33"/>
      <c r="S165" s="33"/>
      <c r="T165" s="33"/>
      <c r="U165" s="33"/>
      <c r="XDG165" s="15"/>
      <c r="XDH165" s="15"/>
      <c r="XDI165" s="15"/>
      <c r="XDJ165" s="15"/>
      <c r="XDK165" s="15"/>
      <c r="XDL165" s="15"/>
      <c r="XDM165" s="15"/>
      <c r="XDN165" s="15"/>
      <c r="XDO165" s="15"/>
      <c r="XDP165" s="15"/>
      <c r="XDQ165" s="15"/>
      <c r="XDR165" s="15"/>
      <c r="XDS165" s="15"/>
      <c r="XDT165" s="15"/>
      <c r="XDU165" s="15"/>
      <c r="XDV165" s="15"/>
      <c r="XDW165" s="15"/>
      <c r="XDX165" s="15"/>
      <c r="XDY165" s="15"/>
      <c r="XDZ165" s="15"/>
      <c r="XEA165" s="15"/>
      <c r="XEB165" s="15"/>
      <c r="XEC165" s="15"/>
      <c r="XED165" s="15"/>
      <c r="XEE165" s="15"/>
      <c r="XEF165" s="15"/>
      <c r="XEG165" s="15"/>
      <c r="XEH165" s="15"/>
      <c r="XEI165" s="15"/>
      <c r="XEJ165" s="15"/>
      <c r="XEK165" s="15"/>
      <c r="XEL165" s="15"/>
      <c r="XEM165" s="15"/>
      <c r="XEN165" s="15"/>
      <c r="XEO165" s="15"/>
      <c r="XEP165" s="15"/>
      <c r="XEQ165" s="15"/>
      <c r="XER165" s="15"/>
      <c r="XES165" s="15"/>
      <c r="XET165" s="15"/>
      <c r="XEU165" s="15"/>
      <c r="XEV165" s="15"/>
      <c r="XEW165" s="15"/>
      <c r="XEX165" s="15"/>
      <c r="XEY165" s="15"/>
      <c r="XEZ165" s="15"/>
      <c r="XFA165" s="15"/>
      <c r="XFB165" s="15"/>
      <c r="XFC165" s="15"/>
      <c r="XFD165" s="15"/>
    </row>
    <row r="166" spans="1:21 16335:16384" s="103" customFormat="1" ht="11.25">
      <c r="B166" s="133"/>
      <c r="D166" s="130" t="s">
        <v>112</v>
      </c>
      <c r="E166" s="134"/>
      <c r="F166" s="135" t="s">
        <v>165</v>
      </c>
      <c r="G166" s="150"/>
      <c r="H166" s="15"/>
      <c r="I166" s="150"/>
      <c r="J166" s="151"/>
      <c r="N166" s="133"/>
      <c r="XDG166" s="15"/>
      <c r="XDH166" s="15"/>
      <c r="XDI166" s="15"/>
      <c r="XDJ166" s="15"/>
      <c r="XDK166" s="15"/>
      <c r="XDL166" s="15"/>
      <c r="XDM166" s="15"/>
      <c r="XDN166" s="15"/>
      <c r="XDO166" s="15"/>
      <c r="XDP166" s="15"/>
      <c r="XDQ166" s="15"/>
      <c r="XDR166" s="15"/>
      <c r="XDS166" s="15"/>
      <c r="XDT166" s="15"/>
      <c r="XDU166" s="15"/>
      <c r="XDV166" s="15"/>
      <c r="XDW166" s="15"/>
      <c r="XDX166" s="15"/>
      <c r="XDY166" s="15"/>
      <c r="XDZ166" s="15"/>
      <c r="XEA166" s="15"/>
      <c r="XEB166" s="15"/>
      <c r="XEC166" s="15"/>
      <c r="XED166" s="15"/>
      <c r="XEE166" s="15"/>
      <c r="XEF166" s="15"/>
      <c r="XEG166" s="15"/>
      <c r="XEH166" s="15"/>
      <c r="XEI166" s="15"/>
      <c r="XEJ166" s="15"/>
      <c r="XEK166" s="15"/>
      <c r="XEL166" s="15"/>
      <c r="XEM166" s="15"/>
      <c r="XEN166" s="15"/>
      <c r="XEO166" s="15"/>
      <c r="XEP166" s="15"/>
      <c r="XEQ166" s="15"/>
      <c r="XER166" s="15"/>
      <c r="XES166" s="15"/>
      <c r="XET166" s="15"/>
      <c r="XEU166" s="15"/>
      <c r="XEV166" s="15"/>
      <c r="XEW166" s="15"/>
      <c r="XEX166" s="15"/>
      <c r="XEY166" s="15"/>
      <c r="XEZ166" s="15"/>
      <c r="XFA166" s="15"/>
      <c r="XFB166" s="15"/>
      <c r="XFC166" s="15"/>
      <c r="XFD166" s="15"/>
    </row>
    <row r="167" spans="1:21 16335:16384" s="104" customFormat="1" ht="11.25">
      <c r="A167" s="103"/>
      <c r="B167" s="133"/>
      <c r="C167" s="103"/>
      <c r="D167" s="130" t="s">
        <v>112</v>
      </c>
      <c r="E167" s="134"/>
      <c r="F167" s="146">
        <v>3.6</v>
      </c>
      <c r="G167" s="147">
        <v>0.6</v>
      </c>
      <c r="H167" s="149">
        <v>0.1</v>
      </c>
      <c r="I167" s="147">
        <v>3</v>
      </c>
      <c r="J167" s="152">
        <f>F167*G167*H167*I167</f>
        <v>0.64800000000000013</v>
      </c>
      <c r="K167" s="103"/>
      <c r="L167" s="103"/>
      <c r="M167" s="103"/>
      <c r="N167" s="133"/>
      <c r="O167" s="103"/>
      <c r="P167" s="103"/>
      <c r="Q167" s="103"/>
      <c r="R167" s="103"/>
      <c r="S167" s="103"/>
      <c r="T167" s="103"/>
      <c r="U167" s="103"/>
      <c r="XDG167" s="15"/>
      <c r="XDH167" s="15"/>
      <c r="XDI167" s="15"/>
      <c r="XDJ167" s="15"/>
      <c r="XDK167" s="15"/>
      <c r="XDL167" s="15"/>
      <c r="XDM167" s="15"/>
      <c r="XDN167" s="15"/>
      <c r="XDO167" s="15"/>
      <c r="XDP167" s="15"/>
      <c r="XDQ167" s="15"/>
      <c r="XDR167" s="15"/>
      <c r="XDS167" s="15"/>
      <c r="XDT167" s="15"/>
      <c r="XDU167" s="15"/>
      <c r="XDV167" s="15"/>
      <c r="XDW167" s="15"/>
      <c r="XDX167" s="15"/>
      <c r="XDY167" s="15"/>
      <c r="XDZ167" s="15"/>
      <c r="XEA167" s="15"/>
      <c r="XEB167" s="15"/>
      <c r="XEC167" s="15"/>
      <c r="XED167" s="15"/>
      <c r="XEE167" s="15"/>
      <c r="XEF167" s="15"/>
      <c r="XEG167" s="15"/>
      <c r="XEH167" s="15"/>
      <c r="XEI167" s="15"/>
      <c r="XEJ167" s="15"/>
      <c r="XEK167" s="15"/>
      <c r="XEL167" s="15"/>
      <c r="XEM167" s="15"/>
      <c r="XEN167" s="15"/>
      <c r="XEO167" s="15"/>
      <c r="XEP167" s="15"/>
      <c r="XEQ167" s="15"/>
      <c r="XER167" s="15"/>
      <c r="XES167" s="15"/>
      <c r="XET167" s="15"/>
      <c r="XEU167" s="15"/>
      <c r="XEV167" s="15"/>
      <c r="XEW167" s="15"/>
      <c r="XEX167" s="15"/>
      <c r="XEY167" s="15"/>
      <c r="XEZ167" s="15"/>
      <c r="XFA167" s="15"/>
      <c r="XFB167" s="15"/>
      <c r="XFC167" s="15"/>
      <c r="XFD167" s="15"/>
    </row>
    <row r="168" spans="1:21 16335:16384" s="104" customFormat="1" ht="22.9" customHeight="1">
      <c r="A168" s="113"/>
      <c r="B168" s="114"/>
      <c r="C168" s="113"/>
      <c r="D168" s="115" t="s">
        <v>49</v>
      </c>
      <c r="E168" s="142" t="s">
        <v>166</v>
      </c>
      <c r="F168" s="142" t="s">
        <v>167</v>
      </c>
      <c r="G168" s="142"/>
      <c r="H168" s="142"/>
      <c r="I168" s="143"/>
      <c r="J168" s="143"/>
      <c r="K168" s="143"/>
      <c r="L168" s="144">
        <f>SUM(L169:L220)</f>
        <v>0</v>
      </c>
      <c r="M168" s="113"/>
      <c r="N168" s="114"/>
      <c r="O168" s="113"/>
      <c r="P168" s="113"/>
      <c r="Q168" s="113"/>
      <c r="R168" s="113"/>
      <c r="S168" s="113"/>
      <c r="T168" s="113"/>
      <c r="U168" s="113"/>
      <c r="XDG168" s="15"/>
      <c r="XDH168" s="15"/>
      <c r="XDI168" s="15"/>
      <c r="XDJ168" s="15"/>
      <c r="XDK168" s="15"/>
      <c r="XDL168" s="15"/>
      <c r="XDM168" s="15"/>
      <c r="XDN168" s="15"/>
      <c r="XDO168" s="15"/>
      <c r="XDP168" s="15"/>
      <c r="XDQ168" s="15"/>
      <c r="XDR168" s="15"/>
      <c r="XDS168" s="15"/>
      <c r="XDT168" s="15"/>
      <c r="XDU168" s="15"/>
      <c r="XDV168" s="15"/>
      <c r="XDW168" s="15"/>
      <c r="XDX168" s="15"/>
      <c r="XDY168" s="15"/>
      <c r="XDZ168" s="15"/>
      <c r="XEA168" s="15"/>
      <c r="XEB168" s="15"/>
      <c r="XEC168" s="15"/>
      <c r="XED168" s="15"/>
      <c r="XEE168" s="15"/>
      <c r="XEF168" s="15"/>
      <c r="XEG168" s="15"/>
      <c r="XEH168" s="15"/>
      <c r="XEI168" s="15"/>
      <c r="XEJ168" s="15"/>
      <c r="XEK168" s="15"/>
      <c r="XEL168" s="15"/>
      <c r="XEM168" s="15"/>
      <c r="XEN168" s="15"/>
      <c r="XEO168" s="15"/>
      <c r="XEP168" s="15"/>
      <c r="XEQ168" s="15"/>
      <c r="XER168" s="15"/>
      <c r="XES168" s="15"/>
      <c r="XET168" s="15"/>
      <c r="XEU168" s="15"/>
      <c r="XEV168" s="15"/>
      <c r="XEW168" s="15"/>
      <c r="XEX168" s="15"/>
      <c r="XEY168" s="15"/>
      <c r="XEZ168" s="15"/>
      <c r="XFA168" s="15"/>
      <c r="XFB168" s="15"/>
      <c r="XFC168" s="15"/>
      <c r="XFD168" s="15"/>
    </row>
    <row r="169" spans="1:21 16335:16384" s="29" customFormat="1" ht="24.2" customHeight="1">
      <c r="A169" s="33"/>
      <c r="B169" s="34"/>
      <c r="C169" s="121">
        <v>10</v>
      </c>
      <c r="D169" s="121" t="s">
        <v>103</v>
      </c>
      <c r="E169" s="122" t="s">
        <v>168</v>
      </c>
      <c r="F169" s="123" t="s">
        <v>169</v>
      </c>
      <c r="G169" s="124"/>
      <c r="H169" s="125"/>
      <c r="I169" s="126" t="s">
        <v>106</v>
      </c>
      <c r="J169" s="127">
        <f>J172+J173</f>
        <v>27.405000000000001</v>
      </c>
      <c r="K169" s="128"/>
      <c r="L169" s="128">
        <f>ROUND(K169*J169,2)</f>
        <v>0</v>
      </c>
      <c r="M169" s="129" t="s">
        <v>107</v>
      </c>
      <c r="N169" s="34"/>
      <c r="O169" s="33"/>
      <c r="P169" s="33"/>
      <c r="Q169" s="33"/>
      <c r="R169" s="33"/>
      <c r="S169" s="33"/>
      <c r="T169" s="33"/>
      <c r="U169" s="33"/>
      <c r="XDG169" s="15"/>
      <c r="XDH169" s="15"/>
      <c r="XDI169" s="15"/>
      <c r="XDJ169" s="15"/>
      <c r="XDK169" s="15"/>
      <c r="XDL169" s="15"/>
      <c r="XDM169" s="15"/>
      <c r="XDN169" s="15"/>
      <c r="XDO169" s="15"/>
      <c r="XDP169" s="15"/>
      <c r="XDQ169" s="15"/>
      <c r="XDR169" s="15"/>
      <c r="XDS169" s="15"/>
      <c r="XDT169" s="15"/>
      <c r="XDU169" s="15"/>
      <c r="XDV169" s="15"/>
      <c r="XDW169" s="15"/>
      <c r="XDX169" s="15"/>
      <c r="XDY169" s="15"/>
      <c r="XDZ169" s="15"/>
      <c r="XEA169" s="15"/>
      <c r="XEB169" s="15"/>
      <c r="XEC169" s="15"/>
      <c r="XED169" s="15"/>
      <c r="XEE169" s="15"/>
      <c r="XEF169" s="15"/>
      <c r="XEG169" s="15"/>
      <c r="XEH169" s="15"/>
      <c r="XEI169" s="15"/>
      <c r="XEJ169" s="15"/>
      <c r="XEK169" s="15"/>
      <c r="XEL169" s="15"/>
      <c r="XEM169" s="15"/>
      <c r="XEN169" s="15"/>
      <c r="XEO169" s="15"/>
      <c r="XEP169" s="15"/>
      <c r="XEQ169" s="15"/>
      <c r="XER169" s="15"/>
      <c r="XES169" s="15"/>
      <c r="XET169" s="15"/>
      <c r="XEU169" s="15"/>
      <c r="XEV169" s="15"/>
      <c r="XEW169" s="15"/>
      <c r="XEX169" s="15"/>
      <c r="XEY169" s="15"/>
      <c r="XEZ169" s="15"/>
      <c r="XFA169" s="15"/>
      <c r="XFB169" s="15"/>
      <c r="XFC169" s="15"/>
      <c r="XFD169" s="15"/>
    </row>
    <row r="170" spans="1:21 16335:16384" s="29" customFormat="1" ht="19.5">
      <c r="A170" s="33"/>
      <c r="B170" s="34"/>
      <c r="C170" s="33"/>
      <c r="D170" s="130" t="s">
        <v>108</v>
      </c>
      <c r="E170" s="33"/>
      <c r="F170" s="141" t="s">
        <v>170</v>
      </c>
      <c r="G170" s="141"/>
      <c r="H170" s="141"/>
      <c r="I170" s="33"/>
      <c r="J170" s="33"/>
      <c r="K170" s="33"/>
      <c r="L170" s="33"/>
      <c r="M170" s="33"/>
      <c r="N170" s="34"/>
      <c r="O170" s="33"/>
      <c r="P170" s="33"/>
      <c r="Q170" s="33"/>
      <c r="R170" s="33"/>
      <c r="S170" s="33"/>
      <c r="T170" s="33"/>
      <c r="U170" s="33"/>
      <c r="XDG170" s="15"/>
      <c r="XDH170" s="15"/>
      <c r="XDI170" s="15"/>
      <c r="XDJ170" s="15"/>
      <c r="XDK170" s="15"/>
      <c r="XDL170" s="15"/>
      <c r="XDM170" s="15"/>
      <c r="XDN170" s="15"/>
      <c r="XDO170" s="15"/>
      <c r="XDP170" s="15"/>
      <c r="XDQ170" s="15"/>
      <c r="XDR170" s="15"/>
      <c r="XDS170" s="15"/>
      <c r="XDT170" s="15"/>
      <c r="XDU170" s="15"/>
      <c r="XDV170" s="15"/>
      <c r="XDW170" s="15"/>
      <c r="XDX170" s="15"/>
      <c r="XDY170" s="15"/>
      <c r="XDZ170" s="15"/>
      <c r="XEA170" s="15"/>
      <c r="XEB170" s="15"/>
      <c r="XEC170" s="15"/>
      <c r="XED170" s="15"/>
      <c r="XEE170" s="15"/>
      <c r="XEF170" s="15"/>
      <c r="XEG170" s="15"/>
      <c r="XEH170" s="15"/>
      <c r="XEI170" s="15"/>
      <c r="XEJ170" s="15"/>
      <c r="XEK170" s="15"/>
      <c r="XEL170" s="15"/>
      <c r="XEM170" s="15"/>
      <c r="XEN170" s="15"/>
      <c r="XEO170" s="15"/>
      <c r="XEP170" s="15"/>
      <c r="XEQ170" s="15"/>
      <c r="XER170" s="15"/>
      <c r="XES170" s="15"/>
      <c r="XET170" s="15"/>
      <c r="XEU170" s="15"/>
      <c r="XEV170" s="15"/>
      <c r="XEW170" s="15"/>
      <c r="XEX170" s="15"/>
      <c r="XEY170" s="15"/>
      <c r="XEZ170" s="15"/>
      <c r="XFA170" s="15"/>
      <c r="XFB170" s="15"/>
      <c r="XFC170" s="15"/>
      <c r="XFD170" s="15"/>
    </row>
    <row r="171" spans="1:21 16335:16384" s="103" customFormat="1" ht="11.25">
      <c r="A171" s="33"/>
      <c r="B171" s="34"/>
      <c r="C171" s="33"/>
      <c r="D171" s="131" t="s">
        <v>110</v>
      </c>
      <c r="E171" s="33"/>
      <c r="F171" s="132" t="s">
        <v>171</v>
      </c>
      <c r="G171" s="132"/>
      <c r="H171" s="132"/>
      <c r="I171" s="33"/>
      <c r="J171" s="33"/>
      <c r="K171" s="33"/>
      <c r="L171" s="33"/>
      <c r="M171" s="33"/>
      <c r="N171" s="34"/>
      <c r="O171" s="33"/>
      <c r="P171" s="33"/>
      <c r="Q171" s="33"/>
      <c r="R171" s="33"/>
      <c r="S171" s="33"/>
      <c r="T171" s="33"/>
      <c r="U171" s="33"/>
      <c r="XDG171" s="15"/>
      <c r="XDH171" s="15"/>
      <c r="XDI171" s="15"/>
      <c r="XDJ171" s="15"/>
      <c r="XDK171" s="15"/>
      <c r="XDL171" s="15"/>
      <c r="XDM171" s="15"/>
      <c r="XDN171" s="15"/>
      <c r="XDO171" s="15"/>
      <c r="XDP171" s="15"/>
      <c r="XDQ171" s="15"/>
      <c r="XDR171" s="15"/>
      <c r="XDS171" s="15"/>
      <c r="XDT171" s="15"/>
      <c r="XDU171" s="15"/>
      <c r="XDV171" s="15"/>
      <c r="XDW171" s="15"/>
      <c r="XDX171" s="15"/>
      <c r="XDY171" s="15"/>
      <c r="XDZ171" s="15"/>
      <c r="XEA171" s="15"/>
      <c r="XEB171" s="15"/>
      <c r="XEC171" s="15"/>
      <c r="XED171" s="15"/>
      <c r="XEE171" s="15"/>
      <c r="XEF171" s="15"/>
      <c r="XEG171" s="15"/>
      <c r="XEH171" s="15"/>
      <c r="XEI171" s="15"/>
      <c r="XEJ171" s="15"/>
      <c r="XEK171" s="15"/>
      <c r="XEL171" s="15"/>
      <c r="XEM171" s="15"/>
      <c r="XEN171" s="15"/>
      <c r="XEO171" s="15"/>
      <c r="XEP171" s="15"/>
      <c r="XEQ171" s="15"/>
      <c r="XER171" s="15"/>
      <c r="XES171" s="15"/>
      <c r="XET171" s="15"/>
      <c r="XEU171" s="15"/>
      <c r="XEV171" s="15"/>
      <c r="XEW171" s="15"/>
      <c r="XEX171" s="15"/>
      <c r="XEY171" s="15"/>
      <c r="XEZ171" s="15"/>
      <c r="XFA171" s="15"/>
      <c r="XFB171" s="15"/>
      <c r="XFC171" s="15"/>
      <c r="XFD171" s="15"/>
    </row>
    <row r="172" spans="1:21 16335:16384" s="103" customFormat="1" ht="11.25">
      <c r="B172" s="133"/>
      <c r="D172" s="130" t="s">
        <v>112</v>
      </c>
      <c r="E172" s="134"/>
      <c r="F172" s="135" t="s">
        <v>172</v>
      </c>
      <c r="G172" s="138">
        <v>1.45</v>
      </c>
      <c r="H172" s="138">
        <v>2.1</v>
      </c>
      <c r="I172" s="138">
        <v>3</v>
      </c>
      <c r="J172" s="140">
        <f>G172*H172*I172</f>
        <v>9.1349999999999998</v>
      </c>
      <c r="N172" s="133"/>
      <c r="XDG172" s="15"/>
      <c r="XDH172" s="15"/>
      <c r="XDI172" s="15"/>
      <c r="XDJ172" s="15"/>
      <c r="XDK172" s="15"/>
      <c r="XDL172" s="15"/>
      <c r="XDM172" s="15"/>
      <c r="XDN172" s="15"/>
      <c r="XDO172" s="15"/>
      <c r="XDP172" s="15"/>
      <c r="XDQ172" s="15"/>
      <c r="XDR172" s="15"/>
      <c r="XDS172" s="15"/>
      <c r="XDT172" s="15"/>
      <c r="XDU172" s="15"/>
      <c r="XDV172" s="15"/>
      <c r="XDW172" s="15"/>
      <c r="XDX172" s="15"/>
      <c r="XDY172" s="15"/>
      <c r="XDZ172" s="15"/>
      <c r="XEA172" s="15"/>
      <c r="XEB172" s="15"/>
      <c r="XEC172" s="15"/>
      <c r="XED172" s="15"/>
      <c r="XEE172" s="15"/>
      <c r="XEF172" s="15"/>
      <c r="XEG172" s="15"/>
      <c r="XEH172" s="15"/>
      <c r="XEI172" s="15"/>
      <c r="XEJ172" s="15"/>
      <c r="XEK172" s="15"/>
      <c r="XEL172" s="15"/>
      <c r="XEM172" s="15"/>
      <c r="XEN172" s="15"/>
      <c r="XEO172" s="15"/>
      <c r="XEP172" s="15"/>
      <c r="XEQ172" s="15"/>
      <c r="XER172" s="15"/>
      <c r="XES172" s="15"/>
      <c r="XET172" s="15"/>
      <c r="XEU172" s="15"/>
      <c r="XEV172" s="15"/>
      <c r="XEW172" s="15"/>
      <c r="XEX172" s="15"/>
      <c r="XEY172" s="15"/>
      <c r="XEZ172" s="15"/>
      <c r="XFA172" s="15"/>
      <c r="XFB172" s="15"/>
      <c r="XFC172" s="15"/>
      <c r="XFD172" s="15"/>
    </row>
    <row r="173" spans="1:21 16335:16384" s="105" customFormat="1" ht="11.25">
      <c r="A173" s="104"/>
      <c r="B173" s="136"/>
      <c r="C173" s="104"/>
      <c r="D173" s="130" t="s">
        <v>112</v>
      </c>
      <c r="E173" s="137"/>
      <c r="F173" s="135" t="s">
        <v>173</v>
      </c>
      <c r="G173" s="138">
        <v>1.45</v>
      </c>
      <c r="H173" s="138">
        <v>2.1</v>
      </c>
      <c r="I173" s="138">
        <v>6</v>
      </c>
      <c r="J173" s="140">
        <f>G173*H173*I173</f>
        <v>18.27</v>
      </c>
      <c r="K173" s="104"/>
      <c r="L173" s="104"/>
      <c r="M173" s="104"/>
      <c r="N173" s="136"/>
      <c r="O173" s="104"/>
      <c r="P173" s="104"/>
      <c r="Q173" s="104"/>
      <c r="R173" s="104"/>
      <c r="S173" s="104"/>
      <c r="T173" s="104"/>
      <c r="U173" s="104"/>
      <c r="XDG173" s="15"/>
      <c r="XDH173" s="15"/>
      <c r="XDI173" s="15"/>
      <c r="XDJ173" s="15"/>
      <c r="XDK173" s="15"/>
      <c r="XDL173" s="15"/>
      <c r="XDM173" s="15"/>
      <c r="XDN173" s="15"/>
      <c r="XDO173" s="15"/>
      <c r="XDP173" s="15"/>
      <c r="XDQ173" s="15"/>
      <c r="XDR173" s="15"/>
      <c r="XDS173" s="15"/>
      <c r="XDT173" s="15"/>
      <c r="XDU173" s="15"/>
      <c r="XDV173" s="15"/>
      <c r="XDW173" s="15"/>
      <c r="XDX173" s="15"/>
      <c r="XDY173" s="15"/>
      <c r="XDZ173" s="15"/>
      <c r="XEA173" s="15"/>
      <c r="XEB173" s="15"/>
      <c r="XEC173" s="15"/>
      <c r="XED173" s="15"/>
      <c r="XEE173" s="15"/>
      <c r="XEF173" s="15"/>
      <c r="XEG173" s="15"/>
      <c r="XEH173" s="15"/>
      <c r="XEI173" s="15"/>
      <c r="XEJ173" s="15"/>
      <c r="XEK173" s="15"/>
      <c r="XEL173" s="15"/>
      <c r="XEM173" s="15"/>
      <c r="XEN173" s="15"/>
      <c r="XEO173" s="15"/>
      <c r="XEP173" s="15"/>
      <c r="XEQ173" s="15"/>
      <c r="XER173" s="15"/>
      <c r="XES173" s="15"/>
      <c r="XET173" s="15"/>
      <c r="XEU173" s="15"/>
      <c r="XEV173" s="15"/>
      <c r="XEW173" s="15"/>
      <c r="XEX173" s="15"/>
      <c r="XEY173" s="15"/>
      <c r="XEZ173" s="15"/>
      <c r="XFA173" s="15"/>
      <c r="XFB173" s="15"/>
      <c r="XFC173" s="15"/>
      <c r="XFD173" s="15"/>
    </row>
    <row r="174" spans="1:21 16335:16384" s="29" customFormat="1" ht="23.25" customHeight="1">
      <c r="A174" s="148"/>
      <c r="B174" s="34"/>
      <c r="C174" s="121">
        <v>11</v>
      </c>
      <c r="D174" s="121" t="s">
        <v>103</v>
      </c>
      <c r="E174" s="122" t="s">
        <v>174</v>
      </c>
      <c r="F174" s="336" t="s">
        <v>175</v>
      </c>
      <c r="G174" s="336"/>
      <c r="H174" s="336"/>
      <c r="I174" s="126" t="s">
        <v>157</v>
      </c>
      <c r="J174" s="127">
        <f>J178+J180</f>
        <v>1.2528000000000001</v>
      </c>
      <c r="K174" s="128"/>
      <c r="L174" s="128">
        <f>ROUND(K174*J174,2)</f>
        <v>0</v>
      </c>
      <c r="M174" s="129" t="s">
        <v>107</v>
      </c>
      <c r="N174" s="34"/>
      <c r="O174" s="33"/>
      <c r="P174" s="33"/>
      <c r="Q174" s="33"/>
      <c r="R174" s="33"/>
      <c r="S174" s="33"/>
      <c r="T174" s="33"/>
      <c r="U174" s="33"/>
      <c r="XDG174" s="15"/>
      <c r="XDH174" s="15"/>
      <c r="XDI174" s="15"/>
      <c r="XDJ174" s="15"/>
      <c r="XDK174" s="15"/>
      <c r="XDL174" s="15"/>
      <c r="XDM174" s="15"/>
      <c r="XDN174" s="15"/>
      <c r="XDO174" s="15"/>
      <c r="XDP174" s="15"/>
      <c r="XDQ174" s="15"/>
      <c r="XDR174" s="15"/>
      <c r="XDS174" s="15"/>
      <c r="XDT174" s="15"/>
      <c r="XDU174" s="15"/>
      <c r="XDV174" s="15"/>
      <c r="XDW174" s="15"/>
      <c r="XDX174" s="15"/>
      <c r="XDY174" s="15"/>
      <c r="XDZ174" s="15"/>
      <c r="XEA174" s="15"/>
      <c r="XEB174" s="15"/>
      <c r="XEC174" s="15"/>
      <c r="XED174" s="15"/>
      <c r="XEE174" s="15"/>
      <c r="XEF174" s="15"/>
      <c r="XEG174" s="15"/>
      <c r="XEH174" s="15"/>
      <c r="XEI174" s="15"/>
      <c r="XEJ174" s="15"/>
      <c r="XEK174" s="15"/>
      <c r="XEL174" s="15"/>
      <c r="XEM174" s="15"/>
      <c r="XEN174" s="15"/>
      <c r="XEO174" s="15"/>
      <c r="XEP174" s="15"/>
      <c r="XEQ174" s="15"/>
      <c r="XER174" s="15"/>
      <c r="XES174" s="15"/>
      <c r="XET174" s="15"/>
      <c r="XEU174" s="15"/>
      <c r="XEV174" s="15"/>
      <c r="XEW174" s="15"/>
      <c r="XEX174" s="15"/>
      <c r="XEY174" s="15"/>
      <c r="XEZ174" s="15"/>
      <c r="XFA174" s="15"/>
      <c r="XFB174" s="15"/>
      <c r="XFC174" s="15"/>
      <c r="XFD174" s="15"/>
    </row>
    <row r="175" spans="1:21 16335:16384" s="29" customFormat="1" ht="19.5">
      <c r="A175" s="33"/>
      <c r="B175" s="34"/>
      <c r="C175" s="33"/>
      <c r="D175" s="130" t="s">
        <v>108</v>
      </c>
      <c r="E175" s="33"/>
      <c r="F175" s="141" t="s">
        <v>176</v>
      </c>
      <c r="G175" s="141"/>
      <c r="H175" s="141"/>
      <c r="I175" s="33"/>
      <c r="J175" s="33"/>
      <c r="K175" s="33"/>
      <c r="L175" s="33"/>
      <c r="M175" s="33"/>
      <c r="N175" s="34"/>
      <c r="O175" s="33"/>
      <c r="P175" s="33"/>
      <c r="Q175" s="33"/>
      <c r="R175" s="33"/>
      <c r="S175" s="33"/>
      <c r="T175" s="33"/>
      <c r="U175" s="33"/>
      <c r="XDG175" s="15"/>
      <c r="XDH175" s="15"/>
      <c r="XDI175" s="15"/>
      <c r="XDJ175" s="15"/>
      <c r="XDK175" s="15"/>
      <c r="XDL175" s="15"/>
      <c r="XDM175" s="15"/>
      <c r="XDN175" s="15"/>
      <c r="XDO175" s="15"/>
      <c r="XDP175" s="15"/>
      <c r="XDQ175" s="15"/>
      <c r="XDR175" s="15"/>
      <c r="XDS175" s="15"/>
      <c r="XDT175" s="15"/>
      <c r="XDU175" s="15"/>
      <c r="XDV175" s="15"/>
      <c r="XDW175" s="15"/>
      <c r="XDX175" s="15"/>
      <c r="XDY175" s="15"/>
      <c r="XDZ175" s="15"/>
      <c r="XEA175" s="15"/>
      <c r="XEB175" s="15"/>
      <c r="XEC175" s="15"/>
      <c r="XED175" s="15"/>
      <c r="XEE175" s="15"/>
      <c r="XEF175" s="15"/>
      <c r="XEG175" s="15"/>
      <c r="XEH175" s="15"/>
      <c r="XEI175" s="15"/>
      <c r="XEJ175" s="15"/>
      <c r="XEK175" s="15"/>
      <c r="XEL175" s="15"/>
      <c r="XEM175" s="15"/>
      <c r="XEN175" s="15"/>
      <c r="XEO175" s="15"/>
      <c r="XEP175" s="15"/>
      <c r="XEQ175" s="15"/>
      <c r="XER175" s="15"/>
      <c r="XES175" s="15"/>
      <c r="XET175" s="15"/>
      <c r="XEU175" s="15"/>
      <c r="XEV175" s="15"/>
      <c r="XEW175" s="15"/>
      <c r="XEX175" s="15"/>
      <c r="XEY175" s="15"/>
      <c r="XEZ175" s="15"/>
      <c r="XFA175" s="15"/>
      <c r="XFB175" s="15"/>
      <c r="XFC175" s="15"/>
      <c r="XFD175" s="15"/>
    </row>
    <row r="176" spans="1:21 16335:16384" s="29" customFormat="1" ht="11.25">
      <c r="A176" s="33"/>
      <c r="B176" s="34"/>
      <c r="C176" s="33"/>
      <c r="D176" s="131" t="s">
        <v>110</v>
      </c>
      <c r="E176" s="33"/>
      <c r="F176" s="132" t="s">
        <v>177</v>
      </c>
      <c r="G176" s="132"/>
      <c r="H176" s="132"/>
      <c r="I176" s="33"/>
      <c r="J176" s="33"/>
      <c r="K176" s="33"/>
      <c r="L176" s="33"/>
      <c r="M176" s="33"/>
      <c r="N176" s="34"/>
      <c r="O176" s="33"/>
      <c r="P176" s="33"/>
      <c r="Q176" s="33"/>
      <c r="R176" s="33"/>
      <c r="S176" s="33"/>
      <c r="T176" s="33"/>
      <c r="U176" s="33"/>
      <c r="XDG176" s="15"/>
      <c r="XDH176" s="15"/>
      <c r="XDI176" s="15"/>
      <c r="XDJ176" s="15"/>
      <c r="XDK176" s="15"/>
      <c r="XDL176" s="15"/>
      <c r="XDM176" s="15"/>
      <c r="XDN176" s="15"/>
      <c r="XDO176" s="15"/>
      <c r="XDP176" s="15"/>
      <c r="XDQ176" s="15"/>
      <c r="XDR176" s="15"/>
      <c r="XDS176" s="15"/>
      <c r="XDT176" s="15"/>
      <c r="XDU176" s="15"/>
      <c r="XDV176" s="15"/>
      <c r="XDW176" s="15"/>
      <c r="XDX176" s="15"/>
      <c r="XDY176" s="15"/>
      <c r="XDZ176" s="15"/>
      <c r="XEA176" s="15"/>
      <c r="XEB176" s="15"/>
      <c r="XEC176" s="15"/>
      <c r="XED176" s="15"/>
      <c r="XEE176" s="15"/>
      <c r="XEF176" s="15"/>
      <c r="XEG176" s="15"/>
      <c r="XEH176" s="15"/>
      <c r="XEI176" s="15"/>
      <c r="XEJ176" s="15"/>
      <c r="XEK176" s="15"/>
      <c r="XEL176" s="15"/>
      <c r="XEM176" s="15"/>
      <c r="XEN176" s="15"/>
      <c r="XEO176" s="15"/>
      <c r="XEP176" s="15"/>
      <c r="XEQ176" s="15"/>
      <c r="XER176" s="15"/>
      <c r="XES176" s="15"/>
      <c r="XET176" s="15"/>
      <c r="XEU176" s="15"/>
      <c r="XEV176" s="15"/>
      <c r="XEW176" s="15"/>
      <c r="XEX176" s="15"/>
      <c r="XEY176" s="15"/>
      <c r="XEZ176" s="15"/>
      <c r="XFA176" s="15"/>
      <c r="XFB176" s="15"/>
      <c r="XFC176" s="15"/>
      <c r="XFD176" s="15"/>
    </row>
    <row r="177" spans="1:21 16335:16384" s="103" customFormat="1" ht="11.25">
      <c r="B177" s="133"/>
      <c r="D177" s="130" t="s">
        <v>112</v>
      </c>
      <c r="E177" s="134"/>
      <c r="F177" s="135" t="s">
        <v>160</v>
      </c>
      <c r="G177" s="15"/>
      <c r="H177" s="15"/>
      <c r="I177" s="15"/>
      <c r="J177" s="15"/>
      <c r="N177" s="133"/>
      <c r="XDG177" s="15"/>
      <c r="XDH177" s="15"/>
      <c r="XDI177" s="15"/>
      <c r="XDJ177" s="15"/>
      <c r="XDK177" s="15"/>
      <c r="XDL177" s="15"/>
      <c r="XDM177" s="15"/>
      <c r="XDN177" s="15"/>
      <c r="XDO177" s="15"/>
      <c r="XDP177" s="15"/>
      <c r="XDQ177" s="15"/>
      <c r="XDR177" s="15"/>
      <c r="XDS177" s="15"/>
      <c r="XDT177" s="15"/>
      <c r="XDU177" s="15"/>
      <c r="XDV177" s="15"/>
      <c r="XDW177" s="15"/>
      <c r="XDX177" s="15"/>
      <c r="XDY177" s="15"/>
      <c r="XDZ177" s="15"/>
      <c r="XEA177" s="15"/>
      <c r="XEB177" s="15"/>
      <c r="XEC177" s="15"/>
      <c r="XED177" s="15"/>
      <c r="XEE177" s="15"/>
      <c r="XEF177" s="15"/>
      <c r="XEG177" s="15"/>
      <c r="XEH177" s="15"/>
      <c r="XEI177" s="15"/>
      <c r="XEJ177" s="15"/>
      <c r="XEK177" s="15"/>
      <c r="XEL177" s="15"/>
      <c r="XEM177" s="15"/>
      <c r="XEN177" s="15"/>
      <c r="XEO177" s="15"/>
      <c r="XEP177" s="15"/>
      <c r="XEQ177" s="15"/>
      <c r="XER177" s="15"/>
      <c r="XES177" s="15"/>
      <c r="XET177" s="15"/>
      <c r="XEU177" s="15"/>
      <c r="XEV177" s="15"/>
      <c r="XEW177" s="15"/>
      <c r="XEX177" s="15"/>
      <c r="XEY177" s="15"/>
      <c r="XEZ177" s="15"/>
      <c r="XFA177" s="15"/>
      <c r="XFB177" s="15"/>
      <c r="XFC177" s="15"/>
      <c r="XFD177" s="15"/>
    </row>
    <row r="178" spans="1:21 16335:16384" s="103" customFormat="1" ht="11.25">
      <c r="B178" s="133"/>
      <c r="D178" s="130"/>
      <c r="E178" s="134"/>
      <c r="F178" s="146">
        <v>3.6</v>
      </c>
      <c r="G178" s="147">
        <v>0.8</v>
      </c>
      <c r="H178" s="147">
        <v>7.0000000000000007E-2</v>
      </c>
      <c r="I178" s="138">
        <v>3</v>
      </c>
      <c r="J178" s="152">
        <f>F178*G178*H178*I178</f>
        <v>0.60480000000000012</v>
      </c>
      <c r="N178" s="133"/>
      <c r="XDG178" s="15"/>
      <c r="XDH178" s="15"/>
      <c r="XDI178" s="15"/>
      <c r="XDJ178" s="15"/>
      <c r="XDK178" s="15"/>
      <c r="XDL178" s="15"/>
      <c r="XDM178" s="15"/>
      <c r="XDN178" s="15"/>
      <c r="XDO178" s="15"/>
      <c r="XDP178" s="15"/>
      <c r="XDQ178" s="15"/>
      <c r="XDR178" s="15"/>
      <c r="XDS178" s="15"/>
      <c r="XDT178" s="15"/>
      <c r="XDU178" s="15"/>
      <c r="XDV178" s="15"/>
      <c r="XDW178" s="15"/>
      <c r="XDX178" s="15"/>
      <c r="XDY178" s="15"/>
      <c r="XDZ178" s="15"/>
      <c r="XEA178" s="15"/>
      <c r="XEB178" s="15"/>
      <c r="XEC178" s="15"/>
      <c r="XED178" s="15"/>
      <c r="XEE178" s="15"/>
      <c r="XEF178" s="15"/>
      <c r="XEG178" s="15"/>
      <c r="XEH178" s="15"/>
      <c r="XEI178" s="15"/>
      <c r="XEJ178" s="15"/>
      <c r="XEK178" s="15"/>
      <c r="XEL178" s="15"/>
      <c r="XEM178" s="15"/>
      <c r="XEN178" s="15"/>
      <c r="XEO178" s="15"/>
      <c r="XEP178" s="15"/>
      <c r="XEQ178" s="15"/>
      <c r="XER178" s="15"/>
      <c r="XES178" s="15"/>
      <c r="XET178" s="15"/>
      <c r="XEU178" s="15"/>
      <c r="XEV178" s="15"/>
      <c r="XEW178" s="15"/>
      <c r="XEX178" s="15"/>
      <c r="XEY178" s="15"/>
      <c r="XEZ178" s="15"/>
      <c r="XFA178" s="15"/>
      <c r="XFB178" s="15"/>
      <c r="XFC178" s="15"/>
      <c r="XFD178" s="15"/>
    </row>
    <row r="179" spans="1:21 16335:16384" s="104" customFormat="1" ht="11.25">
      <c r="A179" s="103"/>
      <c r="B179" s="133"/>
      <c r="C179" s="103"/>
      <c r="D179" s="130" t="s">
        <v>112</v>
      </c>
      <c r="E179" s="134"/>
      <c r="F179" s="135" t="s">
        <v>165</v>
      </c>
      <c r="G179" s="150"/>
      <c r="H179" s="147"/>
      <c r="I179" s="153"/>
      <c r="J179" s="151"/>
      <c r="K179" s="103"/>
      <c r="L179" s="103"/>
      <c r="M179" s="103"/>
      <c r="N179" s="133"/>
      <c r="O179" s="103"/>
      <c r="P179" s="103"/>
      <c r="Q179" s="103"/>
      <c r="R179" s="103"/>
      <c r="S179" s="103"/>
      <c r="T179" s="103"/>
      <c r="U179" s="103"/>
      <c r="XDG179" s="15"/>
      <c r="XDH179" s="15"/>
      <c r="XDI179" s="15"/>
      <c r="XDJ179" s="15"/>
      <c r="XDK179" s="15"/>
      <c r="XDL179" s="15"/>
      <c r="XDM179" s="15"/>
      <c r="XDN179" s="15"/>
      <c r="XDO179" s="15"/>
      <c r="XDP179" s="15"/>
      <c r="XDQ179" s="15"/>
      <c r="XDR179" s="15"/>
      <c r="XDS179" s="15"/>
      <c r="XDT179" s="15"/>
      <c r="XDU179" s="15"/>
      <c r="XDV179" s="15"/>
      <c r="XDW179" s="15"/>
      <c r="XDX179" s="15"/>
      <c r="XDY179" s="15"/>
      <c r="XDZ179" s="15"/>
      <c r="XEA179" s="15"/>
      <c r="XEB179" s="15"/>
      <c r="XEC179" s="15"/>
      <c r="XED179" s="15"/>
      <c r="XEE179" s="15"/>
      <c r="XEF179" s="15"/>
      <c r="XEG179" s="15"/>
      <c r="XEH179" s="15"/>
      <c r="XEI179" s="15"/>
      <c r="XEJ179" s="15"/>
      <c r="XEK179" s="15"/>
      <c r="XEL179" s="15"/>
      <c r="XEM179" s="15"/>
      <c r="XEN179" s="15"/>
      <c r="XEO179" s="15"/>
      <c r="XEP179" s="15"/>
      <c r="XEQ179" s="15"/>
      <c r="XER179" s="15"/>
      <c r="XES179" s="15"/>
      <c r="XET179" s="15"/>
      <c r="XEU179" s="15"/>
      <c r="XEV179" s="15"/>
      <c r="XEW179" s="15"/>
      <c r="XEX179" s="15"/>
      <c r="XEY179" s="15"/>
      <c r="XEZ179" s="15"/>
      <c r="XFA179" s="15"/>
      <c r="XFB179" s="15"/>
      <c r="XFC179" s="15"/>
      <c r="XFD179" s="15"/>
    </row>
    <row r="180" spans="1:21 16335:16384" s="105" customFormat="1" ht="11.25">
      <c r="A180" s="104"/>
      <c r="B180" s="136"/>
      <c r="C180" s="104"/>
      <c r="D180" s="130" t="s">
        <v>112</v>
      </c>
      <c r="E180" s="137"/>
      <c r="F180" s="146">
        <v>3.6</v>
      </c>
      <c r="G180" s="147">
        <v>0.6</v>
      </c>
      <c r="H180" s="147">
        <v>0.1</v>
      </c>
      <c r="I180" s="138">
        <v>3</v>
      </c>
      <c r="J180" s="152">
        <f>F180*G180*H180*I180</f>
        <v>0.64800000000000013</v>
      </c>
      <c r="K180" s="104"/>
      <c r="L180" s="104"/>
      <c r="M180" s="104"/>
      <c r="N180" s="136"/>
      <c r="O180" s="104"/>
      <c r="P180" s="104"/>
      <c r="Q180" s="104"/>
      <c r="R180" s="104"/>
      <c r="S180" s="104"/>
      <c r="T180" s="104"/>
      <c r="U180" s="104"/>
      <c r="XDG180" s="15"/>
      <c r="XDH180" s="15"/>
      <c r="XDI180" s="15"/>
      <c r="XDJ180" s="15"/>
      <c r="XDK180" s="15"/>
      <c r="XDL180" s="15"/>
      <c r="XDM180" s="15"/>
      <c r="XDN180" s="15"/>
      <c r="XDO180" s="15"/>
      <c r="XDP180" s="15"/>
      <c r="XDQ180" s="15"/>
      <c r="XDR180" s="15"/>
      <c r="XDS180" s="15"/>
      <c r="XDT180" s="15"/>
      <c r="XDU180" s="15"/>
      <c r="XDV180" s="15"/>
      <c r="XDW180" s="15"/>
      <c r="XDX180" s="15"/>
      <c r="XDY180" s="15"/>
      <c r="XDZ180" s="15"/>
      <c r="XEA180" s="15"/>
      <c r="XEB180" s="15"/>
      <c r="XEC180" s="15"/>
      <c r="XED180" s="15"/>
      <c r="XEE180" s="15"/>
      <c r="XEF180" s="15"/>
      <c r="XEG180" s="15"/>
      <c r="XEH180" s="15"/>
      <c r="XEI180" s="15"/>
      <c r="XEJ180" s="15"/>
      <c r="XEK180" s="15"/>
      <c r="XEL180" s="15"/>
      <c r="XEM180" s="15"/>
      <c r="XEN180" s="15"/>
      <c r="XEO180" s="15"/>
      <c r="XEP180" s="15"/>
      <c r="XEQ180" s="15"/>
      <c r="XER180" s="15"/>
      <c r="XES180" s="15"/>
      <c r="XET180" s="15"/>
      <c r="XEU180" s="15"/>
      <c r="XEV180" s="15"/>
      <c r="XEW180" s="15"/>
      <c r="XEX180" s="15"/>
      <c r="XEY180" s="15"/>
      <c r="XEZ180" s="15"/>
      <c r="XFA180" s="15"/>
      <c r="XFB180" s="15"/>
      <c r="XFC180" s="15"/>
      <c r="XFD180" s="15"/>
    </row>
    <row r="181" spans="1:21 16335:16384" s="104" customFormat="1" ht="33" customHeight="1">
      <c r="A181" s="148"/>
      <c r="B181" s="34"/>
      <c r="C181" s="121">
        <v>12</v>
      </c>
      <c r="D181" s="121" t="s">
        <v>103</v>
      </c>
      <c r="E181" s="122" t="s">
        <v>178</v>
      </c>
      <c r="F181" s="336" t="s">
        <v>179</v>
      </c>
      <c r="G181" s="336"/>
      <c r="H181" s="336"/>
      <c r="I181" s="126" t="s">
        <v>157</v>
      </c>
      <c r="J181" s="127">
        <f>J174</f>
        <v>1.2528000000000001</v>
      </c>
      <c r="K181" s="128"/>
      <c r="L181" s="128">
        <f>ROUND(K181*J181,2)</f>
        <v>0</v>
      </c>
      <c r="M181" s="129" t="s">
        <v>107</v>
      </c>
      <c r="N181" s="34"/>
      <c r="O181" s="33"/>
      <c r="P181" s="33"/>
      <c r="Q181" s="33"/>
      <c r="R181" s="33"/>
      <c r="S181" s="33"/>
      <c r="T181" s="33"/>
      <c r="U181" s="33"/>
      <c r="XDG181" s="15"/>
      <c r="XDH181" s="15"/>
      <c r="XDI181" s="15"/>
      <c r="XDJ181" s="15"/>
      <c r="XDK181" s="15"/>
      <c r="XDL181" s="15"/>
      <c r="XDM181" s="15"/>
      <c r="XDN181" s="15"/>
      <c r="XDO181" s="15"/>
      <c r="XDP181" s="15"/>
      <c r="XDQ181" s="15"/>
      <c r="XDR181" s="15"/>
      <c r="XDS181" s="15"/>
      <c r="XDT181" s="15"/>
      <c r="XDU181" s="15"/>
      <c r="XDV181" s="15"/>
      <c r="XDW181" s="15"/>
      <c r="XDX181" s="15"/>
      <c r="XDY181" s="15"/>
      <c r="XDZ181" s="15"/>
      <c r="XEA181" s="15"/>
      <c r="XEB181" s="15"/>
      <c r="XEC181" s="15"/>
      <c r="XED181" s="15"/>
      <c r="XEE181" s="15"/>
      <c r="XEF181" s="15"/>
      <c r="XEG181" s="15"/>
      <c r="XEH181" s="15"/>
      <c r="XEI181" s="15"/>
      <c r="XEJ181" s="15"/>
      <c r="XEK181" s="15"/>
      <c r="XEL181" s="15"/>
      <c r="XEM181" s="15"/>
      <c r="XEN181" s="15"/>
      <c r="XEO181" s="15"/>
      <c r="XEP181" s="15"/>
      <c r="XEQ181" s="15"/>
      <c r="XER181" s="15"/>
      <c r="XES181" s="15"/>
      <c r="XET181" s="15"/>
      <c r="XEU181" s="15"/>
      <c r="XEV181" s="15"/>
      <c r="XEW181" s="15"/>
      <c r="XEX181" s="15"/>
      <c r="XEY181" s="15"/>
      <c r="XEZ181" s="15"/>
      <c r="XFA181" s="15"/>
      <c r="XFB181" s="15"/>
      <c r="XFC181" s="15"/>
      <c r="XFD181" s="15"/>
    </row>
    <row r="182" spans="1:21 16335:16384" s="103" customFormat="1" ht="19.5">
      <c r="A182" s="33"/>
      <c r="B182" s="34"/>
      <c r="C182" s="33"/>
      <c r="D182" s="130" t="s">
        <v>108</v>
      </c>
      <c r="E182" s="33"/>
      <c r="F182" s="141" t="s">
        <v>180</v>
      </c>
      <c r="G182" s="141"/>
      <c r="H182" s="141"/>
      <c r="I182" s="33"/>
      <c r="J182" s="33"/>
      <c r="K182" s="33"/>
      <c r="L182" s="33"/>
      <c r="M182" s="33"/>
      <c r="N182" s="34"/>
      <c r="O182" s="33"/>
      <c r="P182" s="33"/>
      <c r="Q182" s="33"/>
      <c r="R182" s="33"/>
      <c r="S182" s="33"/>
      <c r="T182" s="33"/>
      <c r="U182" s="33"/>
      <c r="XDG182" s="15"/>
      <c r="XDH182" s="15"/>
      <c r="XDI182" s="15"/>
      <c r="XDJ182" s="15"/>
      <c r="XDK182" s="15"/>
      <c r="XDL182" s="15"/>
      <c r="XDM182" s="15"/>
      <c r="XDN182" s="15"/>
      <c r="XDO182" s="15"/>
      <c r="XDP182" s="15"/>
      <c r="XDQ182" s="15"/>
      <c r="XDR182" s="15"/>
      <c r="XDS182" s="15"/>
      <c r="XDT182" s="15"/>
      <c r="XDU182" s="15"/>
      <c r="XDV182" s="15"/>
      <c r="XDW182" s="15"/>
      <c r="XDX182" s="15"/>
      <c r="XDY182" s="15"/>
      <c r="XDZ182" s="15"/>
      <c r="XEA182" s="15"/>
      <c r="XEB182" s="15"/>
      <c r="XEC182" s="15"/>
      <c r="XED182" s="15"/>
      <c r="XEE182" s="15"/>
      <c r="XEF182" s="15"/>
      <c r="XEG182" s="15"/>
      <c r="XEH182" s="15"/>
      <c r="XEI182" s="15"/>
      <c r="XEJ182" s="15"/>
      <c r="XEK182" s="15"/>
      <c r="XEL182" s="15"/>
      <c r="XEM182" s="15"/>
      <c r="XEN182" s="15"/>
      <c r="XEO182" s="15"/>
      <c r="XEP182" s="15"/>
      <c r="XEQ182" s="15"/>
      <c r="XER182" s="15"/>
      <c r="XES182" s="15"/>
      <c r="XET182" s="15"/>
      <c r="XEU182" s="15"/>
      <c r="XEV182" s="15"/>
      <c r="XEW182" s="15"/>
      <c r="XEX182" s="15"/>
      <c r="XEY182" s="15"/>
      <c r="XEZ182" s="15"/>
      <c r="XFA182" s="15"/>
      <c r="XFB182" s="15"/>
      <c r="XFC182" s="15"/>
      <c r="XFD182" s="15"/>
    </row>
    <row r="183" spans="1:21 16335:16384" s="104" customFormat="1" ht="11.25">
      <c r="A183" s="33"/>
      <c r="B183" s="34"/>
      <c r="C183" s="33"/>
      <c r="D183" s="131" t="s">
        <v>110</v>
      </c>
      <c r="E183" s="33"/>
      <c r="F183" s="132" t="s">
        <v>181</v>
      </c>
      <c r="G183" s="132"/>
      <c r="H183" s="132"/>
      <c r="I183" s="33"/>
      <c r="J183" s="33"/>
      <c r="K183" s="33"/>
      <c r="L183" s="33"/>
      <c r="M183" s="33"/>
      <c r="N183" s="34"/>
      <c r="O183" s="33"/>
      <c r="P183" s="33"/>
      <c r="Q183" s="33"/>
      <c r="R183" s="33"/>
      <c r="S183" s="33"/>
      <c r="T183" s="33"/>
      <c r="U183" s="33"/>
      <c r="XDG183" s="15"/>
      <c r="XDH183" s="15"/>
      <c r="XDI183" s="15"/>
      <c r="XDJ183" s="15"/>
      <c r="XDK183" s="15"/>
      <c r="XDL183" s="15"/>
      <c r="XDM183" s="15"/>
      <c r="XDN183" s="15"/>
      <c r="XDO183" s="15"/>
      <c r="XDP183" s="15"/>
      <c r="XDQ183" s="15"/>
      <c r="XDR183" s="15"/>
      <c r="XDS183" s="15"/>
      <c r="XDT183" s="15"/>
      <c r="XDU183" s="15"/>
      <c r="XDV183" s="15"/>
      <c r="XDW183" s="15"/>
      <c r="XDX183" s="15"/>
      <c r="XDY183" s="15"/>
      <c r="XDZ183" s="15"/>
      <c r="XEA183" s="15"/>
      <c r="XEB183" s="15"/>
      <c r="XEC183" s="15"/>
      <c r="XED183" s="15"/>
      <c r="XEE183" s="15"/>
      <c r="XEF183" s="15"/>
      <c r="XEG183" s="15"/>
      <c r="XEH183" s="15"/>
      <c r="XEI183" s="15"/>
      <c r="XEJ183" s="15"/>
      <c r="XEK183" s="15"/>
      <c r="XEL183" s="15"/>
      <c r="XEM183" s="15"/>
      <c r="XEN183" s="15"/>
      <c r="XEO183" s="15"/>
      <c r="XEP183" s="15"/>
      <c r="XEQ183" s="15"/>
      <c r="XER183" s="15"/>
      <c r="XES183" s="15"/>
      <c r="XET183" s="15"/>
      <c r="XEU183" s="15"/>
      <c r="XEV183" s="15"/>
      <c r="XEW183" s="15"/>
      <c r="XEX183" s="15"/>
      <c r="XEY183" s="15"/>
      <c r="XEZ183" s="15"/>
      <c r="XFA183" s="15"/>
      <c r="XFB183" s="15"/>
      <c r="XFC183" s="15"/>
      <c r="XFD183" s="15"/>
    </row>
    <row r="184" spans="1:21 16335:16384" s="105" customFormat="1" ht="11.25">
      <c r="A184" s="103"/>
      <c r="B184" s="133"/>
      <c r="C184" s="103"/>
      <c r="D184" s="130" t="s">
        <v>112</v>
      </c>
      <c r="E184" s="134"/>
      <c r="F184" s="154" t="s">
        <v>182</v>
      </c>
      <c r="G184" s="155">
        <f>C174</f>
        <v>11</v>
      </c>
      <c r="H184" s="135"/>
      <c r="I184" s="103"/>
      <c r="J184" s="134"/>
      <c r="K184" s="103"/>
      <c r="L184" s="103"/>
      <c r="M184" s="103"/>
      <c r="N184" s="133"/>
      <c r="O184" s="103"/>
      <c r="P184" s="103"/>
      <c r="Q184" s="103"/>
      <c r="R184" s="103"/>
      <c r="S184" s="103"/>
      <c r="T184" s="103"/>
      <c r="U184" s="103"/>
      <c r="XDG184" s="15"/>
      <c r="XDH184" s="15"/>
      <c r="XDI184" s="15"/>
      <c r="XDJ184" s="15"/>
      <c r="XDK184" s="15"/>
      <c r="XDL184" s="15"/>
      <c r="XDM184" s="15"/>
      <c r="XDN184" s="15"/>
      <c r="XDO184" s="15"/>
      <c r="XDP184" s="15"/>
      <c r="XDQ184" s="15"/>
      <c r="XDR184" s="15"/>
      <c r="XDS184" s="15"/>
      <c r="XDT184" s="15"/>
      <c r="XDU184" s="15"/>
      <c r="XDV184" s="15"/>
      <c r="XDW184" s="15"/>
      <c r="XDX184" s="15"/>
      <c r="XDY184" s="15"/>
      <c r="XDZ184" s="15"/>
      <c r="XEA184" s="15"/>
      <c r="XEB184" s="15"/>
      <c r="XEC184" s="15"/>
      <c r="XED184" s="15"/>
      <c r="XEE184" s="15"/>
      <c r="XEF184" s="15"/>
      <c r="XEG184" s="15"/>
      <c r="XEH184" s="15"/>
      <c r="XEI184" s="15"/>
      <c r="XEJ184" s="15"/>
      <c r="XEK184" s="15"/>
      <c r="XEL184" s="15"/>
      <c r="XEM184" s="15"/>
      <c r="XEN184" s="15"/>
      <c r="XEO184" s="15"/>
      <c r="XEP184" s="15"/>
      <c r="XEQ184" s="15"/>
      <c r="XER184" s="15"/>
      <c r="XES184" s="15"/>
      <c r="XET184" s="15"/>
      <c r="XEU184" s="15"/>
      <c r="XEV184" s="15"/>
      <c r="XEW184" s="15"/>
      <c r="XEX184" s="15"/>
      <c r="XEY184" s="15"/>
      <c r="XEZ184" s="15"/>
      <c r="XFA184" s="15"/>
      <c r="XFB184" s="15"/>
      <c r="XFC184" s="15"/>
      <c r="XFD184" s="15"/>
    </row>
    <row r="185" spans="1:21 16335:16384" s="104" customFormat="1" ht="24.2" customHeight="1">
      <c r="A185" s="148"/>
      <c r="B185" s="34"/>
      <c r="C185" s="121">
        <v>13</v>
      </c>
      <c r="D185" s="121" t="s">
        <v>103</v>
      </c>
      <c r="E185" s="122" t="s">
        <v>183</v>
      </c>
      <c r="F185" s="123" t="s">
        <v>184</v>
      </c>
      <c r="G185" s="124"/>
      <c r="H185" s="125"/>
      <c r="I185" s="126" t="s">
        <v>106</v>
      </c>
      <c r="J185" s="127">
        <f>SUM(J189:J194)</f>
        <v>75.199999999999989</v>
      </c>
      <c r="K185" s="128"/>
      <c r="L185" s="128">
        <f>ROUND(K185*J185,2)</f>
        <v>0</v>
      </c>
      <c r="M185" s="129" t="s">
        <v>107</v>
      </c>
      <c r="N185" s="34"/>
      <c r="O185" s="33"/>
      <c r="P185" s="33"/>
      <c r="Q185" s="33"/>
      <c r="R185" s="33"/>
      <c r="S185" s="33"/>
      <c r="T185" s="33"/>
      <c r="U185" s="33"/>
      <c r="XDG185" s="15"/>
      <c r="XDH185" s="15"/>
      <c r="XDI185" s="15"/>
      <c r="XDJ185" s="15"/>
      <c r="XDK185" s="15"/>
      <c r="XDL185" s="15"/>
      <c r="XDM185" s="15"/>
      <c r="XDN185" s="15"/>
      <c r="XDO185" s="15"/>
      <c r="XDP185" s="15"/>
      <c r="XDQ185" s="15"/>
      <c r="XDR185" s="15"/>
      <c r="XDS185" s="15"/>
      <c r="XDT185" s="15"/>
      <c r="XDU185" s="15"/>
      <c r="XDV185" s="15"/>
      <c r="XDW185" s="15"/>
      <c r="XDX185" s="15"/>
      <c r="XDY185" s="15"/>
      <c r="XDZ185" s="15"/>
      <c r="XEA185" s="15"/>
      <c r="XEB185" s="15"/>
      <c r="XEC185" s="15"/>
      <c r="XED185" s="15"/>
      <c r="XEE185" s="15"/>
      <c r="XEF185" s="15"/>
      <c r="XEG185" s="15"/>
      <c r="XEH185" s="15"/>
      <c r="XEI185" s="15"/>
      <c r="XEJ185" s="15"/>
      <c r="XEK185" s="15"/>
      <c r="XEL185" s="15"/>
      <c r="XEM185" s="15"/>
      <c r="XEN185" s="15"/>
      <c r="XEO185" s="15"/>
      <c r="XEP185" s="15"/>
      <c r="XEQ185" s="15"/>
      <c r="XER185" s="15"/>
      <c r="XES185" s="15"/>
      <c r="XET185" s="15"/>
      <c r="XEU185" s="15"/>
      <c r="XEV185" s="15"/>
      <c r="XEW185" s="15"/>
      <c r="XEX185" s="15"/>
      <c r="XEY185" s="15"/>
      <c r="XEZ185" s="15"/>
      <c r="XFA185" s="15"/>
      <c r="XFB185" s="15"/>
      <c r="XFC185" s="15"/>
      <c r="XFD185" s="15"/>
    </row>
    <row r="186" spans="1:21 16335:16384" s="103" customFormat="1" ht="29.25">
      <c r="A186" s="33"/>
      <c r="B186" s="34"/>
      <c r="C186" s="33"/>
      <c r="D186" s="130" t="s">
        <v>108</v>
      </c>
      <c r="E186" s="33"/>
      <c r="F186" s="141" t="s">
        <v>185</v>
      </c>
      <c r="G186" s="141"/>
      <c r="H186" s="141"/>
      <c r="I186" s="33"/>
      <c r="J186" s="33"/>
      <c r="K186" s="33"/>
      <c r="L186" s="33"/>
      <c r="M186" s="33"/>
      <c r="N186" s="34"/>
      <c r="O186" s="33"/>
      <c r="P186" s="33"/>
      <c r="Q186" s="33"/>
      <c r="R186" s="33"/>
      <c r="S186" s="33"/>
      <c r="T186" s="33"/>
      <c r="U186" s="33"/>
      <c r="XDG186" s="15"/>
      <c r="XDH186" s="15"/>
      <c r="XDI186" s="15"/>
      <c r="XDJ186" s="15"/>
      <c r="XDK186" s="15"/>
      <c r="XDL186" s="15"/>
      <c r="XDM186" s="15"/>
      <c r="XDN186" s="15"/>
      <c r="XDO186" s="15"/>
      <c r="XDP186" s="15"/>
      <c r="XDQ186" s="15"/>
      <c r="XDR186" s="15"/>
      <c r="XDS186" s="15"/>
      <c r="XDT186" s="15"/>
      <c r="XDU186" s="15"/>
      <c r="XDV186" s="15"/>
      <c r="XDW186" s="15"/>
      <c r="XDX186" s="15"/>
      <c r="XDY186" s="15"/>
      <c r="XDZ186" s="15"/>
      <c r="XEA186" s="15"/>
      <c r="XEB186" s="15"/>
      <c r="XEC186" s="15"/>
      <c r="XED186" s="15"/>
      <c r="XEE186" s="15"/>
      <c r="XEF186" s="15"/>
      <c r="XEG186" s="15"/>
      <c r="XEH186" s="15"/>
      <c r="XEI186" s="15"/>
      <c r="XEJ186" s="15"/>
      <c r="XEK186" s="15"/>
      <c r="XEL186" s="15"/>
      <c r="XEM186" s="15"/>
      <c r="XEN186" s="15"/>
      <c r="XEO186" s="15"/>
      <c r="XEP186" s="15"/>
      <c r="XEQ186" s="15"/>
      <c r="XER186" s="15"/>
      <c r="XES186" s="15"/>
      <c r="XET186" s="15"/>
      <c r="XEU186" s="15"/>
      <c r="XEV186" s="15"/>
      <c r="XEW186" s="15"/>
      <c r="XEX186" s="15"/>
      <c r="XEY186" s="15"/>
      <c r="XEZ186" s="15"/>
      <c r="XFA186" s="15"/>
      <c r="XFB186" s="15"/>
      <c r="XFC186" s="15"/>
      <c r="XFD186" s="15"/>
    </row>
    <row r="187" spans="1:21 16335:16384" s="104" customFormat="1" ht="11.25">
      <c r="A187" s="33"/>
      <c r="B187" s="34"/>
      <c r="C187" s="33"/>
      <c r="D187" s="131" t="s">
        <v>110</v>
      </c>
      <c r="E187" s="33"/>
      <c r="F187" s="132" t="s">
        <v>186</v>
      </c>
      <c r="G187" s="132"/>
      <c r="H187" s="132"/>
      <c r="I187" s="33"/>
      <c r="J187" s="33"/>
      <c r="K187" s="33"/>
      <c r="L187" s="33"/>
      <c r="M187" s="33"/>
      <c r="N187" s="34"/>
      <c r="O187" s="33"/>
      <c r="P187" s="33"/>
      <c r="Q187" s="33"/>
      <c r="R187" s="33"/>
      <c r="S187" s="33"/>
      <c r="T187" s="33"/>
      <c r="U187" s="33"/>
      <c r="XDG187" s="15"/>
      <c r="XDH187" s="15"/>
      <c r="XDI187" s="15"/>
      <c r="XDJ187" s="15"/>
      <c r="XDK187" s="15"/>
      <c r="XDL187" s="15"/>
      <c r="XDM187" s="15"/>
      <c r="XDN187" s="15"/>
      <c r="XDO187" s="15"/>
      <c r="XDP187" s="15"/>
      <c r="XDQ187" s="15"/>
      <c r="XDR187" s="15"/>
      <c r="XDS187" s="15"/>
      <c r="XDT187" s="15"/>
      <c r="XDU187" s="15"/>
      <c r="XDV187" s="15"/>
      <c r="XDW187" s="15"/>
      <c r="XDX187" s="15"/>
      <c r="XDY187" s="15"/>
      <c r="XDZ187" s="15"/>
      <c r="XEA187" s="15"/>
      <c r="XEB187" s="15"/>
      <c r="XEC187" s="15"/>
      <c r="XED187" s="15"/>
      <c r="XEE187" s="15"/>
      <c r="XEF187" s="15"/>
      <c r="XEG187" s="15"/>
      <c r="XEH187" s="15"/>
      <c r="XEI187" s="15"/>
      <c r="XEJ187" s="15"/>
      <c r="XEK187" s="15"/>
      <c r="XEL187" s="15"/>
      <c r="XEM187" s="15"/>
      <c r="XEN187" s="15"/>
      <c r="XEO187" s="15"/>
      <c r="XEP187" s="15"/>
      <c r="XEQ187" s="15"/>
      <c r="XER187" s="15"/>
      <c r="XES187" s="15"/>
      <c r="XET187" s="15"/>
      <c r="XEU187" s="15"/>
      <c r="XEV187" s="15"/>
      <c r="XEW187" s="15"/>
      <c r="XEX187" s="15"/>
      <c r="XEY187" s="15"/>
      <c r="XEZ187" s="15"/>
      <c r="XFA187" s="15"/>
      <c r="XFB187" s="15"/>
      <c r="XFC187" s="15"/>
      <c r="XFD187" s="15"/>
    </row>
    <row r="188" spans="1:21 16335:16384" s="104" customFormat="1" ht="11.25">
      <c r="A188" s="33"/>
      <c r="B188" s="34"/>
      <c r="C188" s="33"/>
      <c r="D188" s="130" t="s">
        <v>112</v>
      </c>
      <c r="E188" s="33"/>
      <c r="F188" s="135" t="s">
        <v>187</v>
      </c>
      <c r="G188" s="135"/>
      <c r="H188" s="135"/>
      <c r="I188" s="103"/>
      <c r="J188" s="134"/>
      <c r="K188" s="33"/>
      <c r="L188" s="33"/>
      <c r="M188" s="33"/>
      <c r="N188" s="34"/>
      <c r="O188" s="33"/>
      <c r="P188" s="33"/>
      <c r="Q188" s="33"/>
      <c r="R188" s="33"/>
      <c r="S188" s="33"/>
      <c r="T188" s="33"/>
      <c r="U188" s="33"/>
      <c r="XDG188" s="15"/>
      <c r="XDH188" s="15"/>
      <c r="XDI188" s="15"/>
      <c r="XDJ188" s="15"/>
      <c r="XDK188" s="15"/>
      <c r="XDL188" s="15"/>
      <c r="XDM188" s="15"/>
      <c r="XDN188" s="15"/>
      <c r="XDO188" s="15"/>
      <c r="XDP188" s="15"/>
      <c r="XDQ188" s="15"/>
      <c r="XDR188" s="15"/>
      <c r="XDS188" s="15"/>
      <c r="XDT188" s="15"/>
      <c r="XDU188" s="15"/>
      <c r="XDV188" s="15"/>
      <c r="XDW188" s="15"/>
      <c r="XDX188" s="15"/>
      <c r="XDY188" s="15"/>
      <c r="XDZ188" s="15"/>
      <c r="XEA188" s="15"/>
      <c r="XEB188" s="15"/>
      <c r="XEC188" s="15"/>
      <c r="XED188" s="15"/>
      <c r="XEE188" s="15"/>
      <c r="XEF188" s="15"/>
      <c r="XEG188" s="15"/>
      <c r="XEH188" s="15"/>
      <c r="XEI188" s="15"/>
      <c r="XEJ188" s="15"/>
      <c r="XEK188" s="15"/>
      <c r="XEL188" s="15"/>
      <c r="XEM188" s="15"/>
      <c r="XEN188" s="15"/>
      <c r="XEO188" s="15"/>
      <c r="XEP188" s="15"/>
      <c r="XEQ188" s="15"/>
      <c r="XER188" s="15"/>
      <c r="XES188" s="15"/>
      <c r="XET188" s="15"/>
      <c r="XEU188" s="15"/>
      <c r="XEV188" s="15"/>
      <c r="XEW188" s="15"/>
      <c r="XEX188" s="15"/>
      <c r="XEY188" s="15"/>
      <c r="XEZ188" s="15"/>
      <c r="XFA188" s="15"/>
      <c r="XFB188" s="15"/>
      <c r="XFC188" s="15"/>
      <c r="XFD188" s="15"/>
    </row>
    <row r="189" spans="1:21 16335:16384" s="104" customFormat="1" ht="11.25">
      <c r="A189" s="33"/>
      <c r="B189" s="34"/>
      <c r="C189" s="33"/>
      <c r="D189" s="130" t="s">
        <v>112</v>
      </c>
      <c r="E189" s="33"/>
      <c r="F189" s="145">
        <v>29</v>
      </c>
      <c r="G189" s="138"/>
      <c r="H189" s="138"/>
      <c r="I189" s="103"/>
      <c r="J189" s="140">
        <v>12</v>
      </c>
      <c r="K189" s="33"/>
      <c r="L189" s="33"/>
      <c r="M189" s="33"/>
      <c r="N189" s="34"/>
      <c r="O189" s="33"/>
      <c r="P189" s="33"/>
      <c r="Q189" s="33"/>
      <c r="R189" s="33"/>
      <c r="S189" s="33"/>
      <c r="T189" s="33"/>
      <c r="U189" s="33"/>
      <c r="XDG189" s="15"/>
      <c r="XDH189" s="15"/>
      <c r="XDI189" s="15"/>
      <c r="XDJ189" s="15"/>
      <c r="XDK189" s="15"/>
      <c r="XDL189" s="15"/>
      <c r="XDM189" s="15"/>
      <c r="XDN189" s="15"/>
      <c r="XDO189" s="15"/>
      <c r="XDP189" s="15"/>
      <c r="XDQ189" s="15"/>
      <c r="XDR189" s="15"/>
      <c r="XDS189" s="15"/>
      <c r="XDT189" s="15"/>
      <c r="XDU189" s="15"/>
      <c r="XDV189" s="15"/>
      <c r="XDW189" s="15"/>
      <c r="XDX189" s="15"/>
      <c r="XDY189" s="15"/>
      <c r="XDZ189" s="15"/>
      <c r="XEA189" s="15"/>
      <c r="XEB189" s="15"/>
      <c r="XEC189" s="15"/>
      <c r="XED189" s="15"/>
      <c r="XEE189" s="15"/>
      <c r="XEF189" s="15"/>
      <c r="XEG189" s="15"/>
      <c r="XEH189" s="15"/>
      <c r="XEI189" s="15"/>
      <c r="XEJ189" s="15"/>
      <c r="XEK189" s="15"/>
      <c r="XEL189" s="15"/>
      <c r="XEM189" s="15"/>
      <c r="XEN189" s="15"/>
      <c r="XEO189" s="15"/>
      <c r="XEP189" s="15"/>
      <c r="XEQ189" s="15"/>
      <c r="XER189" s="15"/>
      <c r="XES189" s="15"/>
      <c r="XET189" s="15"/>
      <c r="XEU189" s="15"/>
      <c r="XEV189" s="15"/>
      <c r="XEW189" s="15"/>
      <c r="XEX189" s="15"/>
      <c r="XEY189" s="15"/>
      <c r="XEZ189" s="15"/>
      <c r="XFA189" s="15"/>
      <c r="XFB189" s="15"/>
      <c r="XFC189" s="15"/>
      <c r="XFD189" s="15"/>
    </row>
    <row r="190" spans="1:21 16335:16384" s="104" customFormat="1" ht="11.25">
      <c r="A190" s="33"/>
      <c r="B190" s="34"/>
      <c r="C190" s="33"/>
      <c r="D190" s="130" t="s">
        <v>112</v>
      </c>
      <c r="E190" s="33"/>
      <c r="F190" s="135">
        <v>30</v>
      </c>
      <c r="G190" s="138"/>
      <c r="H190" s="138"/>
      <c r="I190" s="103"/>
      <c r="J190" s="140">
        <v>15</v>
      </c>
      <c r="K190" s="33"/>
      <c r="L190" s="33"/>
      <c r="M190" s="33"/>
      <c r="N190" s="34"/>
      <c r="O190" s="33"/>
      <c r="P190" s="33"/>
      <c r="Q190" s="33"/>
      <c r="R190" s="33"/>
      <c r="S190" s="33"/>
      <c r="T190" s="33"/>
      <c r="U190" s="33"/>
      <c r="XDG190" s="15"/>
      <c r="XDH190" s="15"/>
      <c r="XDI190" s="15"/>
      <c r="XDJ190" s="15"/>
      <c r="XDK190" s="15"/>
      <c r="XDL190" s="15"/>
      <c r="XDM190" s="15"/>
      <c r="XDN190" s="15"/>
      <c r="XDO190" s="15"/>
      <c r="XDP190" s="15"/>
      <c r="XDQ190" s="15"/>
      <c r="XDR190" s="15"/>
      <c r="XDS190" s="15"/>
      <c r="XDT190" s="15"/>
      <c r="XDU190" s="15"/>
      <c r="XDV190" s="15"/>
      <c r="XDW190" s="15"/>
      <c r="XDX190" s="15"/>
      <c r="XDY190" s="15"/>
      <c r="XDZ190" s="15"/>
      <c r="XEA190" s="15"/>
      <c r="XEB190" s="15"/>
      <c r="XEC190" s="15"/>
      <c r="XED190" s="15"/>
      <c r="XEE190" s="15"/>
      <c r="XEF190" s="15"/>
      <c r="XEG190" s="15"/>
      <c r="XEH190" s="15"/>
      <c r="XEI190" s="15"/>
      <c r="XEJ190" s="15"/>
      <c r="XEK190" s="15"/>
      <c r="XEL190" s="15"/>
      <c r="XEM190" s="15"/>
      <c r="XEN190" s="15"/>
      <c r="XEO190" s="15"/>
      <c r="XEP190" s="15"/>
      <c r="XEQ190" s="15"/>
      <c r="XER190" s="15"/>
      <c r="XES190" s="15"/>
      <c r="XET190" s="15"/>
      <c r="XEU190" s="15"/>
      <c r="XEV190" s="15"/>
      <c r="XEW190" s="15"/>
      <c r="XEX190" s="15"/>
      <c r="XEY190" s="15"/>
      <c r="XEZ190" s="15"/>
      <c r="XFA190" s="15"/>
      <c r="XFB190" s="15"/>
      <c r="XFC190" s="15"/>
      <c r="XFD190" s="15"/>
    </row>
    <row r="191" spans="1:21 16335:16384" s="104" customFormat="1" ht="11.25">
      <c r="A191" s="33"/>
      <c r="B191" s="34"/>
      <c r="C191" s="33"/>
      <c r="D191" s="130" t="s">
        <v>112</v>
      </c>
      <c r="E191" s="33"/>
      <c r="F191" s="135" t="s">
        <v>188</v>
      </c>
      <c r="G191" s="135"/>
      <c r="H191" s="135"/>
      <c r="I191" s="103"/>
      <c r="J191" s="140">
        <v>10.3</v>
      </c>
      <c r="K191" s="33"/>
      <c r="L191" s="33"/>
      <c r="M191" s="33"/>
      <c r="N191" s="34"/>
      <c r="O191" s="33"/>
      <c r="P191" s="33"/>
      <c r="Q191" s="33"/>
      <c r="R191" s="33"/>
      <c r="S191" s="33"/>
      <c r="T191" s="33"/>
      <c r="U191" s="33"/>
      <c r="XDG191" s="15"/>
      <c r="XDH191" s="15"/>
      <c r="XDI191" s="15"/>
      <c r="XDJ191" s="15"/>
      <c r="XDK191" s="15"/>
      <c r="XDL191" s="15"/>
      <c r="XDM191" s="15"/>
      <c r="XDN191" s="15"/>
      <c r="XDO191" s="15"/>
      <c r="XDP191" s="15"/>
      <c r="XDQ191" s="15"/>
      <c r="XDR191" s="15"/>
      <c r="XDS191" s="15"/>
      <c r="XDT191" s="15"/>
      <c r="XDU191" s="15"/>
      <c r="XDV191" s="15"/>
      <c r="XDW191" s="15"/>
      <c r="XDX191" s="15"/>
      <c r="XDY191" s="15"/>
      <c r="XDZ191" s="15"/>
      <c r="XEA191" s="15"/>
      <c r="XEB191" s="15"/>
      <c r="XEC191" s="15"/>
      <c r="XED191" s="15"/>
      <c r="XEE191" s="15"/>
      <c r="XEF191" s="15"/>
      <c r="XEG191" s="15"/>
      <c r="XEH191" s="15"/>
      <c r="XEI191" s="15"/>
      <c r="XEJ191" s="15"/>
      <c r="XEK191" s="15"/>
      <c r="XEL191" s="15"/>
      <c r="XEM191" s="15"/>
      <c r="XEN191" s="15"/>
      <c r="XEO191" s="15"/>
      <c r="XEP191" s="15"/>
      <c r="XEQ191" s="15"/>
      <c r="XER191" s="15"/>
      <c r="XES191" s="15"/>
      <c r="XET191" s="15"/>
      <c r="XEU191" s="15"/>
      <c r="XEV191" s="15"/>
      <c r="XEW191" s="15"/>
      <c r="XEX191" s="15"/>
      <c r="XEY191" s="15"/>
      <c r="XEZ191" s="15"/>
      <c r="XFA191" s="15"/>
      <c r="XFB191" s="15"/>
      <c r="XFC191" s="15"/>
      <c r="XFD191" s="15"/>
    </row>
    <row r="192" spans="1:21 16335:16384" s="104" customFormat="1" ht="11.25">
      <c r="A192" s="103"/>
      <c r="B192" s="133"/>
      <c r="C192" s="103"/>
      <c r="D192" s="130" t="s">
        <v>112</v>
      </c>
      <c r="E192" s="134"/>
      <c r="F192" s="135">
        <v>33</v>
      </c>
      <c r="G192" s="138"/>
      <c r="H192" s="138"/>
      <c r="J192" s="140">
        <v>12</v>
      </c>
      <c r="K192" s="103"/>
      <c r="L192" s="103"/>
      <c r="M192" s="103"/>
      <c r="N192" s="133"/>
      <c r="O192" s="103"/>
      <c r="P192" s="103"/>
      <c r="Q192" s="103"/>
      <c r="R192" s="103"/>
      <c r="S192" s="103"/>
      <c r="T192" s="103"/>
      <c r="U192" s="103"/>
      <c r="XDG192" s="15"/>
      <c r="XDH192" s="15"/>
      <c r="XDI192" s="15"/>
      <c r="XDJ192" s="15"/>
      <c r="XDK192" s="15"/>
      <c r="XDL192" s="15"/>
      <c r="XDM192" s="15"/>
      <c r="XDN192" s="15"/>
      <c r="XDO192" s="15"/>
      <c r="XDP192" s="15"/>
      <c r="XDQ192" s="15"/>
      <c r="XDR192" s="15"/>
      <c r="XDS192" s="15"/>
      <c r="XDT192" s="15"/>
      <c r="XDU192" s="15"/>
      <c r="XDV192" s="15"/>
      <c r="XDW192" s="15"/>
      <c r="XDX192" s="15"/>
      <c r="XDY192" s="15"/>
      <c r="XDZ192" s="15"/>
      <c r="XEA192" s="15"/>
      <c r="XEB192" s="15"/>
      <c r="XEC192" s="15"/>
      <c r="XED192" s="15"/>
      <c r="XEE192" s="15"/>
      <c r="XEF192" s="15"/>
      <c r="XEG192" s="15"/>
      <c r="XEH192" s="15"/>
      <c r="XEI192" s="15"/>
      <c r="XEJ192" s="15"/>
      <c r="XEK192" s="15"/>
      <c r="XEL192" s="15"/>
      <c r="XEM192" s="15"/>
      <c r="XEN192" s="15"/>
      <c r="XEO192" s="15"/>
      <c r="XEP192" s="15"/>
      <c r="XEQ192" s="15"/>
      <c r="XER192" s="15"/>
      <c r="XES192" s="15"/>
      <c r="XET192" s="15"/>
      <c r="XEU192" s="15"/>
      <c r="XEV192" s="15"/>
      <c r="XEW192" s="15"/>
      <c r="XEX192" s="15"/>
      <c r="XEY192" s="15"/>
      <c r="XEZ192" s="15"/>
      <c r="XFA192" s="15"/>
      <c r="XFB192" s="15"/>
      <c r="XFC192" s="15"/>
      <c r="XFD192" s="15"/>
    </row>
    <row r="193" spans="1:21 16335:16384" s="103" customFormat="1" ht="11.25">
      <c r="B193" s="133"/>
      <c r="D193" s="130" t="s">
        <v>112</v>
      </c>
      <c r="E193" s="134"/>
      <c r="F193" s="135" t="s">
        <v>189</v>
      </c>
      <c r="G193" s="138"/>
      <c r="H193" s="138"/>
      <c r="I193" s="104"/>
      <c r="J193" s="140">
        <v>10.3</v>
      </c>
      <c r="N193" s="133"/>
      <c r="XDG193" s="15"/>
      <c r="XDH193" s="15"/>
      <c r="XDI193" s="15"/>
      <c r="XDJ193" s="15"/>
      <c r="XDK193" s="15"/>
      <c r="XDL193" s="15"/>
      <c r="XDM193" s="15"/>
      <c r="XDN193" s="15"/>
      <c r="XDO193" s="15"/>
      <c r="XDP193" s="15"/>
      <c r="XDQ193" s="15"/>
      <c r="XDR193" s="15"/>
      <c r="XDS193" s="15"/>
      <c r="XDT193" s="15"/>
      <c r="XDU193" s="15"/>
      <c r="XDV193" s="15"/>
      <c r="XDW193" s="15"/>
      <c r="XDX193" s="15"/>
      <c r="XDY193" s="15"/>
      <c r="XDZ193" s="15"/>
      <c r="XEA193" s="15"/>
      <c r="XEB193" s="15"/>
      <c r="XEC193" s="15"/>
      <c r="XED193" s="15"/>
      <c r="XEE193" s="15"/>
      <c r="XEF193" s="15"/>
      <c r="XEG193" s="15"/>
      <c r="XEH193" s="15"/>
      <c r="XEI193" s="15"/>
      <c r="XEJ193" s="15"/>
      <c r="XEK193" s="15"/>
      <c r="XEL193" s="15"/>
      <c r="XEM193" s="15"/>
      <c r="XEN193" s="15"/>
      <c r="XEO193" s="15"/>
      <c r="XEP193" s="15"/>
      <c r="XEQ193" s="15"/>
      <c r="XER193" s="15"/>
      <c r="XES193" s="15"/>
      <c r="XET193" s="15"/>
      <c r="XEU193" s="15"/>
      <c r="XEV193" s="15"/>
      <c r="XEW193" s="15"/>
      <c r="XEX193" s="15"/>
      <c r="XEY193" s="15"/>
      <c r="XEZ193" s="15"/>
      <c r="XFA193" s="15"/>
      <c r="XFB193" s="15"/>
      <c r="XFC193" s="15"/>
      <c r="XFD193" s="15"/>
    </row>
    <row r="194" spans="1:21 16335:16384" s="104" customFormat="1" ht="11.25">
      <c r="B194" s="136"/>
      <c r="D194" s="130" t="s">
        <v>112</v>
      </c>
      <c r="E194" s="137"/>
      <c r="F194" s="135">
        <v>30</v>
      </c>
      <c r="G194" s="156"/>
      <c r="H194" s="156"/>
      <c r="I194" s="105"/>
      <c r="J194" s="140">
        <v>15.6</v>
      </c>
      <c r="N194" s="136"/>
      <c r="XDG194" s="15"/>
      <c r="XDH194" s="15"/>
      <c r="XDI194" s="15"/>
      <c r="XDJ194" s="15"/>
      <c r="XDK194" s="15"/>
      <c r="XDL194" s="15"/>
      <c r="XDM194" s="15"/>
      <c r="XDN194" s="15"/>
      <c r="XDO194" s="15"/>
      <c r="XDP194" s="15"/>
      <c r="XDQ194" s="15"/>
      <c r="XDR194" s="15"/>
      <c r="XDS194" s="15"/>
      <c r="XDT194" s="15"/>
      <c r="XDU194" s="15"/>
      <c r="XDV194" s="15"/>
      <c r="XDW194" s="15"/>
      <c r="XDX194" s="15"/>
      <c r="XDY194" s="15"/>
      <c r="XDZ194" s="15"/>
      <c r="XEA194" s="15"/>
      <c r="XEB194" s="15"/>
      <c r="XEC194" s="15"/>
      <c r="XED194" s="15"/>
      <c r="XEE194" s="15"/>
      <c r="XEF194" s="15"/>
      <c r="XEG194" s="15"/>
      <c r="XEH194" s="15"/>
      <c r="XEI194" s="15"/>
      <c r="XEJ194" s="15"/>
      <c r="XEK194" s="15"/>
      <c r="XEL194" s="15"/>
      <c r="XEM194" s="15"/>
      <c r="XEN194" s="15"/>
      <c r="XEO194" s="15"/>
      <c r="XEP194" s="15"/>
      <c r="XEQ194" s="15"/>
      <c r="XER194" s="15"/>
      <c r="XES194" s="15"/>
      <c r="XET194" s="15"/>
      <c r="XEU194" s="15"/>
      <c r="XEV194" s="15"/>
      <c r="XEW194" s="15"/>
      <c r="XEX194" s="15"/>
      <c r="XEY194" s="15"/>
      <c r="XEZ194" s="15"/>
      <c r="XFA194" s="15"/>
      <c r="XFB194" s="15"/>
      <c r="XFC194" s="15"/>
      <c r="XFD194" s="15"/>
    </row>
    <row r="195" spans="1:21 16335:16384" s="104" customFormat="1" ht="21.75" customHeight="1">
      <c r="A195" s="33"/>
      <c r="B195" s="34"/>
      <c r="C195" s="121">
        <v>14</v>
      </c>
      <c r="D195" s="121" t="s">
        <v>103</v>
      </c>
      <c r="E195" s="122" t="s">
        <v>190</v>
      </c>
      <c r="F195" s="336" t="s">
        <v>191</v>
      </c>
      <c r="G195" s="336"/>
      <c r="H195" s="336"/>
      <c r="I195" s="126" t="s">
        <v>106</v>
      </c>
      <c r="J195" s="127">
        <f>J198</f>
        <v>10.638</v>
      </c>
      <c r="K195" s="128"/>
      <c r="L195" s="128">
        <f>ROUND(K195*J195,2)</f>
        <v>0</v>
      </c>
      <c r="M195" s="129" t="s">
        <v>107</v>
      </c>
      <c r="N195" s="34"/>
      <c r="O195" s="33"/>
      <c r="P195" s="33"/>
      <c r="Q195" s="33"/>
      <c r="R195" s="33"/>
      <c r="S195" s="33"/>
      <c r="T195" s="33"/>
      <c r="U195" s="33"/>
      <c r="XDG195" s="15"/>
      <c r="XDH195" s="15"/>
      <c r="XDI195" s="15"/>
      <c r="XDJ195" s="15"/>
      <c r="XDK195" s="15"/>
      <c r="XDL195" s="15"/>
      <c r="XDM195" s="15"/>
      <c r="XDN195" s="15"/>
      <c r="XDO195" s="15"/>
      <c r="XDP195" s="15"/>
      <c r="XDQ195" s="15"/>
      <c r="XDR195" s="15"/>
      <c r="XDS195" s="15"/>
      <c r="XDT195" s="15"/>
      <c r="XDU195" s="15"/>
      <c r="XDV195" s="15"/>
      <c r="XDW195" s="15"/>
      <c r="XDX195" s="15"/>
      <c r="XDY195" s="15"/>
      <c r="XDZ195" s="15"/>
      <c r="XEA195" s="15"/>
      <c r="XEB195" s="15"/>
      <c r="XEC195" s="15"/>
      <c r="XED195" s="15"/>
      <c r="XEE195" s="15"/>
      <c r="XEF195" s="15"/>
      <c r="XEG195" s="15"/>
      <c r="XEH195" s="15"/>
      <c r="XEI195" s="15"/>
      <c r="XEJ195" s="15"/>
      <c r="XEK195" s="15"/>
      <c r="XEL195" s="15"/>
      <c r="XEM195" s="15"/>
      <c r="XEN195" s="15"/>
      <c r="XEO195" s="15"/>
      <c r="XEP195" s="15"/>
      <c r="XEQ195" s="15"/>
      <c r="XER195" s="15"/>
      <c r="XES195" s="15"/>
      <c r="XET195" s="15"/>
      <c r="XEU195" s="15"/>
      <c r="XEV195" s="15"/>
      <c r="XEW195" s="15"/>
      <c r="XEX195" s="15"/>
      <c r="XEY195" s="15"/>
      <c r="XEZ195" s="15"/>
      <c r="XFA195" s="15"/>
      <c r="XFB195" s="15"/>
      <c r="XFC195" s="15"/>
      <c r="XFD195" s="15"/>
    </row>
    <row r="196" spans="1:21 16335:16384" s="103" customFormat="1" ht="29.25">
      <c r="A196" s="33"/>
      <c r="B196" s="34"/>
      <c r="C196" s="33"/>
      <c r="D196" s="130" t="s">
        <v>108</v>
      </c>
      <c r="E196" s="33"/>
      <c r="F196" s="141" t="s">
        <v>192</v>
      </c>
      <c r="G196" s="141"/>
      <c r="H196" s="141"/>
      <c r="I196" s="33"/>
      <c r="J196" s="33"/>
      <c r="K196" s="33"/>
      <c r="L196" s="33"/>
      <c r="M196" s="33"/>
      <c r="N196" s="34"/>
      <c r="O196" s="33"/>
      <c r="P196" s="33"/>
      <c r="Q196" s="33"/>
      <c r="R196" s="33"/>
      <c r="S196" s="33"/>
      <c r="T196" s="33"/>
      <c r="U196" s="33"/>
      <c r="XDG196" s="15"/>
      <c r="XDH196" s="15"/>
      <c r="XDI196" s="15"/>
      <c r="XDJ196" s="15"/>
      <c r="XDK196" s="15"/>
      <c r="XDL196" s="15"/>
      <c r="XDM196" s="15"/>
      <c r="XDN196" s="15"/>
      <c r="XDO196" s="15"/>
      <c r="XDP196" s="15"/>
      <c r="XDQ196" s="15"/>
      <c r="XDR196" s="15"/>
      <c r="XDS196" s="15"/>
      <c r="XDT196" s="15"/>
      <c r="XDU196" s="15"/>
      <c r="XDV196" s="15"/>
      <c r="XDW196" s="15"/>
      <c r="XDX196" s="15"/>
      <c r="XDY196" s="15"/>
      <c r="XDZ196" s="15"/>
      <c r="XEA196" s="15"/>
      <c r="XEB196" s="15"/>
      <c r="XEC196" s="15"/>
      <c r="XED196" s="15"/>
      <c r="XEE196" s="15"/>
      <c r="XEF196" s="15"/>
      <c r="XEG196" s="15"/>
      <c r="XEH196" s="15"/>
      <c r="XEI196" s="15"/>
      <c r="XEJ196" s="15"/>
      <c r="XEK196" s="15"/>
      <c r="XEL196" s="15"/>
      <c r="XEM196" s="15"/>
      <c r="XEN196" s="15"/>
      <c r="XEO196" s="15"/>
      <c r="XEP196" s="15"/>
      <c r="XEQ196" s="15"/>
      <c r="XER196" s="15"/>
      <c r="XES196" s="15"/>
      <c r="XET196" s="15"/>
      <c r="XEU196" s="15"/>
      <c r="XEV196" s="15"/>
      <c r="XEW196" s="15"/>
      <c r="XEX196" s="15"/>
      <c r="XEY196" s="15"/>
      <c r="XEZ196" s="15"/>
      <c r="XFA196" s="15"/>
      <c r="XFB196" s="15"/>
      <c r="XFC196" s="15"/>
      <c r="XFD196" s="15"/>
    </row>
    <row r="197" spans="1:21 16335:16384" s="104" customFormat="1" ht="11.25">
      <c r="A197" s="33"/>
      <c r="B197" s="34"/>
      <c r="C197" s="33"/>
      <c r="D197" s="131" t="s">
        <v>110</v>
      </c>
      <c r="E197" s="33"/>
      <c r="F197" s="132" t="s">
        <v>193</v>
      </c>
      <c r="G197" s="132"/>
      <c r="H197" s="132"/>
      <c r="I197" s="33"/>
      <c r="J197" s="33"/>
      <c r="K197" s="33"/>
      <c r="L197" s="33"/>
      <c r="M197" s="33"/>
      <c r="N197" s="34"/>
      <c r="O197" s="33"/>
      <c r="P197" s="33"/>
      <c r="Q197" s="33"/>
      <c r="R197" s="33"/>
      <c r="S197" s="33"/>
      <c r="T197" s="33"/>
      <c r="U197" s="33"/>
      <c r="XDG197" s="15"/>
      <c r="XDH197" s="15"/>
      <c r="XDI197" s="15"/>
      <c r="XDJ197" s="15"/>
      <c r="XDK197" s="15"/>
      <c r="XDL197" s="15"/>
      <c r="XDM197" s="15"/>
      <c r="XDN197" s="15"/>
      <c r="XDO197" s="15"/>
      <c r="XDP197" s="15"/>
      <c r="XDQ197" s="15"/>
      <c r="XDR197" s="15"/>
      <c r="XDS197" s="15"/>
      <c r="XDT197" s="15"/>
      <c r="XDU197" s="15"/>
      <c r="XDV197" s="15"/>
      <c r="XDW197" s="15"/>
      <c r="XDX197" s="15"/>
      <c r="XDY197" s="15"/>
      <c r="XDZ197" s="15"/>
      <c r="XEA197" s="15"/>
      <c r="XEB197" s="15"/>
      <c r="XEC197" s="15"/>
      <c r="XED197" s="15"/>
      <c r="XEE197" s="15"/>
      <c r="XEF197" s="15"/>
      <c r="XEG197" s="15"/>
      <c r="XEH197" s="15"/>
      <c r="XEI197" s="15"/>
      <c r="XEJ197" s="15"/>
      <c r="XEK197" s="15"/>
      <c r="XEL197" s="15"/>
      <c r="XEM197" s="15"/>
      <c r="XEN197" s="15"/>
      <c r="XEO197" s="15"/>
      <c r="XEP197" s="15"/>
      <c r="XEQ197" s="15"/>
      <c r="XER197" s="15"/>
      <c r="XES197" s="15"/>
      <c r="XET197" s="15"/>
      <c r="XEU197" s="15"/>
      <c r="XEV197" s="15"/>
      <c r="XEW197" s="15"/>
      <c r="XEX197" s="15"/>
      <c r="XEY197" s="15"/>
      <c r="XEZ197" s="15"/>
      <c r="XFA197" s="15"/>
      <c r="XFB197" s="15"/>
      <c r="XFC197" s="15"/>
      <c r="XFD197" s="15"/>
    </row>
    <row r="198" spans="1:21 16335:16384" s="103" customFormat="1" ht="11.25">
      <c r="B198" s="133"/>
      <c r="D198" s="130" t="s">
        <v>112</v>
      </c>
      <c r="E198" s="134"/>
      <c r="F198" s="135" t="s">
        <v>194</v>
      </c>
      <c r="G198" s="138">
        <v>0.6</v>
      </c>
      <c r="H198" s="138">
        <v>1.97</v>
      </c>
      <c r="I198" s="137">
        <v>9</v>
      </c>
      <c r="J198" s="140">
        <f>G198*H198*I198</f>
        <v>10.638</v>
      </c>
      <c r="N198" s="133"/>
      <c r="XDG198" s="15"/>
      <c r="XDH198" s="15"/>
      <c r="XDI198" s="15"/>
      <c r="XDJ198" s="15"/>
      <c r="XDK198" s="15"/>
      <c r="XDL198" s="15"/>
      <c r="XDM198" s="15"/>
      <c r="XDN198" s="15"/>
      <c r="XDO198" s="15"/>
      <c r="XDP198" s="15"/>
      <c r="XDQ198" s="15"/>
      <c r="XDR198" s="15"/>
      <c r="XDS198" s="15"/>
      <c r="XDT198" s="15"/>
      <c r="XDU198" s="15"/>
      <c r="XDV198" s="15"/>
      <c r="XDW198" s="15"/>
      <c r="XDX198" s="15"/>
      <c r="XDY198" s="15"/>
      <c r="XDZ198" s="15"/>
      <c r="XEA198" s="15"/>
      <c r="XEB198" s="15"/>
      <c r="XEC198" s="15"/>
      <c r="XED198" s="15"/>
      <c r="XEE198" s="15"/>
      <c r="XEF198" s="15"/>
      <c r="XEG198" s="15"/>
      <c r="XEH198" s="15"/>
      <c r="XEI198" s="15"/>
      <c r="XEJ198" s="15"/>
      <c r="XEK198" s="15"/>
      <c r="XEL198" s="15"/>
      <c r="XEM198" s="15"/>
      <c r="XEN198" s="15"/>
      <c r="XEO198" s="15"/>
      <c r="XEP198" s="15"/>
      <c r="XEQ198" s="15"/>
      <c r="XER198" s="15"/>
      <c r="XES198" s="15"/>
      <c r="XET198" s="15"/>
      <c r="XEU198" s="15"/>
      <c r="XEV198" s="15"/>
      <c r="XEW198" s="15"/>
      <c r="XEX198" s="15"/>
      <c r="XEY198" s="15"/>
      <c r="XEZ198" s="15"/>
      <c r="XFA198" s="15"/>
      <c r="XFB198" s="15"/>
      <c r="XFC198" s="15"/>
      <c r="XFD198" s="15"/>
    </row>
    <row r="199" spans="1:21 16335:16384" s="104" customFormat="1" ht="24.2" customHeight="1">
      <c r="A199" s="148"/>
      <c r="B199" s="34"/>
      <c r="C199" s="121">
        <v>15</v>
      </c>
      <c r="D199" s="121" t="s">
        <v>103</v>
      </c>
      <c r="E199" s="122" t="s">
        <v>195</v>
      </c>
      <c r="F199" s="336" t="s">
        <v>196</v>
      </c>
      <c r="G199" s="336"/>
      <c r="H199" s="336"/>
      <c r="I199" s="126" t="s">
        <v>116</v>
      </c>
      <c r="J199" s="127">
        <f>J202+J203</f>
        <v>43.2</v>
      </c>
      <c r="K199" s="128"/>
      <c r="L199" s="128">
        <f>ROUND(K199*J199,2)</f>
        <v>0</v>
      </c>
      <c r="M199" s="129" t="s">
        <v>107</v>
      </c>
      <c r="N199" s="34"/>
      <c r="O199" s="33"/>
      <c r="P199" s="33"/>
      <c r="Q199" s="33"/>
      <c r="R199" s="33"/>
      <c r="S199" s="33"/>
      <c r="T199" s="33"/>
      <c r="U199" s="33"/>
      <c r="XDG199" s="15"/>
      <c r="XDH199" s="15"/>
      <c r="XDI199" s="15"/>
      <c r="XDJ199" s="15"/>
      <c r="XDK199" s="15"/>
      <c r="XDL199" s="15"/>
      <c r="XDM199" s="15"/>
      <c r="XDN199" s="15"/>
      <c r="XDO199" s="15"/>
      <c r="XDP199" s="15"/>
      <c r="XDQ199" s="15"/>
      <c r="XDR199" s="15"/>
      <c r="XDS199" s="15"/>
      <c r="XDT199" s="15"/>
      <c r="XDU199" s="15"/>
      <c r="XDV199" s="15"/>
      <c r="XDW199" s="15"/>
      <c r="XDX199" s="15"/>
      <c r="XDY199" s="15"/>
      <c r="XDZ199" s="15"/>
      <c r="XEA199" s="15"/>
      <c r="XEB199" s="15"/>
      <c r="XEC199" s="15"/>
      <c r="XED199" s="15"/>
      <c r="XEE199" s="15"/>
      <c r="XEF199" s="15"/>
      <c r="XEG199" s="15"/>
      <c r="XEH199" s="15"/>
      <c r="XEI199" s="15"/>
      <c r="XEJ199" s="15"/>
      <c r="XEK199" s="15"/>
      <c r="XEL199" s="15"/>
      <c r="XEM199" s="15"/>
      <c r="XEN199" s="15"/>
      <c r="XEO199" s="15"/>
      <c r="XEP199" s="15"/>
      <c r="XEQ199" s="15"/>
      <c r="XER199" s="15"/>
      <c r="XES199" s="15"/>
      <c r="XET199" s="15"/>
      <c r="XEU199" s="15"/>
      <c r="XEV199" s="15"/>
      <c r="XEW199" s="15"/>
      <c r="XEX199" s="15"/>
      <c r="XEY199" s="15"/>
      <c r="XEZ199" s="15"/>
      <c r="XFA199" s="15"/>
      <c r="XFB199" s="15"/>
      <c r="XFC199" s="15"/>
      <c r="XFD199" s="15"/>
    </row>
    <row r="200" spans="1:21 16335:16384" s="105" customFormat="1" ht="19.5">
      <c r="A200" s="33"/>
      <c r="B200" s="34"/>
      <c r="C200" s="33"/>
      <c r="D200" s="130" t="s">
        <v>108</v>
      </c>
      <c r="E200" s="33"/>
      <c r="F200" s="141" t="s">
        <v>197</v>
      </c>
      <c r="G200" s="141"/>
      <c r="H200" s="141"/>
      <c r="I200" s="33"/>
      <c r="J200" s="33"/>
      <c r="K200" s="33"/>
      <c r="L200" s="33"/>
      <c r="M200" s="33"/>
      <c r="N200" s="34"/>
      <c r="O200" s="33"/>
      <c r="P200" s="33"/>
      <c r="Q200" s="33"/>
      <c r="R200" s="33"/>
      <c r="S200" s="33"/>
      <c r="T200" s="33"/>
      <c r="U200" s="33"/>
      <c r="XDG200" s="15"/>
      <c r="XDH200" s="15"/>
      <c r="XDI200" s="15"/>
      <c r="XDJ200" s="15"/>
      <c r="XDK200" s="15"/>
      <c r="XDL200" s="15"/>
      <c r="XDM200" s="15"/>
      <c r="XDN200" s="15"/>
      <c r="XDO200" s="15"/>
      <c r="XDP200" s="15"/>
      <c r="XDQ200" s="15"/>
      <c r="XDR200" s="15"/>
      <c r="XDS200" s="15"/>
      <c r="XDT200" s="15"/>
      <c r="XDU200" s="15"/>
      <c r="XDV200" s="15"/>
      <c r="XDW200" s="15"/>
      <c r="XDX200" s="15"/>
      <c r="XDY200" s="15"/>
      <c r="XDZ200" s="15"/>
      <c r="XEA200" s="15"/>
      <c r="XEB200" s="15"/>
      <c r="XEC200" s="15"/>
      <c r="XED200" s="15"/>
      <c r="XEE200" s="15"/>
      <c r="XEF200" s="15"/>
      <c r="XEG200" s="15"/>
      <c r="XEH200" s="15"/>
      <c r="XEI200" s="15"/>
      <c r="XEJ200" s="15"/>
      <c r="XEK200" s="15"/>
      <c r="XEL200" s="15"/>
      <c r="XEM200" s="15"/>
      <c r="XEN200" s="15"/>
      <c r="XEO200" s="15"/>
      <c r="XEP200" s="15"/>
      <c r="XEQ200" s="15"/>
      <c r="XER200" s="15"/>
      <c r="XES200" s="15"/>
      <c r="XET200" s="15"/>
      <c r="XEU200" s="15"/>
      <c r="XEV200" s="15"/>
      <c r="XEW200" s="15"/>
      <c r="XEX200" s="15"/>
      <c r="XEY200" s="15"/>
      <c r="XEZ200" s="15"/>
      <c r="XFA200" s="15"/>
      <c r="XFB200" s="15"/>
      <c r="XFC200" s="15"/>
      <c r="XFD200" s="15"/>
    </row>
    <row r="201" spans="1:21 16335:16384" s="29" customFormat="1" ht="11.25">
      <c r="A201" s="33"/>
      <c r="B201" s="34"/>
      <c r="C201" s="33"/>
      <c r="D201" s="131" t="s">
        <v>110</v>
      </c>
      <c r="E201" s="33"/>
      <c r="F201" s="132" t="s">
        <v>198</v>
      </c>
      <c r="G201" s="132"/>
      <c r="H201" s="132"/>
      <c r="I201" s="33"/>
      <c r="J201" s="33"/>
      <c r="K201" s="33"/>
      <c r="L201" s="33"/>
      <c r="M201" s="33"/>
      <c r="N201" s="34"/>
      <c r="O201" s="33"/>
      <c r="P201" s="33"/>
      <c r="Q201" s="33"/>
      <c r="R201" s="33"/>
      <c r="S201" s="33"/>
      <c r="T201" s="33"/>
      <c r="U201" s="33"/>
      <c r="XDG201" s="15"/>
      <c r="XDH201" s="15"/>
      <c r="XDI201" s="15"/>
      <c r="XDJ201" s="15"/>
      <c r="XDK201" s="15"/>
      <c r="XDL201" s="15"/>
      <c r="XDM201" s="15"/>
      <c r="XDN201" s="15"/>
      <c r="XDO201" s="15"/>
      <c r="XDP201" s="15"/>
      <c r="XDQ201" s="15"/>
      <c r="XDR201" s="15"/>
      <c r="XDS201" s="15"/>
      <c r="XDT201" s="15"/>
      <c r="XDU201" s="15"/>
      <c r="XDV201" s="15"/>
      <c r="XDW201" s="15"/>
      <c r="XDX201" s="15"/>
      <c r="XDY201" s="15"/>
      <c r="XDZ201" s="15"/>
      <c r="XEA201" s="15"/>
      <c r="XEB201" s="15"/>
      <c r="XEC201" s="15"/>
      <c r="XED201" s="15"/>
      <c r="XEE201" s="15"/>
      <c r="XEF201" s="15"/>
      <c r="XEG201" s="15"/>
      <c r="XEH201" s="15"/>
      <c r="XEI201" s="15"/>
      <c r="XEJ201" s="15"/>
      <c r="XEK201" s="15"/>
      <c r="XEL201" s="15"/>
      <c r="XEM201" s="15"/>
      <c r="XEN201" s="15"/>
      <c r="XEO201" s="15"/>
      <c r="XEP201" s="15"/>
      <c r="XEQ201" s="15"/>
      <c r="XER201" s="15"/>
      <c r="XES201" s="15"/>
      <c r="XET201" s="15"/>
      <c r="XEU201" s="15"/>
      <c r="XEV201" s="15"/>
      <c r="XEW201" s="15"/>
      <c r="XEX201" s="15"/>
      <c r="XEY201" s="15"/>
      <c r="XEZ201" s="15"/>
      <c r="XFA201" s="15"/>
      <c r="XFB201" s="15"/>
      <c r="XFC201" s="15"/>
      <c r="XFD201" s="15"/>
    </row>
    <row r="202" spans="1:21 16335:16384" s="29" customFormat="1" ht="11.25">
      <c r="A202" s="33"/>
      <c r="B202" s="34"/>
      <c r="C202" s="33"/>
      <c r="D202" s="131"/>
      <c r="E202" s="33"/>
      <c r="F202" s="135" t="s">
        <v>160</v>
      </c>
      <c r="G202" s="138">
        <v>3.6</v>
      </c>
      <c r="H202" s="138">
        <v>6</v>
      </c>
      <c r="I202" s="103"/>
      <c r="J202" s="140">
        <f>G202*H202</f>
        <v>21.6</v>
      </c>
      <c r="K202" s="33"/>
      <c r="L202" s="33"/>
      <c r="M202" s="33"/>
      <c r="N202" s="34"/>
      <c r="O202" s="33"/>
      <c r="P202" s="33"/>
      <c r="Q202" s="33"/>
      <c r="R202" s="33"/>
      <c r="S202" s="33"/>
      <c r="T202" s="33"/>
      <c r="U202" s="33"/>
      <c r="XDG202" s="15"/>
      <c r="XDH202" s="15"/>
      <c r="XDI202" s="15"/>
      <c r="XDJ202" s="15"/>
      <c r="XDK202" s="15"/>
      <c r="XDL202" s="15"/>
      <c r="XDM202" s="15"/>
      <c r="XDN202" s="15"/>
      <c r="XDO202" s="15"/>
      <c r="XDP202" s="15"/>
      <c r="XDQ202" s="15"/>
      <c r="XDR202" s="15"/>
      <c r="XDS202" s="15"/>
      <c r="XDT202" s="15"/>
      <c r="XDU202" s="15"/>
      <c r="XDV202" s="15"/>
      <c r="XDW202" s="15"/>
      <c r="XDX202" s="15"/>
      <c r="XDY202" s="15"/>
      <c r="XDZ202" s="15"/>
      <c r="XEA202" s="15"/>
      <c r="XEB202" s="15"/>
      <c r="XEC202" s="15"/>
      <c r="XED202" s="15"/>
      <c r="XEE202" s="15"/>
      <c r="XEF202" s="15"/>
      <c r="XEG202" s="15"/>
      <c r="XEH202" s="15"/>
      <c r="XEI202" s="15"/>
      <c r="XEJ202" s="15"/>
      <c r="XEK202" s="15"/>
      <c r="XEL202" s="15"/>
      <c r="XEM202" s="15"/>
      <c r="XEN202" s="15"/>
      <c r="XEO202" s="15"/>
      <c r="XEP202" s="15"/>
      <c r="XEQ202" s="15"/>
      <c r="XER202" s="15"/>
      <c r="XES202" s="15"/>
      <c r="XET202" s="15"/>
      <c r="XEU202" s="15"/>
      <c r="XEV202" s="15"/>
      <c r="XEW202" s="15"/>
      <c r="XEX202" s="15"/>
      <c r="XEY202" s="15"/>
      <c r="XEZ202" s="15"/>
      <c r="XFA202" s="15"/>
      <c r="XFB202" s="15"/>
      <c r="XFC202" s="15"/>
      <c r="XFD202" s="15"/>
    </row>
    <row r="203" spans="1:21 16335:16384" s="29" customFormat="1" ht="11.25">
      <c r="A203" s="103"/>
      <c r="B203" s="133"/>
      <c r="C203" s="103"/>
      <c r="D203" s="130" t="s">
        <v>112</v>
      </c>
      <c r="E203" s="134"/>
      <c r="F203" s="135" t="s">
        <v>165</v>
      </c>
      <c r="G203" s="138">
        <v>3.6</v>
      </c>
      <c r="H203" s="138">
        <v>6</v>
      </c>
      <c r="I203" s="103"/>
      <c r="J203" s="140">
        <f>G203*H203</f>
        <v>21.6</v>
      </c>
      <c r="K203" s="103"/>
      <c r="L203" s="103"/>
      <c r="M203" s="103"/>
      <c r="N203" s="133"/>
      <c r="O203" s="103"/>
      <c r="P203" s="103"/>
      <c r="Q203" s="103"/>
      <c r="R203" s="103"/>
      <c r="S203" s="103"/>
      <c r="T203" s="103"/>
      <c r="U203" s="103"/>
      <c r="XDG203" s="15"/>
      <c r="XDH203" s="15"/>
      <c r="XDI203" s="15"/>
      <c r="XDJ203" s="15"/>
      <c r="XDK203" s="15"/>
      <c r="XDL203" s="15"/>
      <c r="XDM203" s="15"/>
      <c r="XDN203" s="15"/>
      <c r="XDO203" s="15"/>
      <c r="XDP203" s="15"/>
      <c r="XDQ203" s="15"/>
      <c r="XDR203" s="15"/>
      <c r="XDS203" s="15"/>
      <c r="XDT203" s="15"/>
      <c r="XDU203" s="15"/>
      <c r="XDV203" s="15"/>
      <c r="XDW203" s="15"/>
      <c r="XDX203" s="15"/>
      <c r="XDY203" s="15"/>
      <c r="XDZ203" s="15"/>
      <c r="XEA203" s="15"/>
      <c r="XEB203" s="15"/>
      <c r="XEC203" s="15"/>
      <c r="XED203" s="15"/>
      <c r="XEE203" s="15"/>
      <c r="XEF203" s="15"/>
      <c r="XEG203" s="15"/>
      <c r="XEH203" s="15"/>
      <c r="XEI203" s="15"/>
      <c r="XEJ203" s="15"/>
      <c r="XEK203" s="15"/>
      <c r="XEL203" s="15"/>
      <c r="XEM203" s="15"/>
      <c r="XEN203" s="15"/>
      <c r="XEO203" s="15"/>
      <c r="XEP203" s="15"/>
      <c r="XEQ203" s="15"/>
      <c r="XER203" s="15"/>
      <c r="XES203" s="15"/>
      <c r="XET203" s="15"/>
      <c r="XEU203" s="15"/>
      <c r="XEV203" s="15"/>
      <c r="XEW203" s="15"/>
      <c r="XEX203" s="15"/>
      <c r="XEY203" s="15"/>
      <c r="XEZ203" s="15"/>
      <c r="XFA203" s="15"/>
      <c r="XFB203" s="15"/>
      <c r="XFC203" s="15"/>
      <c r="XFD203" s="15"/>
    </row>
    <row r="204" spans="1:21 16335:16384" s="104" customFormat="1" ht="24.2" customHeight="1">
      <c r="A204" s="33"/>
      <c r="B204" s="34"/>
      <c r="C204" s="121">
        <v>16</v>
      </c>
      <c r="D204" s="121" t="s">
        <v>103</v>
      </c>
      <c r="E204" s="122" t="s">
        <v>199</v>
      </c>
      <c r="F204" s="336" t="s">
        <v>200</v>
      </c>
      <c r="G204" s="336"/>
      <c r="H204" s="336"/>
      <c r="I204" s="126" t="s">
        <v>106</v>
      </c>
      <c r="J204" s="127">
        <f>SUM(J208:J215)</f>
        <v>131.85000000000002</v>
      </c>
      <c r="K204" s="128"/>
      <c r="L204" s="128">
        <f>ROUND(K204*J204,2)</f>
        <v>0</v>
      </c>
      <c r="M204" s="129" t="s">
        <v>107</v>
      </c>
      <c r="N204" s="34"/>
      <c r="O204" s="33"/>
      <c r="P204" s="33"/>
      <c r="Q204" s="33"/>
      <c r="R204" s="33"/>
      <c r="S204" s="33"/>
      <c r="T204" s="33"/>
      <c r="U204" s="33"/>
      <c r="XDG204" s="15"/>
      <c r="XDH204" s="15"/>
      <c r="XDI204" s="15"/>
      <c r="XDJ204" s="15"/>
      <c r="XDK204" s="15"/>
      <c r="XDL204" s="15"/>
      <c r="XDM204" s="15"/>
      <c r="XDN204" s="15"/>
      <c r="XDO204" s="15"/>
      <c r="XDP204" s="15"/>
      <c r="XDQ204" s="15"/>
      <c r="XDR204" s="15"/>
      <c r="XDS204" s="15"/>
      <c r="XDT204" s="15"/>
      <c r="XDU204" s="15"/>
      <c r="XDV204" s="15"/>
      <c r="XDW204" s="15"/>
      <c r="XDX204" s="15"/>
      <c r="XDY204" s="15"/>
      <c r="XDZ204" s="15"/>
      <c r="XEA204" s="15"/>
      <c r="XEB204" s="15"/>
      <c r="XEC204" s="15"/>
      <c r="XED204" s="15"/>
      <c r="XEE204" s="15"/>
      <c r="XEF204" s="15"/>
      <c r="XEG204" s="15"/>
      <c r="XEH204" s="15"/>
      <c r="XEI204" s="15"/>
      <c r="XEJ204" s="15"/>
      <c r="XEK204" s="15"/>
      <c r="XEL204" s="15"/>
      <c r="XEM204" s="15"/>
      <c r="XEN204" s="15"/>
      <c r="XEO204" s="15"/>
      <c r="XEP204" s="15"/>
      <c r="XEQ204" s="15"/>
      <c r="XER204" s="15"/>
      <c r="XES204" s="15"/>
      <c r="XET204" s="15"/>
      <c r="XEU204" s="15"/>
      <c r="XEV204" s="15"/>
      <c r="XEW204" s="15"/>
      <c r="XEX204" s="15"/>
      <c r="XEY204" s="15"/>
      <c r="XEZ204" s="15"/>
      <c r="XFA204" s="15"/>
      <c r="XFB204" s="15"/>
      <c r="XFC204" s="15"/>
      <c r="XFD204" s="15"/>
    </row>
    <row r="205" spans="1:21 16335:16384" s="103" customFormat="1" ht="16.350000000000001" customHeight="1">
      <c r="A205" s="33"/>
      <c r="B205" s="34"/>
      <c r="C205" s="33"/>
      <c r="D205" s="130" t="s">
        <v>108</v>
      </c>
      <c r="E205" s="33"/>
      <c r="F205" s="335" t="s">
        <v>201</v>
      </c>
      <c r="G205" s="335"/>
      <c r="H205" s="335"/>
      <c r="I205" s="33"/>
      <c r="J205" s="33"/>
      <c r="K205" s="33"/>
      <c r="L205" s="33"/>
      <c r="M205" s="33"/>
      <c r="N205" s="34"/>
      <c r="O205" s="33"/>
      <c r="P205" s="33"/>
      <c r="Q205" s="33"/>
      <c r="R205" s="33"/>
      <c r="S205" s="33"/>
      <c r="T205" s="33"/>
      <c r="U205" s="33"/>
      <c r="XDG205" s="15"/>
      <c r="XDH205" s="15"/>
      <c r="XDI205" s="15"/>
      <c r="XDJ205" s="15"/>
      <c r="XDK205" s="15"/>
      <c r="XDL205" s="15"/>
      <c r="XDM205" s="15"/>
      <c r="XDN205" s="15"/>
      <c r="XDO205" s="15"/>
      <c r="XDP205" s="15"/>
      <c r="XDQ205" s="15"/>
      <c r="XDR205" s="15"/>
      <c r="XDS205" s="15"/>
      <c r="XDT205" s="15"/>
      <c r="XDU205" s="15"/>
      <c r="XDV205" s="15"/>
      <c r="XDW205" s="15"/>
      <c r="XDX205" s="15"/>
      <c r="XDY205" s="15"/>
      <c r="XDZ205" s="15"/>
      <c r="XEA205" s="15"/>
      <c r="XEB205" s="15"/>
      <c r="XEC205" s="15"/>
      <c r="XED205" s="15"/>
      <c r="XEE205" s="15"/>
      <c r="XEF205" s="15"/>
      <c r="XEG205" s="15"/>
      <c r="XEH205" s="15"/>
      <c r="XEI205" s="15"/>
      <c r="XEJ205" s="15"/>
      <c r="XEK205" s="15"/>
      <c r="XEL205" s="15"/>
      <c r="XEM205" s="15"/>
      <c r="XEN205" s="15"/>
      <c r="XEO205" s="15"/>
      <c r="XEP205" s="15"/>
      <c r="XEQ205" s="15"/>
      <c r="XER205" s="15"/>
      <c r="XES205" s="15"/>
      <c r="XET205" s="15"/>
      <c r="XEU205" s="15"/>
      <c r="XEV205" s="15"/>
      <c r="XEW205" s="15"/>
      <c r="XEX205" s="15"/>
      <c r="XEY205" s="15"/>
      <c r="XEZ205" s="15"/>
      <c r="XFA205" s="15"/>
      <c r="XFB205" s="15"/>
      <c r="XFC205" s="15"/>
      <c r="XFD205" s="15"/>
    </row>
    <row r="206" spans="1:21 16335:16384" s="104" customFormat="1" ht="11.25">
      <c r="A206" s="33"/>
      <c r="B206" s="34"/>
      <c r="C206" s="33"/>
      <c r="D206" s="131" t="s">
        <v>110</v>
      </c>
      <c r="E206" s="33"/>
      <c r="F206" s="132" t="s">
        <v>202</v>
      </c>
      <c r="G206" s="132"/>
      <c r="H206" s="132"/>
      <c r="I206" s="33"/>
      <c r="J206" s="33"/>
      <c r="K206" s="33"/>
      <c r="L206" s="33"/>
      <c r="M206" s="33"/>
      <c r="N206" s="34"/>
      <c r="O206" s="33"/>
      <c r="P206" s="33"/>
      <c r="Q206" s="33"/>
      <c r="R206" s="33"/>
      <c r="S206" s="33"/>
      <c r="T206" s="33"/>
      <c r="U206" s="33"/>
      <c r="XDG206" s="15"/>
      <c r="XDH206" s="15"/>
      <c r="XDI206" s="15"/>
      <c r="XDJ206" s="15"/>
      <c r="XDK206" s="15"/>
      <c r="XDL206" s="15"/>
      <c r="XDM206" s="15"/>
      <c r="XDN206" s="15"/>
      <c r="XDO206" s="15"/>
      <c r="XDP206" s="15"/>
      <c r="XDQ206" s="15"/>
      <c r="XDR206" s="15"/>
      <c r="XDS206" s="15"/>
      <c r="XDT206" s="15"/>
      <c r="XDU206" s="15"/>
      <c r="XDV206" s="15"/>
      <c r="XDW206" s="15"/>
      <c r="XDX206" s="15"/>
      <c r="XDY206" s="15"/>
      <c r="XDZ206" s="15"/>
      <c r="XEA206" s="15"/>
      <c r="XEB206" s="15"/>
      <c r="XEC206" s="15"/>
      <c r="XED206" s="15"/>
      <c r="XEE206" s="15"/>
      <c r="XEF206" s="15"/>
      <c r="XEG206" s="15"/>
      <c r="XEH206" s="15"/>
      <c r="XEI206" s="15"/>
      <c r="XEJ206" s="15"/>
      <c r="XEK206" s="15"/>
      <c r="XEL206" s="15"/>
      <c r="XEM206" s="15"/>
      <c r="XEN206" s="15"/>
      <c r="XEO206" s="15"/>
      <c r="XEP206" s="15"/>
      <c r="XEQ206" s="15"/>
      <c r="XER206" s="15"/>
      <c r="XES206" s="15"/>
      <c r="XET206" s="15"/>
      <c r="XEU206" s="15"/>
      <c r="XEV206" s="15"/>
      <c r="XEW206" s="15"/>
      <c r="XEX206" s="15"/>
      <c r="XEY206" s="15"/>
      <c r="XEZ206" s="15"/>
      <c r="XFA206" s="15"/>
      <c r="XFB206" s="15"/>
      <c r="XFC206" s="15"/>
      <c r="XFD206" s="15"/>
    </row>
    <row r="207" spans="1:21 16335:16384" s="105" customFormat="1" ht="11.25">
      <c r="A207" s="103"/>
      <c r="B207" s="133"/>
      <c r="C207" s="103"/>
      <c r="D207" s="130" t="s">
        <v>112</v>
      </c>
      <c r="E207" s="134"/>
      <c r="F207" s="135" t="s">
        <v>126</v>
      </c>
      <c r="G207" s="135"/>
      <c r="H207" s="135"/>
      <c r="I207" s="103"/>
      <c r="J207" s="134"/>
      <c r="K207" s="103"/>
      <c r="L207" s="103"/>
      <c r="M207" s="103"/>
      <c r="N207" s="133"/>
      <c r="O207" s="103"/>
      <c r="P207" s="103"/>
      <c r="Q207" s="103"/>
      <c r="R207" s="103"/>
      <c r="S207" s="103"/>
      <c r="T207" s="103"/>
      <c r="U207" s="103"/>
      <c r="XDG207" s="15"/>
      <c r="XDH207" s="15"/>
      <c r="XDI207" s="15"/>
      <c r="XDJ207" s="15"/>
      <c r="XDK207" s="15"/>
      <c r="XDL207" s="15"/>
      <c r="XDM207" s="15"/>
      <c r="XDN207" s="15"/>
      <c r="XDO207" s="15"/>
      <c r="XDP207" s="15"/>
      <c r="XDQ207" s="15"/>
      <c r="XDR207" s="15"/>
      <c r="XDS207" s="15"/>
      <c r="XDT207" s="15"/>
      <c r="XDU207" s="15"/>
      <c r="XDV207" s="15"/>
      <c r="XDW207" s="15"/>
      <c r="XDX207" s="15"/>
      <c r="XDY207" s="15"/>
      <c r="XDZ207" s="15"/>
      <c r="XEA207" s="15"/>
      <c r="XEB207" s="15"/>
      <c r="XEC207" s="15"/>
      <c r="XED207" s="15"/>
      <c r="XEE207" s="15"/>
      <c r="XEF207" s="15"/>
      <c r="XEG207" s="15"/>
      <c r="XEH207" s="15"/>
      <c r="XEI207" s="15"/>
      <c r="XEJ207" s="15"/>
      <c r="XEK207" s="15"/>
      <c r="XEL207" s="15"/>
      <c r="XEM207" s="15"/>
      <c r="XEN207" s="15"/>
      <c r="XEO207" s="15"/>
      <c r="XEP207" s="15"/>
      <c r="XEQ207" s="15"/>
      <c r="XER207" s="15"/>
      <c r="XES207" s="15"/>
      <c r="XET207" s="15"/>
      <c r="XEU207" s="15"/>
      <c r="XEV207" s="15"/>
      <c r="XEW207" s="15"/>
      <c r="XEX207" s="15"/>
      <c r="XEY207" s="15"/>
      <c r="XEZ207" s="15"/>
      <c r="XFA207" s="15"/>
      <c r="XFB207" s="15"/>
      <c r="XFC207" s="15"/>
      <c r="XFD207" s="15"/>
    </row>
    <row r="208" spans="1:21 16335:16384" s="29" customFormat="1" ht="11.25">
      <c r="A208" s="103"/>
      <c r="B208" s="133"/>
      <c r="C208" s="103"/>
      <c r="D208" s="130" t="s">
        <v>112</v>
      </c>
      <c r="E208" s="134"/>
      <c r="F208" s="145">
        <v>29</v>
      </c>
      <c r="G208" s="138">
        <v>1.35</v>
      </c>
      <c r="H208" s="138">
        <v>17</v>
      </c>
      <c r="I208" s="103"/>
      <c r="J208" s="140">
        <f t="shared" ref="J208:J215" si="3">G208*H208</f>
        <v>22.950000000000003</v>
      </c>
      <c r="K208" s="103"/>
      <c r="L208" s="103"/>
      <c r="M208" s="103"/>
      <c r="N208" s="133"/>
      <c r="O208" s="103"/>
      <c r="P208" s="103"/>
      <c r="Q208" s="103"/>
      <c r="R208" s="103"/>
      <c r="S208" s="103"/>
      <c r="T208" s="103"/>
      <c r="U208" s="103"/>
      <c r="XDG208" s="15"/>
      <c r="XDH208" s="15"/>
      <c r="XDI208" s="15"/>
      <c r="XDJ208" s="15"/>
      <c r="XDK208" s="15"/>
      <c r="XDL208" s="15"/>
      <c r="XDM208" s="15"/>
      <c r="XDN208" s="15"/>
      <c r="XDO208" s="15"/>
      <c r="XDP208" s="15"/>
      <c r="XDQ208" s="15"/>
      <c r="XDR208" s="15"/>
      <c r="XDS208" s="15"/>
      <c r="XDT208" s="15"/>
      <c r="XDU208" s="15"/>
      <c r="XDV208" s="15"/>
      <c r="XDW208" s="15"/>
      <c r="XDX208" s="15"/>
      <c r="XDY208" s="15"/>
      <c r="XDZ208" s="15"/>
      <c r="XEA208" s="15"/>
      <c r="XEB208" s="15"/>
      <c r="XEC208" s="15"/>
      <c r="XED208" s="15"/>
      <c r="XEE208" s="15"/>
      <c r="XEF208" s="15"/>
      <c r="XEG208" s="15"/>
      <c r="XEH208" s="15"/>
      <c r="XEI208" s="15"/>
      <c r="XEJ208" s="15"/>
      <c r="XEK208" s="15"/>
      <c r="XEL208" s="15"/>
      <c r="XEM208" s="15"/>
      <c r="XEN208" s="15"/>
      <c r="XEO208" s="15"/>
      <c r="XEP208" s="15"/>
      <c r="XEQ208" s="15"/>
      <c r="XER208" s="15"/>
      <c r="XES208" s="15"/>
      <c r="XET208" s="15"/>
      <c r="XEU208" s="15"/>
      <c r="XEV208" s="15"/>
      <c r="XEW208" s="15"/>
      <c r="XEX208" s="15"/>
      <c r="XEY208" s="15"/>
      <c r="XEZ208" s="15"/>
      <c r="XFA208" s="15"/>
      <c r="XFB208" s="15"/>
      <c r="XFC208" s="15"/>
      <c r="XFD208" s="15"/>
    </row>
    <row r="209" spans="1:21 16335:16384" s="29" customFormat="1" ht="11.25">
      <c r="A209" s="104"/>
      <c r="B209" s="136"/>
      <c r="C209" s="104"/>
      <c r="D209" s="130" t="s">
        <v>112</v>
      </c>
      <c r="E209" s="137"/>
      <c r="F209" s="135">
        <v>30</v>
      </c>
      <c r="G209" s="138">
        <v>1.35</v>
      </c>
      <c r="H209" s="138">
        <v>16</v>
      </c>
      <c r="I209" s="103"/>
      <c r="J209" s="140">
        <f t="shared" si="3"/>
        <v>21.6</v>
      </c>
      <c r="K209" s="104"/>
      <c r="L209" s="104"/>
      <c r="M209" s="104"/>
      <c r="N209" s="136"/>
      <c r="O209" s="104"/>
      <c r="P209" s="104"/>
      <c r="Q209" s="104"/>
      <c r="R209" s="104"/>
      <c r="S209" s="104"/>
      <c r="T209" s="104"/>
      <c r="U209" s="104"/>
      <c r="XDG209" s="15"/>
      <c r="XDH209" s="15"/>
      <c r="XDI209" s="15"/>
      <c r="XDJ209" s="15"/>
      <c r="XDK209" s="15"/>
      <c r="XDL209" s="15"/>
      <c r="XDM209" s="15"/>
      <c r="XDN209" s="15"/>
      <c r="XDO209" s="15"/>
      <c r="XDP209" s="15"/>
      <c r="XDQ209" s="15"/>
      <c r="XDR209" s="15"/>
      <c r="XDS209" s="15"/>
      <c r="XDT209" s="15"/>
      <c r="XDU209" s="15"/>
      <c r="XDV209" s="15"/>
      <c r="XDW209" s="15"/>
      <c r="XDX209" s="15"/>
      <c r="XDY209" s="15"/>
      <c r="XDZ209" s="15"/>
      <c r="XEA209" s="15"/>
      <c r="XEB209" s="15"/>
      <c r="XEC209" s="15"/>
      <c r="XED209" s="15"/>
      <c r="XEE209" s="15"/>
      <c r="XEF209" s="15"/>
      <c r="XEG209" s="15"/>
      <c r="XEH209" s="15"/>
      <c r="XEI209" s="15"/>
      <c r="XEJ209" s="15"/>
      <c r="XEK209" s="15"/>
      <c r="XEL209" s="15"/>
      <c r="XEM209" s="15"/>
      <c r="XEN209" s="15"/>
      <c r="XEO209" s="15"/>
      <c r="XEP209" s="15"/>
      <c r="XEQ209" s="15"/>
      <c r="XER209" s="15"/>
      <c r="XES209" s="15"/>
      <c r="XET209" s="15"/>
      <c r="XEU209" s="15"/>
      <c r="XEV209" s="15"/>
      <c r="XEW209" s="15"/>
      <c r="XEX209" s="15"/>
      <c r="XEY209" s="15"/>
      <c r="XEZ209" s="15"/>
      <c r="XFA209" s="15"/>
      <c r="XFB209" s="15"/>
      <c r="XFC209" s="15"/>
      <c r="XFD209" s="15"/>
    </row>
    <row r="210" spans="1:21 16335:16384" s="104" customFormat="1" ht="11.25">
      <c r="A210" s="103"/>
      <c r="B210" s="133"/>
      <c r="C210" s="103"/>
      <c r="D210" s="130" t="s">
        <v>112</v>
      </c>
      <c r="E210" s="134"/>
      <c r="F210" s="135" t="s">
        <v>127</v>
      </c>
      <c r="G210" s="138">
        <v>1.35</v>
      </c>
      <c r="H210" s="138">
        <v>7</v>
      </c>
      <c r="J210" s="140">
        <f t="shared" si="3"/>
        <v>9.4500000000000011</v>
      </c>
      <c r="K210" s="103"/>
      <c r="L210" s="103"/>
      <c r="M210" s="103"/>
      <c r="N210" s="133"/>
      <c r="O210" s="103"/>
      <c r="P210" s="103"/>
      <c r="Q210" s="103"/>
      <c r="R210" s="103"/>
      <c r="S210" s="103"/>
      <c r="T210" s="103"/>
      <c r="U210" s="103"/>
      <c r="XDG210" s="15"/>
      <c r="XDH210" s="15"/>
      <c r="XDI210" s="15"/>
      <c r="XDJ210" s="15"/>
      <c r="XDK210" s="15"/>
      <c r="XDL210" s="15"/>
      <c r="XDM210" s="15"/>
      <c r="XDN210" s="15"/>
      <c r="XDO210" s="15"/>
      <c r="XDP210" s="15"/>
      <c r="XDQ210" s="15"/>
      <c r="XDR210" s="15"/>
      <c r="XDS210" s="15"/>
      <c r="XDT210" s="15"/>
      <c r="XDU210" s="15"/>
      <c r="XDV210" s="15"/>
      <c r="XDW210" s="15"/>
      <c r="XDX210" s="15"/>
      <c r="XDY210" s="15"/>
      <c r="XDZ210" s="15"/>
      <c r="XEA210" s="15"/>
      <c r="XEB210" s="15"/>
      <c r="XEC210" s="15"/>
      <c r="XED210" s="15"/>
      <c r="XEE210" s="15"/>
      <c r="XEF210" s="15"/>
      <c r="XEG210" s="15"/>
      <c r="XEH210" s="15"/>
      <c r="XEI210" s="15"/>
      <c r="XEJ210" s="15"/>
      <c r="XEK210" s="15"/>
      <c r="XEL210" s="15"/>
      <c r="XEM210" s="15"/>
      <c r="XEN210" s="15"/>
      <c r="XEO210" s="15"/>
      <c r="XEP210" s="15"/>
      <c r="XEQ210" s="15"/>
      <c r="XER210" s="15"/>
      <c r="XES210" s="15"/>
      <c r="XET210" s="15"/>
      <c r="XEU210" s="15"/>
      <c r="XEV210" s="15"/>
      <c r="XEW210" s="15"/>
      <c r="XEX210" s="15"/>
      <c r="XEY210" s="15"/>
      <c r="XEZ210" s="15"/>
      <c r="XFA210" s="15"/>
      <c r="XFB210" s="15"/>
      <c r="XFC210" s="15"/>
      <c r="XFD210" s="15"/>
    </row>
    <row r="211" spans="1:21 16335:16384" s="29" customFormat="1" ht="11.25">
      <c r="A211" s="104"/>
      <c r="B211" s="136"/>
      <c r="C211" s="104"/>
      <c r="D211" s="130" t="s">
        <v>112</v>
      </c>
      <c r="E211" s="137"/>
      <c r="F211" s="135" t="s">
        <v>128</v>
      </c>
      <c r="G211" s="138">
        <v>2.1</v>
      </c>
      <c r="H211" s="138">
        <v>6</v>
      </c>
      <c r="I211" s="103"/>
      <c r="J211" s="140">
        <f t="shared" si="3"/>
        <v>12.600000000000001</v>
      </c>
      <c r="K211" s="104"/>
      <c r="L211" s="104"/>
      <c r="M211" s="104"/>
      <c r="N211" s="136"/>
      <c r="O211" s="104"/>
      <c r="P211" s="104"/>
      <c r="Q211" s="104"/>
      <c r="R211" s="104"/>
      <c r="S211" s="104"/>
      <c r="T211" s="104"/>
      <c r="U211" s="104"/>
      <c r="XDG211" s="15"/>
      <c r="XDH211" s="15"/>
      <c r="XDI211" s="15"/>
      <c r="XDJ211" s="15"/>
      <c r="XDK211" s="15"/>
      <c r="XDL211" s="15"/>
      <c r="XDM211" s="15"/>
      <c r="XDN211" s="15"/>
      <c r="XDO211" s="15"/>
      <c r="XDP211" s="15"/>
      <c r="XDQ211" s="15"/>
      <c r="XDR211" s="15"/>
      <c r="XDS211" s="15"/>
      <c r="XDT211" s="15"/>
      <c r="XDU211" s="15"/>
      <c r="XDV211" s="15"/>
      <c r="XDW211" s="15"/>
      <c r="XDX211" s="15"/>
      <c r="XDY211" s="15"/>
      <c r="XDZ211" s="15"/>
      <c r="XEA211" s="15"/>
      <c r="XEB211" s="15"/>
      <c r="XEC211" s="15"/>
      <c r="XED211" s="15"/>
      <c r="XEE211" s="15"/>
      <c r="XEF211" s="15"/>
      <c r="XEG211" s="15"/>
      <c r="XEH211" s="15"/>
      <c r="XEI211" s="15"/>
      <c r="XEJ211" s="15"/>
      <c r="XEK211" s="15"/>
      <c r="XEL211" s="15"/>
      <c r="XEM211" s="15"/>
      <c r="XEN211" s="15"/>
      <c r="XEO211" s="15"/>
      <c r="XEP211" s="15"/>
      <c r="XEQ211" s="15"/>
      <c r="XER211" s="15"/>
      <c r="XES211" s="15"/>
      <c r="XET211" s="15"/>
      <c r="XEU211" s="15"/>
      <c r="XEV211" s="15"/>
      <c r="XEW211" s="15"/>
      <c r="XEX211" s="15"/>
      <c r="XEY211" s="15"/>
      <c r="XEZ211" s="15"/>
      <c r="XFA211" s="15"/>
      <c r="XFB211" s="15"/>
      <c r="XFC211" s="15"/>
      <c r="XFD211" s="15"/>
    </row>
    <row r="212" spans="1:21 16335:16384" s="29" customFormat="1" ht="11.25">
      <c r="A212" s="103"/>
      <c r="B212" s="133"/>
      <c r="C212" s="103"/>
      <c r="D212" s="130" t="s">
        <v>112</v>
      </c>
      <c r="E212" s="134"/>
      <c r="F212" s="135">
        <v>33</v>
      </c>
      <c r="G212" s="138">
        <v>1.35</v>
      </c>
      <c r="H212" s="138">
        <v>16</v>
      </c>
      <c r="I212" s="104"/>
      <c r="J212" s="140">
        <f t="shared" si="3"/>
        <v>21.6</v>
      </c>
      <c r="K212" s="103"/>
      <c r="L212" s="103"/>
      <c r="M212" s="103"/>
      <c r="N212" s="133"/>
      <c r="O212" s="103"/>
      <c r="P212" s="103"/>
      <c r="Q212" s="103"/>
      <c r="R212" s="103"/>
      <c r="S212" s="103"/>
      <c r="T212" s="103"/>
      <c r="U212" s="103"/>
      <c r="XDG212" s="15"/>
      <c r="XDH212" s="15"/>
      <c r="XDI212" s="15"/>
      <c r="XDJ212" s="15"/>
      <c r="XDK212" s="15"/>
      <c r="XDL212" s="15"/>
      <c r="XDM212" s="15"/>
      <c r="XDN212" s="15"/>
      <c r="XDO212" s="15"/>
      <c r="XDP212" s="15"/>
      <c r="XDQ212" s="15"/>
      <c r="XDR212" s="15"/>
      <c r="XDS212" s="15"/>
      <c r="XDT212" s="15"/>
      <c r="XDU212" s="15"/>
      <c r="XDV212" s="15"/>
      <c r="XDW212" s="15"/>
      <c r="XDX212" s="15"/>
      <c r="XDY212" s="15"/>
      <c r="XDZ212" s="15"/>
      <c r="XEA212" s="15"/>
      <c r="XEB212" s="15"/>
      <c r="XEC212" s="15"/>
      <c r="XED212" s="15"/>
      <c r="XEE212" s="15"/>
      <c r="XEF212" s="15"/>
      <c r="XEG212" s="15"/>
      <c r="XEH212" s="15"/>
      <c r="XEI212" s="15"/>
      <c r="XEJ212" s="15"/>
      <c r="XEK212" s="15"/>
      <c r="XEL212" s="15"/>
      <c r="XEM212" s="15"/>
      <c r="XEN212" s="15"/>
      <c r="XEO212" s="15"/>
      <c r="XEP212" s="15"/>
      <c r="XEQ212" s="15"/>
      <c r="XER212" s="15"/>
      <c r="XES212" s="15"/>
      <c r="XET212" s="15"/>
      <c r="XEU212" s="15"/>
      <c r="XEV212" s="15"/>
      <c r="XEW212" s="15"/>
      <c r="XEX212" s="15"/>
      <c r="XEY212" s="15"/>
      <c r="XEZ212" s="15"/>
      <c r="XFA212" s="15"/>
      <c r="XFB212" s="15"/>
      <c r="XFC212" s="15"/>
      <c r="XFD212" s="15"/>
    </row>
    <row r="213" spans="1:21 16335:16384" s="29" customFormat="1" ht="11.25">
      <c r="A213" s="104"/>
      <c r="B213" s="136"/>
      <c r="C213" s="104"/>
      <c r="D213" s="130" t="s">
        <v>112</v>
      </c>
      <c r="E213" s="137"/>
      <c r="F213" s="135" t="s">
        <v>129</v>
      </c>
      <c r="G213" s="138">
        <v>1.35</v>
      </c>
      <c r="H213" s="138">
        <v>7</v>
      </c>
      <c r="I213" s="104"/>
      <c r="J213" s="140">
        <f t="shared" si="3"/>
        <v>9.4500000000000011</v>
      </c>
      <c r="K213" s="104"/>
      <c r="L213" s="104"/>
      <c r="M213" s="104"/>
      <c r="N213" s="136"/>
      <c r="O213" s="104"/>
      <c r="P213" s="104"/>
      <c r="Q213" s="104"/>
      <c r="R213" s="104"/>
      <c r="S213" s="104"/>
      <c r="T213" s="104"/>
      <c r="U213" s="104"/>
      <c r="XDG213" s="15"/>
      <c r="XDH213" s="15"/>
      <c r="XDI213" s="15"/>
      <c r="XDJ213" s="15"/>
      <c r="XDK213" s="15"/>
      <c r="XDL213" s="15"/>
      <c r="XDM213" s="15"/>
      <c r="XDN213" s="15"/>
      <c r="XDO213" s="15"/>
      <c r="XDP213" s="15"/>
      <c r="XDQ213" s="15"/>
      <c r="XDR213" s="15"/>
      <c r="XDS213" s="15"/>
      <c r="XDT213" s="15"/>
      <c r="XDU213" s="15"/>
      <c r="XDV213" s="15"/>
      <c r="XDW213" s="15"/>
      <c r="XDX213" s="15"/>
      <c r="XDY213" s="15"/>
      <c r="XDZ213" s="15"/>
      <c r="XEA213" s="15"/>
      <c r="XEB213" s="15"/>
      <c r="XEC213" s="15"/>
      <c r="XED213" s="15"/>
      <c r="XEE213" s="15"/>
      <c r="XEF213" s="15"/>
      <c r="XEG213" s="15"/>
      <c r="XEH213" s="15"/>
      <c r="XEI213" s="15"/>
      <c r="XEJ213" s="15"/>
      <c r="XEK213" s="15"/>
      <c r="XEL213" s="15"/>
      <c r="XEM213" s="15"/>
      <c r="XEN213" s="15"/>
      <c r="XEO213" s="15"/>
      <c r="XEP213" s="15"/>
      <c r="XEQ213" s="15"/>
      <c r="XER213" s="15"/>
      <c r="XES213" s="15"/>
      <c r="XET213" s="15"/>
      <c r="XEU213" s="15"/>
      <c r="XEV213" s="15"/>
      <c r="XEW213" s="15"/>
      <c r="XEX213" s="15"/>
      <c r="XEY213" s="15"/>
      <c r="XEZ213" s="15"/>
      <c r="XFA213" s="15"/>
      <c r="XFB213" s="15"/>
      <c r="XFC213" s="15"/>
      <c r="XFD213" s="15"/>
    </row>
    <row r="214" spans="1:21 16335:16384" s="103" customFormat="1" ht="11.25">
      <c r="A214" s="104"/>
      <c r="B214" s="136"/>
      <c r="C214" s="104"/>
      <c r="D214" s="130" t="s">
        <v>112</v>
      </c>
      <c r="E214" s="137"/>
      <c r="F214" s="135" t="s">
        <v>130</v>
      </c>
      <c r="G214" s="138">
        <v>2.1</v>
      </c>
      <c r="H214" s="138">
        <v>6</v>
      </c>
      <c r="J214" s="140">
        <f t="shared" si="3"/>
        <v>12.600000000000001</v>
      </c>
      <c r="K214" s="104"/>
      <c r="L214" s="104"/>
      <c r="M214" s="104"/>
      <c r="N214" s="136"/>
      <c r="O214" s="104"/>
      <c r="P214" s="104"/>
      <c r="Q214" s="104"/>
      <c r="R214" s="104"/>
      <c r="S214" s="104"/>
      <c r="T214" s="104"/>
      <c r="U214" s="104"/>
      <c r="XDG214" s="15"/>
      <c r="XDH214" s="15"/>
      <c r="XDI214" s="15"/>
      <c r="XDJ214" s="15"/>
      <c r="XDK214" s="15"/>
      <c r="XDL214" s="15"/>
      <c r="XDM214" s="15"/>
      <c r="XDN214" s="15"/>
      <c r="XDO214" s="15"/>
      <c r="XDP214" s="15"/>
      <c r="XDQ214" s="15"/>
      <c r="XDR214" s="15"/>
      <c r="XDS214" s="15"/>
      <c r="XDT214" s="15"/>
      <c r="XDU214" s="15"/>
      <c r="XDV214" s="15"/>
      <c r="XDW214" s="15"/>
      <c r="XDX214" s="15"/>
      <c r="XDY214" s="15"/>
      <c r="XDZ214" s="15"/>
      <c r="XEA214" s="15"/>
      <c r="XEB214" s="15"/>
      <c r="XEC214" s="15"/>
      <c r="XED214" s="15"/>
      <c r="XEE214" s="15"/>
      <c r="XEF214" s="15"/>
      <c r="XEG214" s="15"/>
      <c r="XEH214" s="15"/>
      <c r="XEI214" s="15"/>
      <c r="XEJ214" s="15"/>
      <c r="XEK214" s="15"/>
      <c r="XEL214" s="15"/>
      <c r="XEM214" s="15"/>
      <c r="XEN214" s="15"/>
      <c r="XEO214" s="15"/>
      <c r="XEP214" s="15"/>
      <c r="XEQ214" s="15"/>
      <c r="XER214" s="15"/>
      <c r="XES214" s="15"/>
      <c r="XET214" s="15"/>
      <c r="XEU214" s="15"/>
      <c r="XEV214" s="15"/>
      <c r="XEW214" s="15"/>
      <c r="XEX214" s="15"/>
      <c r="XEY214" s="15"/>
      <c r="XEZ214" s="15"/>
      <c r="XFA214" s="15"/>
      <c r="XFB214" s="15"/>
      <c r="XFC214" s="15"/>
      <c r="XFD214" s="15"/>
    </row>
    <row r="215" spans="1:21 16335:16384" s="104" customFormat="1" ht="11.25">
      <c r="A215" s="103"/>
      <c r="B215" s="133"/>
      <c r="C215" s="103"/>
      <c r="D215" s="130" t="s">
        <v>112</v>
      </c>
      <c r="E215" s="134"/>
      <c r="F215" s="135">
        <v>35</v>
      </c>
      <c r="G215" s="138">
        <v>1.35</v>
      </c>
      <c r="H215" s="138">
        <v>16</v>
      </c>
      <c r="J215" s="140">
        <f t="shared" si="3"/>
        <v>21.6</v>
      </c>
      <c r="K215" s="103"/>
      <c r="L215" s="103"/>
      <c r="M215" s="103"/>
      <c r="N215" s="133"/>
      <c r="O215" s="103"/>
      <c r="P215" s="103"/>
      <c r="Q215" s="103"/>
      <c r="R215" s="103"/>
      <c r="S215" s="103"/>
      <c r="T215" s="103"/>
      <c r="U215" s="103"/>
      <c r="XDG215" s="15"/>
      <c r="XDH215" s="15"/>
      <c r="XDI215" s="15"/>
      <c r="XDJ215" s="15"/>
      <c r="XDK215" s="15"/>
      <c r="XDL215" s="15"/>
      <c r="XDM215" s="15"/>
      <c r="XDN215" s="15"/>
      <c r="XDO215" s="15"/>
      <c r="XDP215" s="15"/>
      <c r="XDQ215" s="15"/>
      <c r="XDR215" s="15"/>
      <c r="XDS215" s="15"/>
      <c r="XDT215" s="15"/>
      <c r="XDU215" s="15"/>
      <c r="XDV215" s="15"/>
      <c r="XDW215" s="15"/>
      <c r="XDX215" s="15"/>
      <c r="XDY215" s="15"/>
      <c r="XDZ215" s="15"/>
      <c r="XEA215" s="15"/>
      <c r="XEB215" s="15"/>
      <c r="XEC215" s="15"/>
      <c r="XED215" s="15"/>
      <c r="XEE215" s="15"/>
      <c r="XEF215" s="15"/>
      <c r="XEG215" s="15"/>
      <c r="XEH215" s="15"/>
      <c r="XEI215" s="15"/>
      <c r="XEJ215" s="15"/>
      <c r="XEK215" s="15"/>
      <c r="XEL215" s="15"/>
      <c r="XEM215" s="15"/>
      <c r="XEN215" s="15"/>
      <c r="XEO215" s="15"/>
      <c r="XEP215" s="15"/>
      <c r="XEQ215" s="15"/>
      <c r="XER215" s="15"/>
      <c r="XES215" s="15"/>
      <c r="XET215" s="15"/>
      <c r="XEU215" s="15"/>
      <c r="XEV215" s="15"/>
      <c r="XEW215" s="15"/>
      <c r="XEX215" s="15"/>
      <c r="XEY215" s="15"/>
      <c r="XEZ215" s="15"/>
      <c r="XFA215" s="15"/>
      <c r="XFB215" s="15"/>
      <c r="XFC215" s="15"/>
      <c r="XFD215" s="15"/>
    </row>
    <row r="216" spans="1:21 16335:16384" s="103" customFormat="1" ht="24.2" customHeight="1">
      <c r="A216" s="33"/>
      <c r="B216" s="34"/>
      <c r="C216" s="121">
        <v>17</v>
      </c>
      <c r="D216" s="121" t="s">
        <v>103</v>
      </c>
      <c r="E216" s="122" t="s">
        <v>203</v>
      </c>
      <c r="F216" s="336" t="s">
        <v>204</v>
      </c>
      <c r="G216" s="336"/>
      <c r="H216" s="336"/>
      <c r="I216" s="126" t="s">
        <v>106</v>
      </c>
      <c r="J216" s="127">
        <f>J185+J204</f>
        <v>207.05</v>
      </c>
      <c r="K216" s="128"/>
      <c r="L216" s="128">
        <f>ROUND(K216*J216,2)</f>
        <v>0</v>
      </c>
      <c r="M216" s="129" t="s">
        <v>107</v>
      </c>
      <c r="N216" s="34"/>
      <c r="O216" s="33"/>
      <c r="P216" s="33"/>
      <c r="Q216" s="33"/>
      <c r="R216" s="33"/>
      <c r="S216" s="33"/>
      <c r="T216" s="33"/>
      <c r="U216" s="33"/>
      <c r="XDG216" s="15"/>
      <c r="XDH216" s="15"/>
      <c r="XDI216" s="15"/>
      <c r="XDJ216" s="15"/>
      <c r="XDK216" s="15"/>
      <c r="XDL216" s="15"/>
      <c r="XDM216" s="15"/>
      <c r="XDN216" s="15"/>
      <c r="XDO216" s="15"/>
      <c r="XDP216" s="15"/>
      <c r="XDQ216" s="15"/>
      <c r="XDR216" s="15"/>
      <c r="XDS216" s="15"/>
      <c r="XDT216" s="15"/>
      <c r="XDU216" s="15"/>
      <c r="XDV216" s="15"/>
      <c r="XDW216" s="15"/>
      <c r="XDX216" s="15"/>
      <c r="XDY216" s="15"/>
      <c r="XDZ216" s="15"/>
      <c r="XEA216" s="15"/>
      <c r="XEB216" s="15"/>
      <c r="XEC216" s="15"/>
      <c r="XED216" s="15"/>
      <c r="XEE216" s="15"/>
      <c r="XEF216" s="15"/>
      <c r="XEG216" s="15"/>
      <c r="XEH216" s="15"/>
      <c r="XEI216" s="15"/>
      <c r="XEJ216" s="15"/>
      <c r="XEK216" s="15"/>
      <c r="XEL216" s="15"/>
      <c r="XEM216" s="15"/>
      <c r="XEN216" s="15"/>
      <c r="XEO216" s="15"/>
      <c r="XEP216" s="15"/>
      <c r="XEQ216" s="15"/>
      <c r="XER216" s="15"/>
      <c r="XES216" s="15"/>
      <c r="XET216" s="15"/>
      <c r="XEU216" s="15"/>
      <c r="XEV216" s="15"/>
      <c r="XEW216" s="15"/>
      <c r="XEX216" s="15"/>
      <c r="XEY216" s="15"/>
      <c r="XEZ216" s="15"/>
      <c r="XFA216" s="15"/>
      <c r="XFB216" s="15"/>
      <c r="XFC216" s="15"/>
      <c r="XFD216" s="15"/>
    </row>
    <row r="217" spans="1:21 16335:16384" s="103" customFormat="1" ht="12.75" customHeight="1">
      <c r="A217" s="33"/>
      <c r="B217" s="34"/>
      <c r="C217" s="33"/>
      <c r="D217" s="130" t="s">
        <v>108</v>
      </c>
      <c r="E217" s="33"/>
      <c r="F217" s="335" t="s">
        <v>205</v>
      </c>
      <c r="G217" s="335"/>
      <c r="H217" s="335"/>
      <c r="I217" s="33"/>
      <c r="J217" s="33"/>
      <c r="K217" s="33"/>
      <c r="L217" s="33"/>
      <c r="M217" s="33"/>
      <c r="N217" s="34"/>
      <c r="O217" s="33"/>
      <c r="P217" s="33"/>
      <c r="Q217" s="33"/>
      <c r="R217" s="33"/>
      <c r="S217" s="33"/>
      <c r="T217" s="33"/>
      <c r="U217" s="33"/>
      <c r="XDG217" s="15"/>
      <c r="XDH217" s="15"/>
      <c r="XDI217" s="15"/>
      <c r="XDJ217" s="15"/>
      <c r="XDK217" s="15"/>
      <c r="XDL217" s="15"/>
      <c r="XDM217" s="15"/>
      <c r="XDN217" s="15"/>
      <c r="XDO217" s="15"/>
      <c r="XDP217" s="15"/>
      <c r="XDQ217" s="15"/>
      <c r="XDR217" s="15"/>
      <c r="XDS217" s="15"/>
      <c r="XDT217" s="15"/>
      <c r="XDU217" s="15"/>
      <c r="XDV217" s="15"/>
      <c r="XDW217" s="15"/>
      <c r="XDX217" s="15"/>
      <c r="XDY217" s="15"/>
      <c r="XDZ217" s="15"/>
      <c r="XEA217" s="15"/>
      <c r="XEB217" s="15"/>
      <c r="XEC217" s="15"/>
      <c r="XED217" s="15"/>
      <c r="XEE217" s="15"/>
      <c r="XEF217" s="15"/>
      <c r="XEG217" s="15"/>
      <c r="XEH217" s="15"/>
      <c r="XEI217" s="15"/>
      <c r="XEJ217" s="15"/>
      <c r="XEK217" s="15"/>
      <c r="XEL217" s="15"/>
      <c r="XEM217" s="15"/>
      <c r="XEN217" s="15"/>
      <c r="XEO217" s="15"/>
      <c r="XEP217" s="15"/>
      <c r="XEQ217" s="15"/>
      <c r="XER217" s="15"/>
      <c r="XES217" s="15"/>
      <c r="XET217" s="15"/>
      <c r="XEU217" s="15"/>
      <c r="XEV217" s="15"/>
      <c r="XEW217" s="15"/>
      <c r="XEX217" s="15"/>
      <c r="XEY217" s="15"/>
      <c r="XEZ217" s="15"/>
      <c r="XFA217" s="15"/>
      <c r="XFB217" s="15"/>
      <c r="XFC217" s="15"/>
      <c r="XFD217" s="15"/>
    </row>
    <row r="218" spans="1:21 16335:16384" s="104" customFormat="1" ht="11.25">
      <c r="A218" s="33"/>
      <c r="B218" s="34"/>
      <c r="C218" s="33"/>
      <c r="D218" s="131" t="s">
        <v>110</v>
      </c>
      <c r="E218" s="33"/>
      <c r="F218" s="132" t="s">
        <v>206</v>
      </c>
      <c r="G218" s="132"/>
      <c r="H218" s="132"/>
      <c r="I218" s="33"/>
      <c r="J218" s="33"/>
      <c r="K218" s="33"/>
      <c r="L218" s="33"/>
      <c r="M218" s="33"/>
      <c r="N218" s="34"/>
      <c r="O218" s="33"/>
      <c r="P218" s="33"/>
      <c r="Q218" s="33"/>
      <c r="R218" s="33"/>
      <c r="S218" s="33"/>
      <c r="T218" s="33"/>
      <c r="U218" s="33"/>
      <c r="XDG218" s="15"/>
      <c r="XDH218" s="15"/>
      <c r="XDI218" s="15"/>
      <c r="XDJ218" s="15"/>
      <c r="XDK218" s="15"/>
      <c r="XDL218" s="15"/>
      <c r="XDM218" s="15"/>
      <c r="XDN218" s="15"/>
      <c r="XDO218" s="15"/>
      <c r="XDP218" s="15"/>
      <c r="XDQ218" s="15"/>
      <c r="XDR218" s="15"/>
      <c r="XDS218" s="15"/>
      <c r="XDT218" s="15"/>
      <c r="XDU218" s="15"/>
      <c r="XDV218" s="15"/>
      <c r="XDW218" s="15"/>
      <c r="XDX218" s="15"/>
      <c r="XDY218" s="15"/>
      <c r="XDZ218" s="15"/>
      <c r="XEA218" s="15"/>
      <c r="XEB218" s="15"/>
      <c r="XEC218" s="15"/>
      <c r="XED218" s="15"/>
      <c r="XEE218" s="15"/>
      <c r="XEF218" s="15"/>
      <c r="XEG218" s="15"/>
      <c r="XEH218" s="15"/>
      <c r="XEI218" s="15"/>
      <c r="XEJ218" s="15"/>
      <c r="XEK218" s="15"/>
      <c r="XEL218" s="15"/>
      <c r="XEM218" s="15"/>
      <c r="XEN218" s="15"/>
      <c r="XEO218" s="15"/>
      <c r="XEP218" s="15"/>
      <c r="XEQ218" s="15"/>
      <c r="XER218" s="15"/>
      <c r="XES218" s="15"/>
      <c r="XET218" s="15"/>
      <c r="XEU218" s="15"/>
      <c r="XEV218" s="15"/>
      <c r="XEW218" s="15"/>
      <c r="XEX218" s="15"/>
      <c r="XEY218" s="15"/>
      <c r="XEZ218" s="15"/>
      <c r="XFA218" s="15"/>
      <c r="XFB218" s="15"/>
      <c r="XFC218" s="15"/>
      <c r="XFD218" s="15"/>
    </row>
    <row r="219" spans="1:21 16335:16384" s="103" customFormat="1" ht="11.25">
      <c r="B219" s="133"/>
      <c r="D219" s="130" t="s">
        <v>112</v>
      </c>
      <c r="E219" s="134"/>
      <c r="F219" s="154" t="s">
        <v>182</v>
      </c>
      <c r="G219" s="155">
        <f>C185</f>
        <v>13</v>
      </c>
      <c r="H219" s="135"/>
      <c r="J219" s="140">
        <f>J185</f>
        <v>75.199999999999989</v>
      </c>
      <c r="N219" s="133"/>
      <c r="XDG219" s="15"/>
      <c r="XDH219" s="15"/>
      <c r="XDI219" s="15"/>
      <c r="XDJ219" s="15"/>
      <c r="XDK219" s="15"/>
      <c r="XDL219" s="15"/>
      <c r="XDM219" s="15"/>
      <c r="XDN219" s="15"/>
      <c r="XDO219" s="15"/>
      <c r="XDP219" s="15"/>
      <c r="XDQ219" s="15"/>
      <c r="XDR219" s="15"/>
      <c r="XDS219" s="15"/>
      <c r="XDT219" s="15"/>
      <c r="XDU219" s="15"/>
      <c r="XDV219" s="15"/>
      <c r="XDW219" s="15"/>
      <c r="XDX219" s="15"/>
      <c r="XDY219" s="15"/>
      <c r="XDZ219" s="15"/>
      <c r="XEA219" s="15"/>
      <c r="XEB219" s="15"/>
      <c r="XEC219" s="15"/>
      <c r="XED219" s="15"/>
      <c r="XEE219" s="15"/>
      <c r="XEF219" s="15"/>
      <c r="XEG219" s="15"/>
      <c r="XEH219" s="15"/>
      <c r="XEI219" s="15"/>
      <c r="XEJ219" s="15"/>
      <c r="XEK219" s="15"/>
      <c r="XEL219" s="15"/>
      <c r="XEM219" s="15"/>
      <c r="XEN219" s="15"/>
      <c r="XEO219" s="15"/>
      <c r="XEP219" s="15"/>
      <c r="XEQ219" s="15"/>
      <c r="XER219" s="15"/>
      <c r="XES219" s="15"/>
      <c r="XET219" s="15"/>
      <c r="XEU219" s="15"/>
      <c r="XEV219" s="15"/>
      <c r="XEW219" s="15"/>
      <c r="XEX219" s="15"/>
      <c r="XEY219" s="15"/>
      <c r="XEZ219" s="15"/>
      <c r="XFA219" s="15"/>
      <c r="XFB219" s="15"/>
      <c r="XFC219" s="15"/>
      <c r="XFD219" s="15"/>
    </row>
    <row r="220" spans="1:21 16335:16384" s="104" customFormat="1" ht="11.25">
      <c r="A220" s="103"/>
      <c r="B220" s="133"/>
      <c r="C220" s="103"/>
      <c r="D220" s="130" t="s">
        <v>112</v>
      </c>
      <c r="E220" s="134"/>
      <c r="F220" s="154" t="s">
        <v>182</v>
      </c>
      <c r="G220" s="155">
        <f>C204</f>
        <v>16</v>
      </c>
      <c r="H220" s="135"/>
      <c r="I220" s="103"/>
      <c r="J220" s="140">
        <f>J204</f>
        <v>131.85000000000002</v>
      </c>
      <c r="K220" s="103"/>
      <c r="L220" s="103"/>
      <c r="M220" s="103"/>
      <c r="N220" s="133"/>
      <c r="O220" s="103"/>
      <c r="P220" s="103"/>
      <c r="Q220" s="103"/>
      <c r="R220" s="103"/>
      <c r="S220" s="103"/>
      <c r="T220" s="103"/>
      <c r="U220" s="103"/>
      <c r="XDG220" s="15"/>
      <c r="XDH220" s="15"/>
      <c r="XDI220" s="15"/>
      <c r="XDJ220" s="15"/>
      <c r="XDK220" s="15"/>
      <c r="XDL220" s="15"/>
      <c r="XDM220" s="15"/>
      <c r="XDN220" s="15"/>
      <c r="XDO220" s="15"/>
      <c r="XDP220" s="15"/>
      <c r="XDQ220" s="15"/>
      <c r="XDR220" s="15"/>
      <c r="XDS220" s="15"/>
      <c r="XDT220" s="15"/>
      <c r="XDU220" s="15"/>
      <c r="XDV220" s="15"/>
      <c r="XDW220" s="15"/>
      <c r="XDX220" s="15"/>
      <c r="XDY220" s="15"/>
      <c r="XDZ220" s="15"/>
      <c r="XEA220" s="15"/>
      <c r="XEB220" s="15"/>
      <c r="XEC220" s="15"/>
      <c r="XED220" s="15"/>
      <c r="XEE220" s="15"/>
      <c r="XEF220" s="15"/>
      <c r="XEG220" s="15"/>
      <c r="XEH220" s="15"/>
      <c r="XEI220" s="15"/>
      <c r="XEJ220" s="15"/>
      <c r="XEK220" s="15"/>
      <c r="XEL220" s="15"/>
      <c r="XEM220" s="15"/>
      <c r="XEN220" s="15"/>
      <c r="XEO220" s="15"/>
      <c r="XEP220" s="15"/>
      <c r="XEQ220" s="15"/>
      <c r="XER220" s="15"/>
      <c r="XES220" s="15"/>
      <c r="XET220" s="15"/>
      <c r="XEU220" s="15"/>
      <c r="XEV220" s="15"/>
      <c r="XEW220" s="15"/>
      <c r="XEX220" s="15"/>
      <c r="XEY220" s="15"/>
      <c r="XEZ220" s="15"/>
      <c r="XFA220" s="15"/>
      <c r="XFB220" s="15"/>
      <c r="XFC220" s="15"/>
      <c r="XFD220" s="15"/>
    </row>
    <row r="221" spans="1:21 16335:16384" s="29" customFormat="1" ht="22.9" customHeight="1">
      <c r="A221" s="113"/>
      <c r="B221" s="114"/>
      <c r="C221" s="113"/>
      <c r="D221" s="115" t="s">
        <v>49</v>
      </c>
      <c r="E221" s="142" t="s">
        <v>207</v>
      </c>
      <c r="F221" s="142" t="s">
        <v>208</v>
      </c>
      <c r="G221" s="119"/>
      <c r="H221" s="119"/>
      <c r="I221" s="113"/>
      <c r="J221" s="113"/>
      <c r="K221" s="113"/>
      <c r="L221" s="144">
        <f>SUM(L222:L238)</f>
        <v>0</v>
      </c>
      <c r="M221" s="113"/>
      <c r="N221" s="114"/>
      <c r="O221" s="37">
        <f>L221*P228</f>
        <v>0</v>
      </c>
      <c r="P221" s="113"/>
      <c r="Q221" s="113"/>
      <c r="R221" s="113"/>
      <c r="S221" s="113"/>
      <c r="T221" s="113"/>
      <c r="U221" s="113"/>
      <c r="XDG221" s="15"/>
      <c r="XDH221" s="15"/>
      <c r="XDI221" s="15"/>
      <c r="XDJ221" s="15"/>
      <c r="XDK221" s="15"/>
      <c r="XDL221" s="15"/>
      <c r="XDM221" s="15"/>
      <c r="XDN221" s="15"/>
      <c r="XDO221" s="15"/>
      <c r="XDP221" s="15"/>
      <c r="XDQ221" s="15"/>
      <c r="XDR221" s="15"/>
      <c r="XDS221" s="15"/>
      <c r="XDT221" s="15"/>
      <c r="XDU221" s="15"/>
      <c r="XDV221" s="15"/>
      <c r="XDW221" s="15"/>
      <c r="XDX221" s="15"/>
      <c r="XDY221" s="15"/>
      <c r="XDZ221" s="15"/>
      <c r="XEA221" s="15"/>
      <c r="XEB221" s="15"/>
      <c r="XEC221" s="15"/>
      <c r="XED221" s="15"/>
      <c r="XEE221" s="15"/>
      <c r="XEF221" s="15"/>
      <c r="XEG221" s="15"/>
      <c r="XEH221" s="15"/>
      <c r="XEI221" s="15"/>
      <c r="XEJ221" s="15"/>
      <c r="XEK221" s="15"/>
      <c r="XEL221" s="15"/>
      <c r="XEM221" s="15"/>
      <c r="XEN221" s="15"/>
      <c r="XEO221" s="15"/>
      <c r="XEP221" s="15"/>
      <c r="XEQ221" s="15"/>
      <c r="XER221" s="15"/>
      <c r="XES221" s="15"/>
      <c r="XET221" s="15"/>
      <c r="XEU221" s="15"/>
      <c r="XEV221" s="15"/>
      <c r="XEW221" s="15"/>
      <c r="XEX221" s="15"/>
      <c r="XEY221" s="15"/>
      <c r="XEZ221" s="15"/>
      <c r="XFA221" s="15"/>
      <c r="XFB221" s="15"/>
      <c r="XFC221" s="15"/>
      <c r="XFD221" s="15"/>
    </row>
    <row r="222" spans="1:21 16335:16384" s="29" customFormat="1" ht="24.2" customHeight="1">
      <c r="A222" s="33"/>
      <c r="B222" s="34"/>
      <c r="C222" s="121">
        <v>18</v>
      </c>
      <c r="D222" s="121" t="s">
        <v>103</v>
      </c>
      <c r="E222" s="122" t="s">
        <v>209</v>
      </c>
      <c r="F222" s="123" t="s">
        <v>210</v>
      </c>
      <c r="G222" s="124"/>
      <c r="H222" s="125"/>
      <c r="I222" s="126" t="s">
        <v>211</v>
      </c>
      <c r="J222" s="127">
        <f>SUM(J225:J228)</f>
        <v>13.279410000000002</v>
      </c>
      <c r="K222" s="128"/>
      <c r="L222" s="128">
        <f>ROUND(K222*J222,2)</f>
        <v>0</v>
      </c>
      <c r="M222" s="129" t="s">
        <v>107</v>
      </c>
      <c r="N222" s="34"/>
      <c r="O222" s="33"/>
      <c r="P222" s="33"/>
      <c r="Q222" s="33"/>
      <c r="R222" s="33"/>
      <c r="S222" s="33"/>
      <c r="T222" s="33"/>
      <c r="U222" s="33"/>
      <c r="XDG222" s="15"/>
      <c r="XDH222" s="15"/>
      <c r="XDI222" s="15"/>
      <c r="XDJ222" s="15"/>
      <c r="XDK222" s="15"/>
      <c r="XDL222" s="15"/>
      <c r="XDM222" s="15"/>
      <c r="XDN222" s="15"/>
      <c r="XDO222" s="15"/>
      <c r="XDP222" s="15"/>
      <c r="XDQ222" s="15"/>
      <c r="XDR222" s="15"/>
      <c r="XDS222" s="15"/>
      <c r="XDT222" s="15"/>
      <c r="XDU222" s="15"/>
      <c r="XDV222" s="15"/>
      <c r="XDW222" s="15"/>
      <c r="XDX222" s="15"/>
      <c r="XDY222" s="15"/>
      <c r="XDZ222" s="15"/>
      <c r="XEA222" s="15"/>
      <c r="XEB222" s="15"/>
      <c r="XEC222" s="15"/>
      <c r="XED222" s="15"/>
      <c r="XEE222" s="15"/>
      <c r="XEF222" s="15"/>
      <c r="XEG222" s="15"/>
      <c r="XEH222" s="15"/>
      <c r="XEI222" s="15"/>
      <c r="XEJ222" s="15"/>
      <c r="XEK222" s="15"/>
      <c r="XEL222" s="15"/>
      <c r="XEM222" s="15"/>
      <c r="XEN222" s="15"/>
      <c r="XEO222" s="15"/>
      <c r="XEP222" s="15"/>
      <c r="XEQ222" s="15"/>
      <c r="XER222" s="15"/>
      <c r="XES222" s="15"/>
      <c r="XET222" s="15"/>
      <c r="XEU222" s="15"/>
      <c r="XEV222" s="15"/>
      <c r="XEW222" s="15"/>
      <c r="XEX222" s="15"/>
      <c r="XEY222" s="15"/>
      <c r="XEZ222" s="15"/>
      <c r="XFA222" s="15"/>
      <c r="XFB222" s="15"/>
      <c r="XFC222" s="15"/>
      <c r="XFD222" s="15"/>
    </row>
    <row r="223" spans="1:21 16335:16384" s="103" customFormat="1" ht="16.350000000000001" customHeight="1">
      <c r="A223" s="33"/>
      <c r="B223" s="34"/>
      <c r="C223" s="33"/>
      <c r="D223" s="130" t="s">
        <v>108</v>
      </c>
      <c r="E223" s="33"/>
      <c r="F223" s="335" t="s">
        <v>212</v>
      </c>
      <c r="G223" s="335"/>
      <c r="H223" s="335"/>
      <c r="I223" s="33"/>
      <c r="J223" s="33"/>
      <c r="K223" s="33"/>
      <c r="L223" s="33"/>
      <c r="M223" s="33"/>
      <c r="N223" s="34"/>
      <c r="O223" s="33"/>
      <c r="P223" s="33"/>
      <c r="Q223" s="33"/>
      <c r="R223" s="33"/>
      <c r="S223" s="33"/>
      <c r="T223" s="33"/>
      <c r="U223" s="33"/>
      <c r="XDG223" s="15"/>
      <c r="XDH223" s="15"/>
      <c r="XDI223" s="15"/>
      <c r="XDJ223" s="15"/>
      <c r="XDK223" s="15"/>
      <c r="XDL223" s="15"/>
      <c r="XDM223" s="15"/>
      <c r="XDN223" s="15"/>
      <c r="XDO223" s="15"/>
      <c r="XDP223" s="15"/>
      <c r="XDQ223" s="15"/>
      <c r="XDR223" s="15"/>
      <c r="XDS223" s="15"/>
      <c r="XDT223" s="15"/>
      <c r="XDU223" s="15"/>
      <c r="XDV223" s="15"/>
      <c r="XDW223" s="15"/>
      <c r="XDX223" s="15"/>
      <c r="XDY223" s="15"/>
      <c r="XDZ223" s="15"/>
      <c r="XEA223" s="15"/>
      <c r="XEB223" s="15"/>
      <c r="XEC223" s="15"/>
      <c r="XED223" s="15"/>
      <c r="XEE223" s="15"/>
      <c r="XEF223" s="15"/>
      <c r="XEG223" s="15"/>
      <c r="XEH223" s="15"/>
      <c r="XEI223" s="15"/>
      <c r="XEJ223" s="15"/>
      <c r="XEK223" s="15"/>
      <c r="XEL223" s="15"/>
      <c r="XEM223" s="15"/>
      <c r="XEN223" s="15"/>
      <c r="XEO223" s="15"/>
      <c r="XEP223" s="15"/>
      <c r="XEQ223" s="15"/>
      <c r="XER223" s="15"/>
      <c r="XES223" s="15"/>
      <c r="XET223" s="15"/>
      <c r="XEU223" s="15"/>
      <c r="XEV223" s="15"/>
      <c r="XEW223" s="15"/>
      <c r="XEX223" s="15"/>
      <c r="XEY223" s="15"/>
      <c r="XEZ223" s="15"/>
      <c r="XFA223" s="15"/>
      <c r="XFB223" s="15"/>
      <c r="XFC223" s="15"/>
      <c r="XFD223" s="15"/>
    </row>
    <row r="224" spans="1:21 16335:16384" s="103" customFormat="1" ht="11.25">
      <c r="A224" s="33"/>
      <c r="B224" s="34"/>
      <c r="C224" s="33"/>
      <c r="D224" s="131" t="s">
        <v>110</v>
      </c>
      <c r="E224" s="33"/>
      <c r="F224" s="132" t="s">
        <v>213</v>
      </c>
      <c r="G224" s="132"/>
      <c r="H224" s="132"/>
      <c r="I224" s="33"/>
      <c r="J224" s="33"/>
      <c r="K224" s="33"/>
      <c r="L224" s="33"/>
      <c r="M224" s="33"/>
      <c r="N224" s="34"/>
      <c r="O224" s="33"/>
      <c r="P224" s="33"/>
      <c r="Q224" s="33"/>
      <c r="R224" s="33"/>
      <c r="S224" s="33"/>
      <c r="T224" s="33"/>
      <c r="U224" s="33"/>
      <c r="XDG224" s="15"/>
      <c r="XDH224" s="15"/>
      <c r="XDI224" s="15"/>
      <c r="XDJ224" s="15"/>
      <c r="XDK224" s="15"/>
      <c r="XDL224" s="15"/>
      <c r="XDM224" s="15"/>
      <c r="XDN224" s="15"/>
      <c r="XDO224" s="15"/>
      <c r="XDP224" s="15"/>
      <c r="XDQ224" s="15"/>
      <c r="XDR224" s="15"/>
      <c r="XDS224" s="15"/>
      <c r="XDT224" s="15"/>
      <c r="XDU224" s="15"/>
      <c r="XDV224" s="15"/>
      <c r="XDW224" s="15"/>
      <c r="XDX224" s="15"/>
      <c r="XDY224" s="15"/>
      <c r="XDZ224" s="15"/>
      <c r="XEA224" s="15"/>
      <c r="XEB224" s="15"/>
      <c r="XEC224" s="15"/>
      <c r="XED224" s="15"/>
      <c r="XEE224" s="15"/>
      <c r="XEF224" s="15"/>
      <c r="XEG224" s="15"/>
      <c r="XEH224" s="15"/>
      <c r="XEI224" s="15"/>
      <c r="XEJ224" s="15"/>
      <c r="XEK224" s="15"/>
      <c r="XEL224" s="15"/>
      <c r="XEM224" s="15"/>
      <c r="XEN224" s="15"/>
      <c r="XEO224" s="15"/>
      <c r="XEP224" s="15"/>
      <c r="XEQ224" s="15"/>
      <c r="XER224" s="15"/>
      <c r="XES224" s="15"/>
      <c r="XET224" s="15"/>
      <c r="XEU224" s="15"/>
      <c r="XEV224" s="15"/>
      <c r="XEW224" s="15"/>
      <c r="XEX224" s="15"/>
      <c r="XEY224" s="15"/>
      <c r="XEZ224" s="15"/>
      <c r="XFA224" s="15"/>
      <c r="XFB224" s="15"/>
      <c r="XFC224" s="15"/>
      <c r="XFD224" s="15"/>
    </row>
    <row r="225" spans="1:21 16335:16384" s="103" customFormat="1" ht="11.25">
      <c r="A225" s="33"/>
      <c r="B225" s="34"/>
      <c r="C225" s="33"/>
      <c r="D225" s="131"/>
      <c r="E225" s="33"/>
      <c r="F225" s="138" t="s">
        <v>214</v>
      </c>
      <c r="G225" s="157">
        <v>1.4999999999999999E-2</v>
      </c>
      <c r="H225" s="158">
        <f>J185</f>
        <v>75.199999999999989</v>
      </c>
      <c r="I225" s="147">
        <v>1.8</v>
      </c>
      <c r="J225" s="140">
        <f>G225*H225*I225</f>
        <v>2.0303999999999998</v>
      </c>
      <c r="K225" s="33"/>
      <c r="L225" s="33"/>
      <c r="M225" s="33"/>
      <c r="N225" s="34"/>
      <c r="O225" s="33"/>
      <c r="P225" s="33"/>
      <c r="Q225" s="33"/>
      <c r="R225" s="33"/>
      <c r="S225" s="33"/>
      <c r="T225" s="33"/>
      <c r="U225" s="33"/>
      <c r="XDG225" s="15"/>
      <c r="XDH225" s="15"/>
      <c r="XDI225" s="15"/>
      <c r="XDJ225" s="15"/>
      <c r="XDK225" s="15"/>
      <c r="XDL225" s="15"/>
      <c r="XDM225" s="15"/>
      <c r="XDN225" s="15"/>
      <c r="XDO225" s="15"/>
      <c r="XDP225" s="15"/>
      <c r="XDQ225" s="15"/>
      <c r="XDR225" s="15"/>
      <c r="XDS225" s="15"/>
      <c r="XDT225" s="15"/>
      <c r="XDU225" s="15"/>
      <c r="XDV225" s="15"/>
      <c r="XDW225" s="15"/>
      <c r="XDX225" s="15"/>
      <c r="XDY225" s="15"/>
      <c r="XDZ225" s="15"/>
      <c r="XEA225" s="15"/>
      <c r="XEB225" s="15"/>
      <c r="XEC225" s="15"/>
      <c r="XED225" s="15"/>
      <c r="XEE225" s="15"/>
      <c r="XEF225" s="15"/>
      <c r="XEG225" s="15"/>
      <c r="XEH225" s="15"/>
      <c r="XEI225" s="15"/>
      <c r="XEJ225" s="15"/>
      <c r="XEK225" s="15"/>
      <c r="XEL225" s="15"/>
      <c r="XEM225" s="15"/>
      <c r="XEN225" s="15"/>
      <c r="XEO225" s="15"/>
      <c r="XEP225" s="15"/>
      <c r="XEQ225" s="15"/>
      <c r="XER225" s="15"/>
      <c r="XES225" s="15"/>
      <c r="XET225" s="15"/>
      <c r="XEU225" s="15"/>
      <c r="XEV225" s="15"/>
      <c r="XEW225" s="15"/>
      <c r="XEX225" s="15"/>
      <c r="XEY225" s="15"/>
      <c r="XEZ225" s="15"/>
      <c r="XFA225" s="15"/>
      <c r="XFB225" s="15"/>
      <c r="XFC225" s="15"/>
      <c r="XFD225" s="15"/>
    </row>
    <row r="226" spans="1:21 16335:16384" s="103" customFormat="1" ht="11.25">
      <c r="A226" s="33"/>
      <c r="B226" s="34"/>
      <c r="C226" s="33"/>
      <c r="D226" s="131"/>
      <c r="E226" s="33"/>
      <c r="F226" s="138" t="s">
        <v>215</v>
      </c>
      <c r="G226" s="157">
        <v>1.4999999999999999E-2</v>
      </c>
      <c r="H226" s="158">
        <f>J204</f>
        <v>131.85000000000002</v>
      </c>
      <c r="I226" s="147">
        <v>1.8</v>
      </c>
      <c r="J226" s="140">
        <f>G226*H226*I226</f>
        <v>3.5599500000000006</v>
      </c>
      <c r="K226" s="33"/>
      <c r="L226" s="33"/>
      <c r="M226" s="33"/>
      <c r="N226" s="34"/>
      <c r="O226" s="33"/>
      <c r="P226" s="33"/>
      <c r="Q226" s="33"/>
      <c r="R226" s="33"/>
      <c r="S226" s="33"/>
      <c r="T226" s="33"/>
      <c r="U226" s="33"/>
      <c r="XDG226" s="15"/>
      <c r="XDH226" s="15"/>
      <c r="XDI226" s="15"/>
      <c r="XDJ226" s="15"/>
      <c r="XDK226" s="15"/>
      <c r="XDL226" s="15"/>
      <c r="XDM226" s="15"/>
      <c r="XDN226" s="15"/>
      <c r="XDO226" s="15"/>
      <c r="XDP226" s="15"/>
      <c r="XDQ226" s="15"/>
      <c r="XDR226" s="15"/>
      <c r="XDS226" s="15"/>
      <c r="XDT226" s="15"/>
      <c r="XDU226" s="15"/>
      <c r="XDV226" s="15"/>
      <c r="XDW226" s="15"/>
      <c r="XDX226" s="15"/>
      <c r="XDY226" s="15"/>
      <c r="XDZ226" s="15"/>
      <c r="XEA226" s="15"/>
      <c r="XEB226" s="15"/>
      <c r="XEC226" s="15"/>
      <c r="XED226" s="15"/>
      <c r="XEE226" s="15"/>
      <c r="XEF226" s="15"/>
      <c r="XEG226" s="15"/>
      <c r="XEH226" s="15"/>
      <c r="XEI226" s="15"/>
      <c r="XEJ226" s="15"/>
      <c r="XEK226" s="15"/>
      <c r="XEL226" s="15"/>
      <c r="XEM226" s="15"/>
      <c r="XEN226" s="15"/>
      <c r="XEO226" s="15"/>
      <c r="XEP226" s="15"/>
      <c r="XEQ226" s="15"/>
      <c r="XER226" s="15"/>
      <c r="XES226" s="15"/>
      <c r="XET226" s="15"/>
      <c r="XEU226" s="15"/>
      <c r="XEV226" s="15"/>
      <c r="XEW226" s="15"/>
      <c r="XEX226" s="15"/>
      <c r="XEY226" s="15"/>
      <c r="XEZ226" s="15"/>
      <c r="XFA226" s="15"/>
      <c r="XFB226" s="15"/>
      <c r="XFC226" s="15"/>
      <c r="XFD226" s="15"/>
    </row>
    <row r="227" spans="1:21 16335:16384" s="103" customFormat="1" ht="11.25">
      <c r="A227" s="33"/>
      <c r="B227" s="34"/>
      <c r="C227" s="33"/>
      <c r="D227" s="131"/>
      <c r="E227" s="33"/>
      <c r="F227" s="138" t="s">
        <v>216</v>
      </c>
      <c r="G227" s="157">
        <v>0.1</v>
      </c>
      <c r="H227" s="158">
        <f>J169</f>
        <v>27.405000000000001</v>
      </c>
      <c r="I227" s="147">
        <v>1.8</v>
      </c>
      <c r="J227" s="140">
        <f>G227*H227*I227</f>
        <v>4.932900000000001</v>
      </c>
      <c r="K227" s="33"/>
      <c r="L227" s="33"/>
      <c r="M227" s="33"/>
      <c r="N227" s="34"/>
      <c r="O227" s="33"/>
      <c r="P227" s="33"/>
      <c r="Q227" s="33"/>
      <c r="R227" s="33"/>
      <c r="S227" s="33"/>
      <c r="T227" s="33"/>
      <c r="U227" s="33"/>
      <c r="XDG227" s="15"/>
      <c r="XDH227" s="15"/>
      <c r="XDI227" s="15"/>
      <c r="XDJ227" s="15"/>
      <c r="XDK227" s="15"/>
      <c r="XDL227" s="15"/>
      <c r="XDM227" s="15"/>
      <c r="XDN227" s="15"/>
      <c r="XDO227" s="15"/>
      <c r="XDP227" s="15"/>
      <c r="XDQ227" s="15"/>
      <c r="XDR227" s="15"/>
      <c r="XDS227" s="15"/>
      <c r="XDT227" s="15"/>
      <c r="XDU227" s="15"/>
      <c r="XDV227" s="15"/>
      <c r="XDW227" s="15"/>
      <c r="XDX227" s="15"/>
      <c r="XDY227" s="15"/>
      <c r="XDZ227" s="15"/>
      <c r="XEA227" s="15"/>
      <c r="XEB227" s="15"/>
      <c r="XEC227" s="15"/>
      <c r="XED227" s="15"/>
      <c r="XEE227" s="15"/>
      <c r="XEF227" s="15"/>
      <c r="XEG227" s="15"/>
      <c r="XEH227" s="15"/>
      <c r="XEI227" s="15"/>
      <c r="XEJ227" s="15"/>
      <c r="XEK227" s="15"/>
      <c r="XEL227" s="15"/>
      <c r="XEM227" s="15"/>
      <c r="XEN227" s="15"/>
      <c r="XEO227" s="15"/>
      <c r="XEP227" s="15"/>
      <c r="XEQ227" s="15"/>
      <c r="XER227" s="15"/>
      <c r="XES227" s="15"/>
      <c r="XET227" s="15"/>
      <c r="XEU227" s="15"/>
      <c r="XEV227" s="15"/>
      <c r="XEW227" s="15"/>
      <c r="XEX227" s="15"/>
      <c r="XEY227" s="15"/>
      <c r="XEZ227" s="15"/>
      <c r="XFA227" s="15"/>
      <c r="XFB227" s="15"/>
      <c r="XFC227" s="15"/>
      <c r="XFD227" s="15"/>
    </row>
    <row r="228" spans="1:21 16335:16384" s="103" customFormat="1" ht="11.25">
      <c r="A228" s="33"/>
      <c r="B228" s="34"/>
      <c r="C228" s="33"/>
      <c r="D228" s="131"/>
      <c r="E228" s="33"/>
      <c r="F228" s="138" t="s">
        <v>217</v>
      </c>
      <c r="G228" s="155">
        <f>C174</f>
        <v>11</v>
      </c>
      <c r="H228" s="158">
        <f>J174</f>
        <v>1.2528000000000001</v>
      </c>
      <c r="I228" s="147">
        <v>2.2000000000000002</v>
      </c>
      <c r="J228" s="140">
        <f>H228*I228</f>
        <v>2.7561600000000004</v>
      </c>
      <c r="K228" s="33"/>
      <c r="L228" s="33"/>
      <c r="M228" s="33"/>
      <c r="N228" s="34"/>
      <c r="O228" s="15"/>
      <c r="P228" s="33">
        <f>J228/J222</f>
        <v>0.20755138970782588</v>
      </c>
      <c r="Q228" s="33"/>
      <c r="R228" s="33"/>
      <c r="S228" s="33"/>
      <c r="T228" s="33"/>
      <c r="U228" s="33"/>
      <c r="XDG228" s="15"/>
      <c r="XDH228" s="15"/>
      <c r="XDI228" s="15"/>
      <c r="XDJ228" s="15"/>
      <c r="XDK228" s="15"/>
      <c r="XDL228" s="15"/>
      <c r="XDM228" s="15"/>
      <c r="XDN228" s="15"/>
      <c r="XDO228" s="15"/>
      <c r="XDP228" s="15"/>
      <c r="XDQ228" s="15"/>
      <c r="XDR228" s="15"/>
      <c r="XDS228" s="15"/>
      <c r="XDT228" s="15"/>
      <c r="XDU228" s="15"/>
      <c r="XDV228" s="15"/>
      <c r="XDW228" s="15"/>
      <c r="XDX228" s="15"/>
      <c r="XDY228" s="15"/>
      <c r="XDZ228" s="15"/>
      <c r="XEA228" s="15"/>
      <c r="XEB228" s="15"/>
      <c r="XEC228" s="15"/>
      <c r="XED228" s="15"/>
      <c r="XEE228" s="15"/>
      <c r="XEF228" s="15"/>
      <c r="XEG228" s="15"/>
      <c r="XEH228" s="15"/>
      <c r="XEI228" s="15"/>
      <c r="XEJ228" s="15"/>
      <c r="XEK228" s="15"/>
      <c r="XEL228" s="15"/>
      <c r="XEM228" s="15"/>
      <c r="XEN228" s="15"/>
      <c r="XEO228" s="15"/>
      <c r="XEP228" s="15"/>
      <c r="XEQ228" s="15"/>
      <c r="XER228" s="15"/>
      <c r="XES228" s="15"/>
      <c r="XET228" s="15"/>
      <c r="XEU228" s="15"/>
      <c r="XEV228" s="15"/>
      <c r="XEW228" s="15"/>
      <c r="XEX228" s="15"/>
      <c r="XEY228" s="15"/>
      <c r="XEZ228" s="15"/>
      <c r="XFA228" s="15"/>
      <c r="XFB228" s="15"/>
      <c r="XFC228" s="15"/>
      <c r="XFD228" s="15"/>
    </row>
    <row r="229" spans="1:21 16335:16384" s="104" customFormat="1" ht="24.2" customHeight="1">
      <c r="A229" s="33"/>
      <c r="B229" s="34"/>
      <c r="C229" s="121">
        <v>19</v>
      </c>
      <c r="D229" s="121" t="s">
        <v>103</v>
      </c>
      <c r="E229" s="122" t="s">
        <v>218</v>
      </c>
      <c r="F229" s="123" t="s">
        <v>219</v>
      </c>
      <c r="G229" s="124"/>
      <c r="H229" s="125"/>
      <c r="I229" s="126" t="s">
        <v>211</v>
      </c>
      <c r="J229" s="127">
        <f>J222</f>
        <v>13.279410000000002</v>
      </c>
      <c r="K229" s="128"/>
      <c r="L229" s="128">
        <f>ROUND(K229*J229,2)</f>
        <v>0</v>
      </c>
      <c r="M229" s="129" t="s">
        <v>107</v>
      </c>
      <c r="N229" s="34"/>
      <c r="O229" s="33"/>
      <c r="P229" s="33"/>
      <c r="Q229" s="33"/>
      <c r="R229" s="33"/>
      <c r="S229" s="33"/>
      <c r="T229" s="33"/>
      <c r="U229" s="33"/>
      <c r="XDG229" s="15"/>
      <c r="XDH229" s="15"/>
      <c r="XDI229" s="15"/>
      <c r="XDJ229" s="15"/>
      <c r="XDK229" s="15"/>
      <c r="XDL229" s="15"/>
      <c r="XDM229" s="15"/>
      <c r="XDN229" s="15"/>
      <c r="XDO229" s="15"/>
      <c r="XDP229" s="15"/>
      <c r="XDQ229" s="15"/>
      <c r="XDR229" s="15"/>
      <c r="XDS229" s="15"/>
      <c r="XDT229" s="15"/>
      <c r="XDU229" s="15"/>
      <c r="XDV229" s="15"/>
      <c r="XDW229" s="15"/>
      <c r="XDX229" s="15"/>
      <c r="XDY229" s="15"/>
      <c r="XDZ229" s="15"/>
      <c r="XEA229" s="15"/>
      <c r="XEB229" s="15"/>
      <c r="XEC229" s="15"/>
      <c r="XED229" s="15"/>
      <c r="XEE229" s="15"/>
      <c r="XEF229" s="15"/>
      <c r="XEG229" s="15"/>
      <c r="XEH229" s="15"/>
      <c r="XEI229" s="15"/>
      <c r="XEJ229" s="15"/>
      <c r="XEK229" s="15"/>
      <c r="XEL229" s="15"/>
      <c r="XEM229" s="15"/>
      <c r="XEN229" s="15"/>
      <c r="XEO229" s="15"/>
      <c r="XEP229" s="15"/>
      <c r="XEQ229" s="15"/>
      <c r="XER229" s="15"/>
      <c r="XES229" s="15"/>
      <c r="XET229" s="15"/>
      <c r="XEU229" s="15"/>
      <c r="XEV229" s="15"/>
      <c r="XEW229" s="15"/>
      <c r="XEX229" s="15"/>
      <c r="XEY229" s="15"/>
      <c r="XEZ229" s="15"/>
      <c r="XFA229" s="15"/>
      <c r="XFB229" s="15"/>
      <c r="XFC229" s="15"/>
      <c r="XFD229" s="15"/>
    </row>
    <row r="230" spans="1:21 16335:16384" s="105" customFormat="1" ht="19.5">
      <c r="A230" s="33"/>
      <c r="B230" s="34"/>
      <c r="C230" s="33"/>
      <c r="D230" s="130" t="s">
        <v>108</v>
      </c>
      <c r="E230" s="33"/>
      <c r="F230" s="141" t="s">
        <v>220</v>
      </c>
      <c r="G230" s="141"/>
      <c r="H230" s="141"/>
      <c r="I230" s="33"/>
      <c r="J230" s="33"/>
      <c r="K230" s="33"/>
      <c r="L230" s="33"/>
      <c r="M230" s="33"/>
      <c r="N230" s="34"/>
      <c r="O230" s="33"/>
      <c r="P230" s="33"/>
      <c r="Q230" s="33"/>
      <c r="R230" s="33"/>
      <c r="S230" s="33"/>
      <c r="T230" s="33"/>
      <c r="U230" s="33"/>
      <c r="XDG230" s="15"/>
      <c r="XDH230" s="15"/>
      <c r="XDI230" s="15"/>
      <c r="XDJ230" s="15"/>
      <c r="XDK230" s="15"/>
      <c r="XDL230" s="15"/>
      <c r="XDM230" s="15"/>
      <c r="XDN230" s="15"/>
      <c r="XDO230" s="15"/>
      <c r="XDP230" s="15"/>
      <c r="XDQ230" s="15"/>
      <c r="XDR230" s="15"/>
      <c r="XDS230" s="15"/>
      <c r="XDT230" s="15"/>
      <c r="XDU230" s="15"/>
      <c r="XDV230" s="15"/>
      <c r="XDW230" s="15"/>
      <c r="XDX230" s="15"/>
      <c r="XDY230" s="15"/>
      <c r="XDZ230" s="15"/>
      <c r="XEA230" s="15"/>
      <c r="XEB230" s="15"/>
      <c r="XEC230" s="15"/>
      <c r="XED230" s="15"/>
      <c r="XEE230" s="15"/>
      <c r="XEF230" s="15"/>
      <c r="XEG230" s="15"/>
      <c r="XEH230" s="15"/>
      <c r="XEI230" s="15"/>
      <c r="XEJ230" s="15"/>
      <c r="XEK230" s="15"/>
      <c r="XEL230" s="15"/>
      <c r="XEM230" s="15"/>
      <c r="XEN230" s="15"/>
      <c r="XEO230" s="15"/>
      <c r="XEP230" s="15"/>
      <c r="XEQ230" s="15"/>
      <c r="XER230" s="15"/>
      <c r="XES230" s="15"/>
      <c r="XET230" s="15"/>
      <c r="XEU230" s="15"/>
      <c r="XEV230" s="15"/>
      <c r="XEW230" s="15"/>
      <c r="XEX230" s="15"/>
      <c r="XEY230" s="15"/>
      <c r="XEZ230" s="15"/>
      <c r="XFA230" s="15"/>
      <c r="XFB230" s="15"/>
      <c r="XFC230" s="15"/>
      <c r="XFD230" s="15"/>
    </row>
    <row r="231" spans="1:21 16335:16384" s="29" customFormat="1" ht="11.25">
      <c r="A231" s="33"/>
      <c r="B231" s="34"/>
      <c r="C231" s="33"/>
      <c r="D231" s="131" t="s">
        <v>110</v>
      </c>
      <c r="E231" s="33"/>
      <c r="F231" s="132" t="s">
        <v>221</v>
      </c>
      <c r="G231" s="132"/>
      <c r="H231" s="132"/>
      <c r="I231" s="33"/>
      <c r="J231" s="33"/>
      <c r="K231" s="33"/>
      <c r="L231" s="33"/>
      <c r="M231" s="33"/>
      <c r="N231" s="34"/>
      <c r="O231" s="33"/>
      <c r="P231" s="33"/>
      <c r="Q231" s="33"/>
      <c r="R231" s="33"/>
      <c r="S231" s="33"/>
      <c r="T231" s="33"/>
      <c r="U231" s="33"/>
      <c r="XDG231" s="15"/>
      <c r="XDH231" s="15"/>
      <c r="XDI231" s="15"/>
      <c r="XDJ231" s="15"/>
      <c r="XDK231" s="15"/>
      <c r="XDL231" s="15"/>
      <c r="XDM231" s="15"/>
      <c r="XDN231" s="15"/>
      <c r="XDO231" s="15"/>
      <c r="XDP231" s="15"/>
      <c r="XDQ231" s="15"/>
      <c r="XDR231" s="15"/>
      <c r="XDS231" s="15"/>
      <c r="XDT231" s="15"/>
      <c r="XDU231" s="15"/>
      <c r="XDV231" s="15"/>
      <c r="XDW231" s="15"/>
      <c r="XDX231" s="15"/>
      <c r="XDY231" s="15"/>
      <c r="XDZ231" s="15"/>
      <c r="XEA231" s="15"/>
      <c r="XEB231" s="15"/>
      <c r="XEC231" s="15"/>
      <c r="XED231" s="15"/>
      <c r="XEE231" s="15"/>
      <c r="XEF231" s="15"/>
      <c r="XEG231" s="15"/>
      <c r="XEH231" s="15"/>
      <c r="XEI231" s="15"/>
      <c r="XEJ231" s="15"/>
      <c r="XEK231" s="15"/>
      <c r="XEL231" s="15"/>
      <c r="XEM231" s="15"/>
      <c r="XEN231" s="15"/>
      <c r="XEO231" s="15"/>
      <c r="XEP231" s="15"/>
      <c r="XEQ231" s="15"/>
      <c r="XER231" s="15"/>
      <c r="XES231" s="15"/>
      <c r="XET231" s="15"/>
      <c r="XEU231" s="15"/>
      <c r="XEV231" s="15"/>
      <c r="XEW231" s="15"/>
      <c r="XEX231" s="15"/>
      <c r="XEY231" s="15"/>
      <c r="XEZ231" s="15"/>
      <c r="XFA231" s="15"/>
      <c r="XFB231" s="15"/>
      <c r="XFC231" s="15"/>
      <c r="XFD231" s="15"/>
    </row>
    <row r="232" spans="1:21 16335:16384" s="29" customFormat="1" ht="24.2" customHeight="1">
      <c r="A232" s="33"/>
      <c r="B232" s="34"/>
      <c r="C232" s="121">
        <v>20</v>
      </c>
      <c r="D232" s="121" t="s">
        <v>103</v>
      </c>
      <c r="E232" s="122" t="s">
        <v>222</v>
      </c>
      <c r="F232" s="123" t="s">
        <v>223</v>
      </c>
      <c r="G232" s="124"/>
      <c r="H232" s="125"/>
      <c r="I232" s="126" t="s">
        <v>211</v>
      </c>
      <c r="J232" s="127">
        <f>J222*10</f>
        <v>132.79410000000001</v>
      </c>
      <c r="K232" s="128"/>
      <c r="L232" s="128">
        <f>ROUND(K232*J232,2)</f>
        <v>0</v>
      </c>
      <c r="M232" s="129" t="s">
        <v>107</v>
      </c>
      <c r="N232" s="34"/>
      <c r="O232" s="33"/>
      <c r="P232" s="33"/>
      <c r="Q232" s="33"/>
      <c r="R232" s="33"/>
      <c r="S232" s="33"/>
      <c r="T232" s="33"/>
      <c r="U232" s="33"/>
      <c r="XDG232" s="15"/>
      <c r="XDH232" s="15"/>
      <c r="XDI232" s="15"/>
      <c r="XDJ232" s="15"/>
      <c r="XDK232" s="15"/>
      <c r="XDL232" s="15"/>
      <c r="XDM232" s="15"/>
      <c r="XDN232" s="15"/>
      <c r="XDO232" s="15"/>
      <c r="XDP232" s="15"/>
      <c r="XDQ232" s="15"/>
      <c r="XDR232" s="15"/>
      <c r="XDS232" s="15"/>
      <c r="XDT232" s="15"/>
      <c r="XDU232" s="15"/>
      <c r="XDV232" s="15"/>
      <c r="XDW232" s="15"/>
      <c r="XDX232" s="15"/>
      <c r="XDY232" s="15"/>
      <c r="XDZ232" s="15"/>
      <c r="XEA232" s="15"/>
      <c r="XEB232" s="15"/>
      <c r="XEC232" s="15"/>
      <c r="XED232" s="15"/>
      <c r="XEE232" s="15"/>
      <c r="XEF232" s="15"/>
      <c r="XEG232" s="15"/>
      <c r="XEH232" s="15"/>
      <c r="XEI232" s="15"/>
      <c r="XEJ232" s="15"/>
      <c r="XEK232" s="15"/>
      <c r="XEL232" s="15"/>
      <c r="XEM232" s="15"/>
      <c r="XEN232" s="15"/>
      <c r="XEO232" s="15"/>
      <c r="XEP232" s="15"/>
      <c r="XEQ232" s="15"/>
      <c r="XER232" s="15"/>
      <c r="XES232" s="15"/>
      <c r="XET232" s="15"/>
      <c r="XEU232" s="15"/>
      <c r="XEV232" s="15"/>
      <c r="XEW232" s="15"/>
      <c r="XEX232" s="15"/>
      <c r="XEY232" s="15"/>
      <c r="XEZ232" s="15"/>
      <c r="XFA232" s="15"/>
      <c r="XFB232" s="15"/>
      <c r="XFC232" s="15"/>
      <c r="XFD232" s="15"/>
    </row>
    <row r="233" spans="1:21 16335:16384" s="29" customFormat="1" ht="16.5" customHeight="1">
      <c r="A233" s="33"/>
      <c r="B233" s="34"/>
      <c r="C233" s="33"/>
      <c r="D233" s="130" t="s">
        <v>108</v>
      </c>
      <c r="E233" s="33"/>
      <c r="F233" s="335" t="s">
        <v>224</v>
      </c>
      <c r="G233" s="335"/>
      <c r="H233" s="335"/>
      <c r="I233" s="33"/>
      <c r="J233" s="33"/>
      <c r="K233" s="33"/>
      <c r="L233" s="33"/>
      <c r="M233" s="33"/>
      <c r="N233" s="34"/>
      <c r="O233" s="33"/>
      <c r="P233" s="33"/>
      <c r="Q233" s="33"/>
      <c r="R233" s="33"/>
      <c r="S233" s="33"/>
      <c r="T233" s="33"/>
      <c r="U233" s="33"/>
      <c r="XDG233" s="15"/>
      <c r="XDH233" s="15"/>
      <c r="XDI233" s="15"/>
      <c r="XDJ233" s="15"/>
      <c r="XDK233" s="15"/>
      <c r="XDL233" s="15"/>
      <c r="XDM233" s="15"/>
      <c r="XDN233" s="15"/>
      <c r="XDO233" s="15"/>
      <c r="XDP233" s="15"/>
      <c r="XDQ233" s="15"/>
      <c r="XDR233" s="15"/>
      <c r="XDS233" s="15"/>
      <c r="XDT233" s="15"/>
      <c r="XDU233" s="15"/>
      <c r="XDV233" s="15"/>
      <c r="XDW233" s="15"/>
      <c r="XDX233" s="15"/>
      <c r="XDY233" s="15"/>
      <c r="XDZ233" s="15"/>
      <c r="XEA233" s="15"/>
      <c r="XEB233" s="15"/>
      <c r="XEC233" s="15"/>
      <c r="XED233" s="15"/>
      <c r="XEE233" s="15"/>
      <c r="XEF233" s="15"/>
      <c r="XEG233" s="15"/>
      <c r="XEH233" s="15"/>
      <c r="XEI233" s="15"/>
      <c r="XEJ233" s="15"/>
      <c r="XEK233" s="15"/>
      <c r="XEL233" s="15"/>
      <c r="XEM233" s="15"/>
      <c r="XEN233" s="15"/>
      <c r="XEO233" s="15"/>
      <c r="XEP233" s="15"/>
      <c r="XEQ233" s="15"/>
      <c r="XER233" s="15"/>
      <c r="XES233" s="15"/>
      <c r="XET233" s="15"/>
      <c r="XEU233" s="15"/>
      <c r="XEV233" s="15"/>
      <c r="XEW233" s="15"/>
      <c r="XEX233" s="15"/>
      <c r="XEY233" s="15"/>
      <c r="XEZ233" s="15"/>
      <c r="XFA233" s="15"/>
      <c r="XFB233" s="15"/>
      <c r="XFC233" s="15"/>
      <c r="XFD233" s="15"/>
    </row>
    <row r="234" spans="1:21 16335:16384" s="103" customFormat="1" ht="11.25">
      <c r="A234" s="33"/>
      <c r="B234" s="34"/>
      <c r="C234" s="33"/>
      <c r="D234" s="131" t="s">
        <v>110</v>
      </c>
      <c r="E234" s="33"/>
      <c r="F234" s="132" t="s">
        <v>225</v>
      </c>
      <c r="G234" s="132"/>
      <c r="H234" s="132"/>
      <c r="I234" s="33"/>
      <c r="J234" s="33"/>
      <c r="K234" s="33"/>
      <c r="L234" s="33"/>
      <c r="M234" s="33"/>
      <c r="N234" s="34"/>
      <c r="O234" s="33"/>
      <c r="P234" s="33"/>
      <c r="Q234" s="33"/>
      <c r="R234" s="33"/>
      <c r="S234" s="33"/>
      <c r="T234" s="33"/>
      <c r="U234" s="33"/>
      <c r="XDG234" s="15"/>
      <c r="XDH234" s="15"/>
      <c r="XDI234" s="15"/>
      <c r="XDJ234" s="15"/>
      <c r="XDK234" s="15"/>
      <c r="XDL234" s="15"/>
      <c r="XDM234" s="15"/>
      <c r="XDN234" s="15"/>
      <c r="XDO234" s="15"/>
      <c r="XDP234" s="15"/>
      <c r="XDQ234" s="15"/>
      <c r="XDR234" s="15"/>
      <c r="XDS234" s="15"/>
      <c r="XDT234" s="15"/>
      <c r="XDU234" s="15"/>
      <c r="XDV234" s="15"/>
      <c r="XDW234" s="15"/>
      <c r="XDX234" s="15"/>
      <c r="XDY234" s="15"/>
      <c r="XDZ234" s="15"/>
      <c r="XEA234" s="15"/>
      <c r="XEB234" s="15"/>
      <c r="XEC234" s="15"/>
      <c r="XED234" s="15"/>
      <c r="XEE234" s="15"/>
      <c r="XEF234" s="15"/>
      <c r="XEG234" s="15"/>
      <c r="XEH234" s="15"/>
      <c r="XEI234" s="15"/>
      <c r="XEJ234" s="15"/>
      <c r="XEK234" s="15"/>
      <c r="XEL234" s="15"/>
      <c r="XEM234" s="15"/>
      <c r="XEN234" s="15"/>
      <c r="XEO234" s="15"/>
      <c r="XEP234" s="15"/>
      <c r="XEQ234" s="15"/>
      <c r="XER234" s="15"/>
      <c r="XES234" s="15"/>
      <c r="XET234" s="15"/>
      <c r="XEU234" s="15"/>
      <c r="XEV234" s="15"/>
      <c r="XEW234" s="15"/>
      <c r="XEX234" s="15"/>
      <c r="XEY234" s="15"/>
      <c r="XEZ234" s="15"/>
      <c r="XFA234" s="15"/>
      <c r="XFB234" s="15"/>
      <c r="XFC234" s="15"/>
      <c r="XFD234" s="15"/>
    </row>
    <row r="235" spans="1:21 16335:16384" s="103" customFormat="1" ht="11.25">
      <c r="A235" s="104"/>
      <c r="B235" s="136"/>
      <c r="C235" s="104"/>
      <c r="D235" s="130" t="s">
        <v>112</v>
      </c>
      <c r="E235" s="104"/>
      <c r="F235" s="138" t="s">
        <v>226</v>
      </c>
      <c r="G235" s="138"/>
      <c r="H235" s="138"/>
      <c r="I235" s="104"/>
      <c r="J235" s="140">
        <v>197.83</v>
      </c>
      <c r="K235" s="104"/>
      <c r="L235" s="104"/>
      <c r="M235" s="104"/>
      <c r="N235" s="136"/>
      <c r="O235" s="104"/>
      <c r="P235" s="104"/>
      <c r="Q235" s="104"/>
      <c r="R235" s="104"/>
      <c r="S235" s="104"/>
      <c r="T235" s="104"/>
      <c r="U235" s="104"/>
      <c r="XDG235" s="15"/>
      <c r="XDH235" s="15"/>
      <c r="XDI235" s="15"/>
      <c r="XDJ235" s="15"/>
      <c r="XDK235" s="15"/>
      <c r="XDL235" s="15"/>
      <c r="XDM235" s="15"/>
      <c r="XDN235" s="15"/>
      <c r="XDO235" s="15"/>
      <c r="XDP235" s="15"/>
      <c r="XDQ235" s="15"/>
      <c r="XDR235" s="15"/>
      <c r="XDS235" s="15"/>
      <c r="XDT235" s="15"/>
      <c r="XDU235" s="15"/>
      <c r="XDV235" s="15"/>
      <c r="XDW235" s="15"/>
      <c r="XDX235" s="15"/>
      <c r="XDY235" s="15"/>
      <c r="XDZ235" s="15"/>
      <c r="XEA235" s="15"/>
      <c r="XEB235" s="15"/>
      <c r="XEC235" s="15"/>
      <c r="XED235" s="15"/>
      <c r="XEE235" s="15"/>
      <c r="XEF235" s="15"/>
      <c r="XEG235" s="15"/>
      <c r="XEH235" s="15"/>
      <c r="XEI235" s="15"/>
      <c r="XEJ235" s="15"/>
      <c r="XEK235" s="15"/>
      <c r="XEL235" s="15"/>
      <c r="XEM235" s="15"/>
      <c r="XEN235" s="15"/>
      <c r="XEO235" s="15"/>
      <c r="XEP235" s="15"/>
      <c r="XEQ235" s="15"/>
      <c r="XER235" s="15"/>
      <c r="XES235" s="15"/>
      <c r="XET235" s="15"/>
      <c r="XEU235" s="15"/>
      <c r="XEV235" s="15"/>
      <c r="XEW235" s="15"/>
      <c r="XEX235" s="15"/>
      <c r="XEY235" s="15"/>
      <c r="XEZ235" s="15"/>
      <c r="XFA235" s="15"/>
      <c r="XFB235" s="15"/>
      <c r="XFC235" s="15"/>
      <c r="XFD235" s="15"/>
    </row>
    <row r="236" spans="1:21 16335:16384" s="104" customFormat="1" ht="44.25" customHeight="1">
      <c r="A236" s="33"/>
      <c r="B236" s="34"/>
      <c r="C236" s="121">
        <v>21</v>
      </c>
      <c r="D236" s="121" t="s">
        <v>103</v>
      </c>
      <c r="E236" s="122" t="s">
        <v>227</v>
      </c>
      <c r="F236" s="123" t="s">
        <v>228</v>
      </c>
      <c r="G236" s="124"/>
      <c r="H236" s="125"/>
      <c r="I236" s="126" t="s">
        <v>211</v>
      </c>
      <c r="J236" s="127">
        <f>J222</f>
        <v>13.279410000000002</v>
      </c>
      <c r="K236" s="128"/>
      <c r="L236" s="128">
        <f>ROUND(K236*J236,2)</f>
        <v>0</v>
      </c>
      <c r="M236" s="129" t="s">
        <v>107</v>
      </c>
      <c r="N236" s="34"/>
      <c r="O236" s="33"/>
      <c r="P236" s="33"/>
      <c r="Q236" s="33"/>
      <c r="R236" s="33"/>
      <c r="S236" s="33"/>
      <c r="T236" s="33"/>
      <c r="U236" s="33"/>
      <c r="XDG236" s="15"/>
      <c r="XDH236" s="15"/>
      <c r="XDI236" s="15"/>
      <c r="XDJ236" s="15"/>
      <c r="XDK236" s="15"/>
      <c r="XDL236" s="15"/>
      <c r="XDM236" s="15"/>
      <c r="XDN236" s="15"/>
      <c r="XDO236" s="15"/>
      <c r="XDP236" s="15"/>
      <c r="XDQ236" s="15"/>
      <c r="XDR236" s="15"/>
      <c r="XDS236" s="15"/>
      <c r="XDT236" s="15"/>
      <c r="XDU236" s="15"/>
      <c r="XDV236" s="15"/>
      <c r="XDW236" s="15"/>
      <c r="XDX236" s="15"/>
      <c r="XDY236" s="15"/>
      <c r="XDZ236" s="15"/>
      <c r="XEA236" s="15"/>
      <c r="XEB236" s="15"/>
      <c r="XEC236" s="15"/>
      <c r="XED236" s="15"/>
      <c r="XEE236" s="15"/>
      <c r="XEF236" s="15"/>
      <c r="XEG236" s="15"/>
      <c r="XEH236" s="15"/>
      <c r="XEI236" s="15"/>
      <c r="XEJ236" s="15"/>
      <c r="XEK236" s="15"/>
      <c r="XEL236" s="15"/>
      <c r="XEM236" s="15"/>
      <c r="XEN236" s="15"/>
      <c r="XEO236" s="15"/>
      <c r="XEP236" s="15"/>
      <c r="XEQ236" s="15"/>
      <c r="XER236" s="15"/>
      <c r="XES236" s="15"/>
      <c r="XET236" s="15"/>
      <c r="XEU236" s="15"/>
      <c r="XEV236" s="15"/>
      <c r="XEW236" s="15"/>
      <c r="XEX236" s="15"/>
      <c r="XEY236" s="15"/>
      <c r="XEZ236" s="15"/>
      <c r="XFA236" s="15"/>
      <c r="XFB236" s="15"/>
      <c r="XFC236" s="15"/>
      <c r="XFD236" s="15"/>
    </row>
    <row r="237" spans="1:21 16335:16384" s="105" customFormat="1" ht="29.25">
      <c r="A237" s="33"/>
      <c r="B237" s="34"/>
      <c r="C237" s="33"/>
      <c r="D237" s="130" t="s">
        <v>108</v>
      </c>
      <c r="E237" s="33"/>
      <c r="F237" s="141" t="s">
        <v>229</v>
      </c>
      <c r="G237" s="141"/>
      <c r="H237" s="141"/>
      <c r="I237" s="33"/>
      <c r="J237" s="33"/>
      <c r="K237" s="33"/>
      <c r="L237" s="33"/>
      <c r="M237" s="33"/>
      <c r="N237" s="34"/>
      <c r="O237" s="33"/>
      <c r="P237" s="33"/>
      <c r="Q237" s="33"/>
      <c r="R237" s="33"/>
      <c r="S237" s="33"/>
      <c r="T237" s="33"/>
      <c r="U237" s="33"/>
      <c r="XDG237" s="15"/>
      <c r="XDH237" s="15"/>
      <c r="XDI237" s="15"/>
      <c r="XDJ237" s="15"/>
      <c r="XDK237" s="15"/>
      <c r="XDL237" s="15"/>
      <c r="XDM237" s="15"/>
      <c r="XDN237" s="15"/>
      <c r="XDO237" s="15"/>
      <c r="XDP237" s="15"/>
      <c r="XDQ237" s="15"/>
      <c r="XDR237" s="15"/>
      <c r="XDS237" s="15"/>
      <c r="XDT237" s="15"/>
      <c r="XDU237" s="15"/>
      <c r="XDV237" s="15"/>
      <c r="XDW237" s="15"/>
      <c r="XDX237" s="15"/>
      <c r="XDY237" s="15"/>
      <c r="XDZ237" s="15"/>
      <c r="XEA237" s="15"/>
      <c r="XEB237" s="15"/>
      <c r="XEC237" s="15"/>
      <c r="XED237" s="15"/>
      <c r="XEE237" s="15"/>
      <c r="XEF237" s="15"/>
      <c r="XEG237" s="15"/>
      <c r="XEH237" s="15"/>
      <c r="XEI237" s="15"/>
      <c r="XEJ237" s="15"/>
      <c r="XEK237" s="15"/>
      <c r="XEL237" s="15"/>
      <c r="XEM237" s="15"/>
      <c r="XEN237" s="15"/>
      <c r="XEO237" s="15"/>
      <c r="XEP237" s="15"/>
      <c r="XEQ237" s="15"/>
      <c r="XER237" s="15"/>
      <c r="XES237" s="15"/>
      <c r="XET237" s="15"/>
      <c r="XEU237" s="15"/>
      <c r="XEV237" s="15"/>
      <c r="XEW237" s="15"/>
      <c r="XEX237" s="15"/>
      <c r="XEY237" s="15"/>
      <c r="XEZ237" s="15"/>
      <c r="XFA237" s="15"/>
      <c r="XFB237" s="15"/>
      <c r="XFC237" s="15"/>
      <c r="XFD237" s="15"/>
    </row>
    <row r="238" spans="1:21 16335:16384" s="29" customFormat="1" ht="11.25">
      <c r="A238" s="33"/>
      <c r="B238" s="34"/>
      <c r="C238" s="33"/>
      <c r="D238" s="131" t="s">
        <v>110</v>
      </c>
      <c r="E238" s="33"/>
      <c r="F238" s="132" t="s">
        <v>230</v>
      </c>
      <c r="G238" s="132"/>
      <c r="H238" s="132"/>
      <c r="I238" s="33"/>
      <c r="J238" s="33"/>
      <c r="K238" s="33"/>
      <c r="L238" s="33"/>
      <c r="M238" s="33"/>
      <c r="N238" s="34"/>
      <c r="O238" s="33"/>
      <c r="P238" s="33"/>
      <c r="Q238" s="33"/>
      <c r="R238" s="33"/>
      <c r="S238" s="33"/>
      <c r="T238" s="33"/>
      <c r="U238" s="33"/>
      <c r="XDG238" s="15"/>
      <c r="XDH238" s="15"/>
      <c r="XDI238" s="15"/>
      <c r="XDJ238" s="15"/>
      <c r="XDK238" s="15"/>
      <c r="XDL238" s="15"/>
      <c r="XDM238" s="15"/>
      <c r="XDN238" s="15"/>
      <c r="XDO238" s="15"/>
      <c r="XDP238" s="15"/>
      <c r="XDQ238" s="15"/>
      <c r="XDR238" s="15"/>
      <c r="XDS238" s="15"/>
      <c r="XDT238" s="15"/>
      <c r="XDU238" s="15"/>
      <c r="XDV238" s="15"/>
      <c r="XDW238" s="15"/>
      <c r="XDX238" s="15"/>
      <c r="XDY238" s="15"/>
      <c r="XDZ238" s="15"/>
      <c r="XEA238" s="15"/>
      <c r="XEB238" s="15"/>
      <c r="XEC238" s="15"/>
      <c r="XED238" s="15"/>
      <c r="XEE238" s="15"/>
      <c r="XEF238" s="15"/>
      <c r="XEG238" s="15"/>
      <c r="XEH238" s="15"/>
      <c r="XEI238" s="15"/>
      <c r="XEJ238" s="15"/>
      <c r="XEK238" s="15"/>
      <c r="XEL238" s="15"/>
      <c r="XEM238" s="15"/>
      <c r="XEN238" s="15"/>
      <c r="XEO238" s="15"/>
      <c r="XEP238" s="15"/>
      <c r="XEQ238" s="15"/>
      <c r="XER238" s="15"/>
      <c r="XES238" s="15"/>
      <c r="XET238" s="15"/>
      <c r="XEU238" s="15"/>
      <c r="XEV238" s="15"/>
      <c r="XEW238" s="15"/>
      <c r="XEX238" s="15"/>
      <c r="XEY238" s="15"/>
      <c r="XEZ238" s="15"/>
      <c r="XFA238" s="15"/>
      <c r="XFB238" s="15"/>
      <c r="XFC238" s="15"/>
      <c r="XFD238" s="15"/>
    </row>
    <row r="239" spans="1:21 16335:16384" s="29" customFormat="1" ht="22.9" customHeight="1">
      <c r="A239" s="113"/>
      <c r="B239" s="114"/>
      <c r="C239" s="113"/>
      <c r="D239" s="115" t="s">
        <v>49</v>
      </c>
      <c r="E239" s="142" t="s">
        <v>231</v>
      </c>
      <c r="F239" s="142" t="s">
        <v>232</v>
      </c>
      <c r="G239" s="142"/>
      <c r="H239" s="142"/>
      <c r="I239" s="143"/>
      <c r="J239" s="143"/>
      <c r="K239" s="143"/>
      <c r="L239" s="144">
        <f>L240</f>
        <v>0</v>
      </c>
      <c r="M239" s="113"/>
      <c r="N239" s="114"/>
      <c r="O239" s="113"/>
      <c r="P239" s="113"/>
      <c r="Q239" s="113"/>
      <c r="R239" s="113"/>
      <c r="S239" s="113"/>
      <c r="T239" s="113"/>
      <c r="U239" s="113"/>
      <c r="XDG239" s="15"/>
      <c r="XDH239" s="15"/>
      <c r="XDI239" s="15"/>
      <c r="XDJ239" s="15"/>
      <c r="XDK239" s="15"/>
      <c r="XDL239" s="15"/>
      <c r="XDM239" s="15"/>
      <c r="XDN239" s="15"/>
      <c r="XDO239" s="15"/>
      <c r="XDP239" s="15"/>
      <c r="XDQ239" s="15"/>
      <c r="XDR239" s="15"/>
      <c r="XDS239" s="15"/>
      <c r="XDT239" s="15"/>
      <c r="XDU239" s="15"/>
      <c r="XDV239" s="15"/>
      <c r="XDW239" s="15"/>
      <c r="XDX239" s="15"/>
      <c r="XDY239" s="15"/>
      <c r="XDZ239" s="15"/>
      <c r="XEA239" s="15"/>
      <c r="XEB239" s="15"/>
      <c r="XEC239" s="15"/>
      <c r="XED239" s="15"/>
      <c r="XEE239" s="15"/>
      <c r="XEF239" s="15"/>
      <c r="XEG239" s="15"/>
      <c r="XEH239" s="15"/>
      <c r="XEI239" s="15"/>
      <c r="XEJ239" s="15"/>
      <c r="XEK239" s="15"/>
      <c r="XEL239" s="15"/>
      <c r="XEM239" s="15"/>
      <c r="XEN239" s="15"/>
      <c r="XEO239" s="15"/>
      <c r="XEP239" s="15"/>
      <c r="XEQ239" s="15"/>
      <c r="XER239" s="15"/>
      <c r="XES239" s="15"/>
      <c r="XET239" s="15"/>
      <c r="XEU239" s="15"/>
      <c r="XEV239" s="15"/>
      <c r="XEW239" s="15"/>
      <c r="XEX239" s="15"/>
      <c r="XEY239" s="15"/>
      <c r="XEZ239" s="15"/>
      <c r="XFA239" s="15"/>
      <c r="XFB239" s="15"/>
      <c r="XFC239" s="15"/>
      <c r="XFD239" s="15"/>
    </row>
    <row r="240" spans="1:21 16335:16384" s="29" customFormat="1" ht="16.5" customHeight="1">
      <c r="A240" s="33"/>
      <c r="B240" s="34"/>
      <c r="C240" s="121">
        <v>22</v>
      </c>
      <c r="D240" s="121" t="s">
        <v>103</v>
      </c>
      <c r="E240" s="122" t="s">
        <v>233</v>
      </c>
      <c r="F240" s="123" t="s">
        <v>234</v>
      </c>
      <c r="G240" s="124"/>
      <c r="H240" s="125"/>
      <c r="I240" s="126" t="s">
        <v>211</v>
      </c>
      <c r="J240" s="127">
        <v>9.8000000000000007</v>
      </c>
      <c r="K240" s="128"/>
      <c r="L240" s="128">
        <f>ROUND(K240*J240,2)</f>
        <v>0</v>
      </c>
      <c r="M240" s="129" t="s">
        <v>107</v>
      </c>
      <c r="N240" s="34"/>
      <c r="O240" s="33"/>
      <c r="P240" s="33"/>
      <c r="Q240" s="33"/>
      <c r="R240" s="33"/>
      <c r="S240" s="33"/>
      <c r="T240" s="33"/>
      <c r="U240" s="33"/>
      <c r="XDG240" s="15"/>
      <c r="XDH240" s="15"/>
      <c r="XDI240" s="15"/>
      <c r="XDJ240" s="15"/>
      <c r="XDK240" s="15"/>
      <c r="XDL240" s="15"/>
      <c r="XDM240" s="15"/>
      <c r="XDN240" s="15"/>
      <c r="XDO240" s="15"/>
      <c r="XDP240" s="15"/>
      <c r="XDQ240" s="15"/>
      <c r="XDR240" s="15"/>
      <c r="XDS240" s="15"/>
      <c r="XDT240" s="15"/>
      <c r="XDU240" s="15"/>
      <c r="XDV240" s="15"/>
      <c r="XDW240" s="15"/>
      <c r="XDX240" s="15"/>
      <c r="XDY240" s="15"/>
      <c r="XDZ240" s="15"/>
      <c r="XEA240" s="15"/>
      <c r="XEB240" s="15"/>
      <c r="XEC240" s="15"/>
      <c r="XED240" s="15"/>
      <c r="XEE240" s="15"/>
      <c r="XEF240" s="15"/>
      <c r="XEG240" s="15"/>
      <c r="XEH240" s="15"/>
      <c r="XEI240" s="15"/>
      <c r="XEJ240" s="15"/>
      <c r="XEK240" s="15"/>
      <c r="XEL240" s="15"/>
      <c r="XEM240" s="15"/>
      <c r="XEN240" s="15"/>
      <c r="XEO240" s="15"/>
      <c r="XEP240" s="15"/>
      <c r="XEQ240" s="15"/>
      <c r="XER240" s="15"/>
      <c r="XES240" s="15"/>
      <c r="XET240" s="15"/>
      <c r="XEU240" s="15"/>
      <c r="XEV240" s="15"/>
      <c r="XEW240" s="15"/>
      <c r="XEX240" s="15"/>
      <c r="XEY240" s="15"/>
      <c r="XEZ240" s="15"/>
      <c r="XFA240" s="15"/>
      <c r="XFB240" s="15"/>
      <c r="XFC240" s="15"/>
      <c r="XFD240" s="15"/>
    </row>
    <row r="241" spans="1:21 16335:16384" s="103" customFormat="1" ht="24" customHeight="1">
      <c r="A241" s="33"/>
      <c r="B241" s="34"/>
      <c r="C241" s="33"/>
      <c r="D241" s="130" t="s">
        <v>108</v>
      </c>
      <c r="E241" s="33"/>
      <c r="F241" s="335" t="s">
        <v>235</v>
      </c>
      <c r="G241" s="335"/>
      <c r="H241" s="335"/>
      <c r="I241" s="33"/>
      <c r="J241" s="33"/>
      <c r="K241" s="33"/>
      <c r="L241" s="33"/>
      <c r="M241" s="33"/>
      <c r="N241" s="34"/>
      <c r="O241" s="33"/>
      <c r="P241" s="33"/>
      <c r="Q241" s="33"/>
      <c r="R241" s="33"/>
      <c r="S241" s="33"/>
      <c r="T241" s="33"/>
      <c r="U241" s="33"/>
      <c r="XDG241" s="15"/>
      <c r="XDH241" s="15"/>
      <c r="XDI241" s="15"/>
      <c r="XDJ241" s="15"/>
      <c r="XDK241" s="15"/>
      <c r="XDL241" s="15"/>
      <c r="XDM241" s="15"/>
      <c r="XDN241" s="15"/>
      <c r="XDO241" s="15"/>
      <c r="XDP241" s="15"/>
      <c r="XDQ241" s="15"/>
      <c r="XDR241" s="15"/>
      <c r="XDS241" s="15"/>
      <c r="XDT241" s="15"/>
      <c r="XDU241" s="15"/>
      <c r="XDV241" s="15"/>
      <c r="XDW241" s="15"/>
      <c r="XDX241" s="15"/>
      <c r="XDY241" s="15"/>
      <c r="XDZ241" s="15"/>
      <c r="XEA241" s="15"/>
      <c r="XEB241" s="15"/>
      <c r="XEC241" s="15"/>
      <c r="XED241" s="15"/>
      <c r="XEE241" s="15"/>
      <c r="XEF241" s="15"/>
      <c r="XEG241" s="15"/>
      <c r="XEH241" s="15"/>
      <c r="XEI241" s="15"/>
      <c r="XEJ241" s="15"/>
      <c r="XEK241" s="15"/>
      <c r="XEL241" s="15"/>
      <c r="XEM241" s="15"/>
      <c r="XEN241" s="15"/>
      <c r="XEO241" s="15"/>
      <c r="XEP241" s="15"/>
      <c r="XEQ241" s="15"/>
      <c r="XER241" s="15"/>
      <c r="XES241" s="15"/>
      <c r="XET241" s="15"/>
      <c r="XEU241" s="15"/>
      <c r="XEV241" s="15"/>
      <c r="XEW241" s="15"/>
      <c r="XEX241" s="15"/>
      <c r="XEY241" s="15"/>
      <c r="XEZ241" s="15"/>
      <c r="XFA241" s="15"/>
      <c r="XFB241" s="15"/>
      <c r="XFC241" s="15"/>
      <c r="XFD241" s="15"/>
    </row>
    <row r="242" spans="1:21 16335:16384" s="103" customFormat="1" ht="11.25">
      <c r="A242" s="33"/>
      <c r="B242" s="34"/>
      <c r="C242" s="33"/>
      <c r="D242" s="131" t="s">
        <v>110</v>
      </c>
      <c r="E242" s="33"/>
      <c r="F242" s="132" t="s">
        <v>236</v>
      </c>
      <c r="G242" s="132"/>
      <c r="H242" s="132"/>
      <c r="I242" s="33"/>
      <c r="J242" s="33"/>
      <c r="K242" s="33"/>
      <c r="L242" s="33"/>
      <c r="M242" s="33"/>
      <c r="N242" s="34"/>
      <c r="O242" s="33"/>
      <c r="P242" s="33"/>
      <c r="Q242" s="33"/>
      <c r="R242" s="33"/>
      <c r="S242" s="33"/>
      <c r="T242" s="33"/>
      <c r="U242" s="33"/>
      <c r="XDG242" s="15"/>
      <c r="XDH242" s="15"/>
      <c r="XDI242" s="15"/>
      <c r="XDJ242" s="15"/>
      <c r="XDK242" s="15"/>
      <c r="XDL242" s="15"/>
      <c r="XDM242" s="15"/>
      <c r="XDN242" s="15"/>
      <c r="XDO242" s="15"/>
      <c r="XDP242" s="15"/>
      <c r="XDQ242" s="15"/>
      <c r="XDR242" s="15"/>
      <c r="XDS242" s="15"/>
      <c r="XDT242" s="15"/>
      <c r="XDU242" s="15"/>
      <c r="XDV242" s="15"/>
      <c r="XDW242" s="15"/>
      <c r="XDX242" s="15"/>
      <c r="XDY242" s="15"/>
      <c r="XDZ242" s="15"/>
      <c r="XEA242" s="15"/>
      <c r="XEB242" s="15"/>
      <c r="XEC242" s="15"/>
      <c r="XED242" s="15"/>
      <c r="XEE242" s="15"/>
      <c r="XEF242" s="15"/>
      <c r="XEG242" s="15"/>
      <c r="XEH242" s="15"/>
      <c r="XEI242" s="15"/>
      <c r="XEJ242" s="15"/>
      <c r="XEK242" s="15"/>
      <c r="XEL242" s="15"/>
      <c r="XEM242" s="15"/>
      <c r="XEN242" s="15"/>
      <c r="XEO242" s="15"/>
      <c r="XEP242" s="15"/>
      <c r="XEQ242" s="15"/>
      <c r="XER242" s="15"/>
      <c r="XES242" s="15"/>
      <c r="XET242" s="15"/>
      <c r="XEU242" s="15"/>
      <c r="XEV242" s="15"/>
      <c r="XEW242" s="15"/>
      <c r="XEX242" s="15"/>
      <c r="XEY242" s="15"/>
      <c r="XEZ242" s="15"/>
      <c r="XFA242" s="15"/>
      <c r="XFB242" s="15"/>
      <c r="XFC242" s="15"/>
      <c r="XFD242" s="15"/>
    </row>
    <row r="243" spans="1:21 16335:16384" s="104" customFormat="1" ht="25.9" customHeight="1">
      <c r="A243" s="113"/>
      <c r="B243" s="114"/>
      <c r="C243" s="113"/>
      <c r="D243" s="159" t="s">
        <v>49</v>
      </c>
      <c r="E243" s="116" t="s">
        <v>237</v>
      </c>
      <c r="F243" s="116" t="s">
        <v>238</v>
      </c>
      <c r="G243" s="116"/>
      <c r="H243" s="116"/>
      <c r="I243" s="143"/>
      <c r="J243" s="143"/>
      <c r="K243" s="143"/>
      <c r="L243" s="118">
        <f>L244+L270+L288+L295+L339+L391</f>
        <v>0</v>
      </c>
      <c r="M243" s="113"/>
      <c r="N243" s="114"/>
      <c r="O243" s="113"/>
      <c r="P243" s="113"/>
      <c r="Q243" s="113"/>
      <c r="R243" s="113"/>
      <c r="S243" s="113"/>
      <c r="T243" s="113"/>
      <c r="U243" s="113"/>
      <c r="XDG243" s="15"/>
      <c r="XDH243" s="15"/>
      <c r="XDI243" s="15"/>
      <c r="XDJ243" s="15"/>
      <c r="XDK243" s="15"/>
      <c r="XDL243" s="15"/>
      <c r="XDM243" s="15"/>
      <c r="XDN243" s="15"/>
      <c r="XDO243" s="15"/>
      <c r="XDP243" s="15"/>
      <c r="XDQ243" s="15"/>
      <c r="XDR243" s="15"/>
      <c r="XDS243" s="15"/>
      <c r="XDT243" s="15"/>
      <c r="XDU243" s="15"/>
      <c r="XDV243" s="15"/>
      <c r="XDW243" s="15"/>
      <c r="XDX243" s="15"/>
      <c r="XDY243" s="15"/>
      <c r="XDZ243" s="15"/>
      <c r="XEA243" s="15"/>
      <c r="XEB243" s="15"/>
      <c r="XEC243" s="15"/>
      <c r="XED243" s="15"/>
      <c r="XEE243" s="15"/>
      <c r="XEF243" s="15"/>
      <c r="XEG243" s="15"/>
      <c r="XEH243" s="15"/>
      <c r="XEI243" s="15"/>
      <c r="XEJ243" s="15"/>
      <c r="XEK243" s="15"/>
      <c r="XEL243" s="15"/>
      <c r="XEM243" s="15"/>
      <c r="XEN243" s="15"/>
      <c r="XEO243" s="15"/>
      <c r="XEP243" s="15"/>
      <c r="XEQ243" s="15"/>
      <c r="XER243" s="15"/>
      <c r="XES243" s="15"/>
      <c r="XET243" s="15"/>
      <c r="XEU243" s="15"/>
      <c r="XEV243" s="15"/>
      <c r="XEW243" s="15"/>
      <c r="XEX243" s="15"/>
      <c r="XEY243" s="15"/>
      <c r="XEZ243" s="15"/>
      <c r="XFA243" s="15"/>
      <c r="XFB243" s="15"/>
      <c r="XFC243" s="15"/>
      <c r="XFD243" s="15"/>
    </row>
    <row r="244" spans="1:21 16335:16384" s="105" customFormat="1" ht="22.9" customHeight="1">
      <c r="A244" s="160"/>
      <c r="B244" s="114"/>
      <c r="C244" s="113"/>
      <c r="D244" s="115" t="s">
        <v>49</v>
      </c>
      <c r="E244" s="142" t="s">
        <v>239</v>
      </c>
      <c r="F244" s="142" t="s">
        <v>240</v>
      </c>
      <c r="G244" s="142"/>
      <c r="H244" s="142"/>
      <c r="I244" s="143"/>
      <c r="J244" s="143"/>
      <c r="K244" s="143"/>
      <c r="L244" s="144">
        <f>SUM(L245:L269)</f>
        <v>0</v>
      </c>
      <c r="M244" s="113"/>
      <c r="N244" s="114"/>
      <c r="O244" s="37">
        <f>L244</f>
        <v>0</v>
      </c>
      <c r="P244" s="113"/>
      <c r="Q244" s="113"/>
      <c r="R244" s="113"/>
      <c r="S244" s="113"/>
      <c r="T244" s="113"/>
      <c r="U244" s="113"/>
      <c r="XDG244" s="15"/>
      <c r="XDH244" s="15"/>
      <c r="XDI244" s="15"/>
      <c r="XDJ244" s="15"/>
      <c r="XDK244" s="15"/>
      <c r="XDL244" s="15"/>
      <c r="XDM244" s="15"/>
      <c r="XDN244" s="15"/>
      <c r="XDO244" s="15"/>
      <c r="XDP244" s="15"/>
      <c r="XDQ244" s="15"/>
      <c r="XDR244" s="15"/>
      <c r="XDS244" s="15"/>
      <c r="XDT244" s="15"/>
      <c r="XDU244" s="15"/>
      <c r="XDV244" s="15"/>
      <c r="XDW244" s="15"/>
      <c r="XDX244" s="15"/>
      <c r="XDY244" s="15"/>
      <c r="XDZ244" s="15"/>
      <c r="XEA244" s="15"/>
      <c r="XEB244" s="15"/>
      <c r="XEC244" s="15"/>
      <c r="XED244" s="15"/>
      <c r="XEE244" s="15"/>
      <c r="XEF244" s="15"/>
      <c r="XEG244" s="15"/>
      <c r="XEH244" s="15"/>
      <c r="XEI244" s="15"/>
      <c r="XEJ244" s="15"/>
      <c r="XEK244" s="15"/>
      <c r="XEL244" s="15"/>
      <c r="XEM244" s="15"/>
      <c r="XEN244" s="15"/>
      <c r="XEO244" s="15"/>
      <c r="XEP244" s="15"/>
      <c r="XEQ244" s="15"/>
      <c r="XER244" s="15"/>
      <c r="XES244" s="15"/>
      <c r="XET244" s="15"/>
      <c r="XEU244" s="15"/>
      <c r="XEV244" s="15"/>
      <c r="XEW244" s="15"/>
      <c r="XEX244" s="15"/>
      <c r="XEY244" s="15"/>
      <c r="XEZ244" s="15"/>
      <c r="XFA244" s="15"/>
      <c r="XFB244" s="15"/>
      <c r="XFC244" s="15"/>
      <c r="XFD244" s="15"/>
    </row>
    <row r="245" spans="1:21 16335:16384" s="29" customFormat="1" ht="24.2" customHeight="1">
      <c r="A245" s="33"/>
      <c r="B245" s="34"/>
      <c r="C245" s="121">
        <v>23</v>
      </c>
      <c r="D245" s="121" t="s">
        <v>103</v>
      </c>
      <c r="E245" s="122" t="s">
        <v>241</v>
      </c>
      <c r="F245" s="123" t="s">
        <v>242</v>
      </c>
      <c r="G245" s="124"/>
      <c r="H245" s="125"/>
      <c r="I245" s="126" t="s">
        <v>106</v>
      </c>
      <c r="J245" s="127">
        <f>J249+J250</f>
        <v>8.64</v>
      </c>
      <c r="K245" s="128"/>
      <c r="L245" s="128">
        <f>ROUND(K245*J245,2)</f>
        <v>0</v>
      </c>
      <c r="M245" s="129" t="s">
        <v>107</v>
      </c>
      <c r="N245" s="34"/>
      <c r="O245" s="33"/>
      <c r="P245" s="33"/>
      <c r="Q245" s="33"/>
      <c r="R245" s="33"/>
      <c r="S245" s="33"/>
      <c r="T245" s="33"/>
      <c r="U245" s="33"/>
      <c r="XDG245" s="15"/>
      <c r="XDH245" s="15"/>
      <c r="XDI245" s="15"/>
      <c r="XDJ245" s="15"/>
      <c r="XDK245" s="15"/>
      <c r="XDL245" s="15"/>
      <c r="XDM245" s="15"/>
      <c r="XDN245" s="15"/>
      <c r="XDO245" s="15"/>
      <c r="XDP245" s="15"/>
      <c r="XDQ245" s="15"/>
      <c r="XDR245" s="15"/>
      <c r="XDS245" s="15"/>
      <c r="XDT245" s="15"/>
      <c r="XDU245" s="15"/>
      <c r="XDV245" s="15"/>
      <c r="XDW245" s="15"/>
      <c r="XDX245" s="15"/>
      <c r="XDY245" s="15"/>
      <c r="XDZ245" s="15"/>
      <c r="XEA245" s="15"/>
      <c r="XEB245" s="15"/>
      <c r="XEC245" s="15"/>
      <c r="XED245" s="15"/>
      <c r="XEE245" s="15"/>
      <c r="XEF245" s="15"/>
      <c r="XEG245" s="15"/>
      <c r="XEH245" s="15"/>
      <c r="XEI245" s="15"/>
      <c r="XEJ245" s="15"/>
      <c r="XEK245" s="15"/>
      <c r="XEL245" s="15"/>
      <c r="XEM245" s="15"/>
      <c r="XEN245" s="15"/>
      <c r="XEO245" s="15"/>
      <c r="XEP245" s="15"/>
      <c r="XEQ245" s="15"/>
      <c r="XER245" s="15"/>
      <c r="XES245" s="15"/>
      <c r="XET245" s="15"/>
      <c r="XEU245" s="15"/>
      <c r="XEV245" s="15"/>
      <c r="XEW245" s="15"/>
      <c r="XEX245" s="15"/>
      <c r="XEY245" s="15"/>
      <c r="XEZ245" s="15"/>
      <c r="XFA245" s="15"/>
      <c r="XFB245" s="15"/>
      <c r="XFC245" s="15"/>
      <c r="XFD245" s="15"/>
    </row>
    <row r="246" spans="1:21 16335:16384" s="29" customFormat="1" ht="16.350000000000001" customHeight="1">
      <c r="A246" s="33"/>
      <c r="B246" s="34"/>
      <c r="C246" s="33"/>
      <c r="D246" s="130" t="s">
        <v>108</v>
      </c>
      <c r="E246" s="33"/>
      <c r="F246" s="335" t="s">
        <v>243</v>
      </c>
      <c r="G246" s="335"/>
      <c r="H246" s="335"/>
      <c r="I246" s="33"/>
      <c r="J246" s="33"/>
      <c r="K246" s="33"/>
      <c r="L246" s="33"/>
      <c r="M246" s="33"/>
      <c r="N246" s="34"/>
      <c r="O246" s="33"/>
      <c r="P246" s="33"/>
      <c r="Q246" s="33"/>
      <c r="R246" s="33"/>
      <c r="S246" s="33"/>
      <c r="T246" s="33"/>
      <c r="U246" s="33"/>
      <c r="XDG246" s="15"/>
      <c r="XDH246" s="15"/>
      <c r="XDI246" s="15"/>
      <c r="XDJ246" s="15"/>
      <c r="XDK246" s="15"/>
      <c r="XDL246" s="15"/>
      <c r="XDM246" s="15"/>
      <c r="XDN246" s="15"/>
      <c r="XDO246" s="15"/>
      <c r="XDP246" s="15"/>
      <c r="XDQ246" s="15"/>
      <c r="XDR246" s="15"/>
      <c r="XDS246" s="15"/>
      <c r="XDT246" s="15"/>
      <c r="XDU246" s="15"/>
      <c r="XDV246" s="15"/>
      <c r="XDW246" s="15"/>
      <c r="XDX246" s="15"/>
      <c r="XDY246" s="15"/>
      <c r="XDZ246" s="15"/>
      <c r="XEA246" s="15"/>
      <c r="XEB246" s="15"/>
      <c r="XEC246" s="15"/>
      <c r="XED246" s="15"/>
      <c r="XEE246" s="15"/>
      <c r="XEF246" s="15"/>
      <c r="XEG246" s="15"/>
      <c r="XEH246" s="15"/>
      <c r="XEI246" s="15"/>
      <c r="XEJ246" s="15"/>
      <c r="XEK246" s="15"/>
      <c r="XEL246" s="15"/>
      <c r="XEM246" s="15"/>
      <c r="XEN246" s="15"/>
      <c r="XEO246" s="15"/>
      <c r="XEP246" s="15"/>
      <c r="XEQ246" s="15"/>
      <c r="XER246" s="15"/>
      <c r="XES246" s="15"/>
      <c r="XET246" s="15"/>
      <c r="XEU246" s="15"/>
      <c r="XEV246" s="15"/>
      <c r="XEW246" s="15"/>
      <c r="XEX246" s="15"/>
      <c r="XEY246" s="15"/>
      <c r="XEZ246" s="15"/>
      <c r="XFA246" s="15"/>
      <c r="XFB246" s="15"/>
      <c r="XFC246" s="15"/>
      <c r="XFD246" s="15"/>
    </row>
    <row r="247" spans="1:21 16335:16384" s="29" customFormat="1" ht="11.25">
      <c r="A247" s="33"/>
      <c r="B247" s="34"/>
      <c r="C247" s="33"/>
      <c r="D247" s="131" t="s">
        <v>110</v>
      </c>
      <c r="E247" s="33"/>
      <c r="F247" s="132" t="s">
        <v>244</v>
      </c>
      <c r="G247" s="132"/>
      <c r="H247" s="132"/>
      <c r="I247" s="33"/>
      <c r="J247" s="33"/>
      <c r="K247" s="33"/>
      <c r="L247" s="33"/>
      <c r="M247" s="33"/>
      <c r="N247" s="34"/>
      <c r="O247" s="33"/>
      <c r="P247" s="33"/>
      <c r="Q247" s="33"/>
      <c r="R247" s="33"/>
      <c r="S247" s="33"/>
      <c r="T247" s="33"/>
      <c r="U247" s="33"/>
      <c r="XDG247" s="15"/>
      <c r="XDH247" s="15"/>
      <c r="XDI247" s="15"/>
      <c r="XDJ247" s="15"/>
      <c r="XDK247" s="15"/>
      <c r="XDL247" s="15"/>
      <c r="XDM247" s="15"/>
      <c r="XDN247" s="15"/>
      <c r="XDO247" s="15"/>
      <c r="XDP247" s="15"/>
      <c r="XDQ247" s="15"/>
      <c r="XDR247" s="15"/>
      <c r="XDS247" s="15"/>
      <c r="XDT247" s="15"/>
      <c r="XDU247" s="15"/>
      <c r="XDV247" s="15"/>
      <c r="XDW247" s="15"/>
      <c r="XDX247" s="15"/>
      <c r="XDY247" s="15"/>
      <c r="XDZ247" s="15"/>
      <c r="XEA247" s="15"/>
      <c r="XEB247" s="15"/>
      <c r="XEC247" s="15"/>
      <c r="XED247" s="15"/>
      <c r="XEE247" s="15"/>
      <c r="XEF247" s="15"/>
      <c r="XEG247" s="15"/>
      <c r="XEH247" s="15"/>
      <c r="XEI247" s="15"/>
      <c r="XEJ247" s="15"/>
      <c r="XEK247" s="15"/>
      <c r="XEL247" s="15"/>
      <c r="XEM247" s="15"/>
      <c r="XEN247" s="15"/>
      <c r="XEO247" s="15"/>
      <c r="XEP247" s="15"/>
      <c r="XEQ247" s="15"/>
      <c r="XER247" s="15"/>
      <c r="XES247" s="15"/>
      <c r="XET247" s="15"/>
      <c r="XEU247" s="15"/>
      <c r="XEV247" s="15"/>
      <c r="XEW247" s="15"/>
      <c r="XEX247" s="15"/>
      <c r="XEY247" s="15"/>
      <c r="XEZ247" s="15"/>
      <c r="XFA247" s="15"/>
      <c r="XFB247" s="15"/>
      <c r="XFC247" s="15"/>
      <c r="XFD247" s="15"/>
    </row>
    <row r="248" spans="1:21 16335:16384" s="29" customFormat="1" ht="13.35" customHeight="1">
      <c r="A248" s="33"/>
      <c r="B248" s="34"/>
      <c r="C248" s="33"/>
      <c r="D248" s="131"/>
      <c r="E248" s="33"/>
      <c r="F248" s="337" t="s">
        <v>245</v>
      </c>
      <c r="G248" s="337"/>
      <c r="H248" s="337"/>
      <c r="I248" s="33"/>
      <c r="J248" s="33"/>
      <c r="K248" s="33"/>
      <c r="L248" s="33"/>
      <c r="M248" s="33"/>
      <c r="N248" s="34"/>
      <c r="O248" s="33"/>
      <c r="P248" s="33"/>
      <c r="Q248" s="33"/>
      <c r="R248" s="33"/>
      <c r="S248" s="33"/>
      <c r="T248" s="33"/>
      <c r="U248" s="33"/>
      <c r="XDG248" s="15"/>
      <c r="XDH248" s="15"/>
      <c r="XDI248" s="15"/>
      <c r="XDJ248" s="15"/>
      <c r="XDK248" s="15"/>
      <c r="XDL248" s="15"/>
      <c r="XDM248" s="15"/>
      <c r="XDN248" s="15"/>
      <c r="XDO248" s="15"/>
      <c r="XDP248" s="15"/>
      <c r="XDQ248" s="15"/>
      <c r="XDR248" s="15"/>
      <c r="XDS248" s="15"/>
      <c r="XDT248" s="15"/>
      <c r="XDU248" s="15"/>
      <c r="XDV248" s="15"/>
      <c r="XDW248" s="15"/>
      <c r="XDX248" s="15"/>
      <c r="XDY248" s="15"/>
      <c r="XDZ248" s="15"/>
      <c r="XEA248" s="15"/>
      <c r="XEB248" s="15"/>
      <c r="XEC248" s="15"/>
      <c r="XED248" s="15"/>
      <c r="XEE248" s="15"/>
      <c r="XEF248" s="15"/>
      <c r="XEG248" s="15"/>
      <c r="XEH248" s="15"/>
      <c r="XEI248" s="15"/>
      <c r="XEJ248" s="15"/>
      <c r="XEK248" s="15"/>
      <c r="XEL248" s="15"/>
      <c r="XEM248" s="15"/>
      <c r="XEN248" s="15"/>
      <c r="XEO248" s="15"/>
      <c r="XEP248" s="15"/>
      <c r="XEQ248" s="15"/>
      <c r="XER248" s="15"/>
      <c r="XES248" s="15"/>
      <c r="XET248" s="15"/>
      <c r="XEU248" s="15"/>
      <c r="XEV248" s="15"/>
      <c r="XEW248" s="15"/>
      <c r="XEX248" s="15"/>
      <c r="XEY248" s="15"/>
      <c r="XEZ248" s="15"/>
      <c r="XFA248" s="15"/>
      <c r="XFB248" s="15"/>
      <c r="XFC248" s="15"/>
      <c r="XFD248" s="15"/>
    </row>
    <row r="249" spans="1:21 16335:16384" s="29" customFormat="1" ht="11.25">
      <c r="A249" s="103"/>
      <c r="B249" s="133"/>
      <c r="C249" s="103"/>
      <c r="D249" s="130" t="s">
        <v>112</v>
      </c>
      <c r="E249" s="134"/>
      <c r="F249" s="135" t="s">
        <v>246</v>
      </c>
      <c r="G249" s="161">
        <v>0.8</v>
      </c>
      <c r="H249" s="161">
        <v>3.6</v>
      </c>
      <c r="I249" s="103"/>
      <c r="J249" s="140">
        <f>G249*H249</f>
        <v>2.8800000000000003</v>
      </c>
      <c r="K249" s="103"/>
      <c r="L249" s="103"/>
      <c r="M249" s="103"/>
      <c r="N249" s="133"/>
      <c r="O249" s="103"/>
      <c r="P249" s="103"/>
      <c r="Q249" s="103"/>
      <c r="R249" s="103"/>
      <c r="S249" s="103"/>
      <c r="T249" s="103"/>
      <c r="U249" s="103"/>
      <c r="XDG249" s="15"/>
      <c r="XDH249" s="15"/>
      <c r="XDI249" s="15"/>
      <c r="XDJ249" s="15"/>
      <c r="XDK249" s="15"/>
      <c r="XDL249" s="15"/>
      <c r="XDM249" s="15"/>
      <c r="XDN249" s="15"/>
      <c r="XDO249" s="15"/>
      <c r="XDP249" s="15"/>
      <c r="XDQ249" s="15"/>
      <c r="XDR249" s="15"/>
      <c r="XDS249" s="15"/>
      <c r="XDT249" s="15"/>
      <c r="XDU249" s="15"/>
      <c r="XDV249" s="15"/>
      <c r="XDW249" s="15"/>
      <c r="XDX249" s="15"/>
      <c r="XDY249" s="15"/>
      <c r="XDZ249" s="15"/>
      <c r="XEA249" s="15"/>
      <c r="XEB249" s="15"/>
      <c r="XEC249" s="15"/>
      <c r="XED249" s="15"/>
      <c r="XEE249" s="15"/>
      <c r="XEF249" s="15"/>
      <c r="XEG249" s="15"/>
      <c r="XEH249" s="15"/>
      <c r="XEI249" s="15"/>
      <c r="XEJ249" s="15"/>
      <c r="XEK249" s="15"/>
      <c r="XEL249" s="15"/>
      <c r="XEM249" s="15"/>
      <c r="XEN249" s="15"/>
      <c r="XEO249" s="15"/>
      <c r="XEP249" s="15"/>
      <c r="XEQ249" s="15"/>
      <c r="XER249" s="15"/>
      <c r="XES249" s="15"/>
      <c r="XET249" s="15"/>
      <c r="XEU249" s="15"/>
      <c r="XEV249" s="15"/>
      <c r="XEW249" s="15"/>
      <c r="XEX249" s="15"/>
      <c r="XEY249" s="15"/>
      <c r="XEZ249" s="15"/>
      <c r="XFA249" s="15"/>
      <c r="XFB249" s="15"/>
      <c r="XFC249" s="15"/>
      <c r="XFD249" s="15"/>
    </row>
    <row r="250" spans="1:21 16335:16384" s="29" customFormat="1" ht="11.25">
      <c r="A250" s="104"/>
      <c r="B250" s="136"/>
      <c r="C250" s="104"/>
      <c r="D250" s="130" t="s">
        <v>112</v>
      </c>
      <c r="E250" s="137"/>
      <c r="F250" s="135" t="s">
        <v>247</v>
      </c>
      <c r="G250" s="161">
        <v>1.6</v>
      </c>
      <c r="H250" s="161">
        <v>3.6</v>
      </c>
      <c r="I250" s="103"/>
      <c r="J250" s="140">
        <f>G250*H250</f>
        <v>5.7600000000000007</v>
      </c>
      <c r="K250" s="104"/>
      <c r="L250" s="104"/>
      <c r="M250" s="104"/>
      <c r="N250" s="136"/>
      <c r="O250" s="104"/>
      <c r="P250" s="104"/>
      <c r="Q250" s="104"/>
      <c r="R250" s="104"/>
      <c r="S250" s="104"/>
      <c r="T250" s="104"/>
      <c r="U250" s="104"/>
      <c r="XDG250" s="15"/>
      <c r="XDH250" s="15"/>
      <c r="XDI250" s="15"/>
      <c r="XDJ250" s="15"/>
      <c r="XDK250" s="15"/>
      <c r="XDL250" s="15"/>
      <c r="XDM250" s="15"/>
      <c r="XDN250" s="15"/>
      <c r="XDO250" s="15"/>
      <c r="XDP250" s="15"/>
      <c r="XDQ250" s="15"/>
      <c r="XDR250" s="15"/>
      <c r="XDS250" s="15"/>
      <c r="XDT250" s="15"/>
      <c r="XDU250" s="15"/>
      <c r="XDV250" s="15"/>
      <c r="XDW250" s="15"/>
      <c r="XDX250" s="15"/>
      <c r="XDY250" s="15"/>
      <c r="XDZ250" s="15"/>
      <c r="XEA250" s="15"/>
      <c r="XEB250" s="15"/>
      <c r="XEC250" s="15"/>
      <c r="XED250" s="15"/>
      <c r="XEE250" s="15"/>
      <c r="XEF250" s="15"/>
      <c r="XEG250" s="15"/>
      <c r="XEH250" s="15"/>
      <c r="XEI250" s="15"/>
      <c r="XEJ250" s="15"/>
      <c r="XEK250" s="15"/>
      <c r="XEL250" s="15"/>
      <c r="XEM250" s="15"/>
      <c r="XEN250" s="15"/>
      <c r="XEO250" s="15"/>
      <c r="XEP250" s="15"/>
      <c r="XEQ250" s="15"/>
      <c r="XER250" s="15"/>
      <c r="XES250" s="15"/>
      <c r="XET250" s="15"/>
      <c r="XEU250" s="15"/>
      <c r="XEV250" s="15"/>
      <c r="XEW250" s="15"/>
      <c r="XEX250" s="15"/>
      <c r="XEY250" s="15"/>
      <c r="XEZ250" s="15"/>
      <c r="XFA250" s="15"/>
      <c r="XFB250" s="15"/>
      <c r="XFC250" s="15"/>
      <c r="XFD250" s="15"/>
    </row>
    <row r="251" spans="1:21 16335:16384" s="105" customFormat="1" ht="16.5" customHeight="1">
      <c r="A251" s="33"/>
      <c r="B251" s="34"/>
      <c r="C251" s="162">
        <v>24</v>
      </c>
      <c r="D251" s="162" t="s">
        <v>248</v>
      </c>
      <c r="E251" s="163" t="s">
        <v>249</v>
      </c>
      <c r="F251" s="164" t="s">
        <v>250</v>
      </c>
      <c r="G251" s="165"/>
      <c r="H251" s="166"/>
      <c r="I251" s="167" t="s">
        <v>211</v>
      </c>
      <c r="J251" s="168">
        <f>G254*J245</f>
        <v>3.888E-3</v>
      </c>
      <c r="K251" s="169"/>
      <c r="L251" s="169">
        <f>ROUND(K251*J251,2)</f>
        <v>0</v>
      </c>
      <c r="M251" s="170" t="s">
        <v>107</v>
      </c>
      <c r="N251" s="171"/>
      <c r="O251" s="33"/>
      <c r="P251" s="33"/>
      <c r="Q251" s="33"/>
      <c r="R251" s="33"/>
      <c r="S251" s="33"/>
      <c r="T251" s="33"/>
      <c r="U251" s="33"/>
      <c r="XDG251" s="15"/>
      <c r="XDH251" s="15"/>
      <c r="XDI251" s="15"/>
      <c r="XDJ251" s="15"/>
      <c r="XDK251" s="15"/>
      <c r="XDL251" s="15"/>
      <c r="XDM251" s="15"/>
      <c r="XDN251" s="15"/>
      <c r="XDO251" s="15"/>
      <c r="XDP251" s="15"/>
      <c r="XDQ251" s="15"/>
      <c r="XDR251" s="15"/>
      <c r="XDS251" s="15"/>
      <c r="XDT251" s="15"/>
      <c r="XDU251" s="15"/>
      <c r="XDV251" s="15"/>
      <c r="XDW251" s="15"/>
      <c r="XDX251" s="15"/>
      <c r="XDY251" s="15"/>
      <c r="XDZ251" s="15"/>
      <c r="XEA251" s="15"/>
      <c r="XEB251" s="15"/>
      <c r="XEC251" s="15"/>
      <c r="XED251" s="15"/>
      <c r="XEE251" s="15"/>
      <c r="XEF251" s="15"/>
      <c r="XEG251" s="15"/>
      <c r="XEH251" s="15"/>
      <c r="XEI251" s="15"/>
      <c r="XEJ251" s="15"/>
      <c r="XEK251" s="15"/>
      <c r="XEL251" s="15"/>
      <c r="XEM251" s="15"/>
      <c r="XEN251" s="15"/>
      <c r="XEO251" s="15"/>
      <c r="XEP251" s="15"/>
      <c r="XEQ251" s="15"/>
      <c r="XER251" s="15"/>
      <c r="XES251" s="15"/>
      <c r="XET251" s="15"/>
      <c r="XEU251" s="15"/>
      <c r="XEV251" s="15"/>
      <c r="XEW251" s="15"/>
      <c r="XEX251" s="15"/>
      <c r="XEY251" s="15"/>
      <c r="XEZ251" s="15"/>
      <c r="XFA251" s="15"/>
      <c r="XFB251" s="15"/>
      <c r="XFC251" s="15"/>
      <c r="XFD251" s="15"/>
    </row>
    <row r="252" spans="1:21 16335:16384" s="29" customFormat="1" ht="11.25">
      <c r="A252" s="33"/>
      <c r="B252" s="34"/>
      <c r="C252" s="33"/>
      <c r="D252" s="130" t="s">
        <v>108</v>
      </c>
      <c r="E252" s="33"/>
      <c r="F252" s="141" t="s">
        <v>250</v>
      </c>
      <c r="G252" s="141"/>
      <c r="H252" s="141"/>
      <c r="I252" s="33"/>
      <c r="J252" s="33"/>
      <c r="K252" s="33"/>
      <c r="L252" s="33"/>
      <c r="M252" s="33"/>
      <c r="N252" s="34"/>
      <c r="O252" s="33"/>
      <c r="P252" s="33"/>
      <c r="Q252" s="33"/>
      <c r="R252" s="33"/>
      <c r="S252" s="33"/>
      <c r="T252" s="33"/>
      <c r="U252" s="33"/>
      <c r="XDG252" s="15"/>
      <c r="XDH252" s="15"/>
      <c r="XDI252" s="15"/>
      <c r="XDJ252" s="15"/>
      <c r="XDK252" s="15"/>
      <c r="XDL252" s="15"/>
      <c r="XDM252" s="15"/>
      <c r="XDN252" s="15"/>
      <c r="XDO252" s="15"/>
      <c r="XDP252" s="15"/>
      <c r="XDQ252" s="15"/>
      <c r="XDR252" s="15"/>
      <c r="XDS252" s="15"/>
      <c r="XDT252" s="15"/>
      <c r="XDU252" s="15"/>
      <c r="XDV252" s="15"/>
      <c r="XDW252" s="15"/>
      <c r="XDX252" s="15"/>
      <c r="XDY252" s="15"/>
      <c r="XDZ252" s="15"/>
      <c r="XEA252" s="15"/>
      <c r="XEB252" s="15"/>
      <c r="XEC252" s="15"/>
      <c r="XED252" s="15"/>
      <c r="XEE252" s="15"/>
      <c r="XEF252" s="15"/>
      <c r="XEG252" s="15"/>
      <c r="XEH252" s="15"/>
      <c r="XEI252" s="15"/>
      <c r="XEJ252" s="15"/>
      <c r="XEK252" s="15"/>
      <c r="XEL252" s="15"/>
      <c r="XEM252" s="15"/>
      <c r="XEN252" s="15"/>
      <c r="XEO252" s="15"/>
      <c r="XEP252" s="15"/>
      <c r="XEQ252" s="15"/>
      <c r="XER252" s="15"/>
      <c r="XES252" s="15"/>
      <c r="XET252" s="15"/>
      <c r="XEU252" s="15"/>
      <c r="XEV252" s="15"/>
      <c r="XEW252" s="15"/>
      <c r="XEX252" s="15"/>
      <c r="XEY252" s="15"/>
      <c r="XEZ252" s="15"/>
      <c r="XFA252" s="15"/>
      <c r="XFB252" s="15"/>
      <c r="XFC252" s="15"/>
      <c r="XFD252" s="15"/>
    </row>
    <row r="253" spans="1:21 16335:16384" s="29" customFormat="1" ht="11.25">
      <c r="A253" s="33"/>
      <c r="B253" s="34"/>
      <c r="C253" s="33"/>
      <c r="D253" s="130"/>
      <c r="E253" s="33"/>
      <c r="F253" s="154" t="s">
        <v>182</v>
      </c>
      <c r="G253" s="155">
        <f>C$245</f>
        <v>23</v>
      </c>
      <c r="H253" s="141"/>
      <c r="I253" s="33"/>
      <c r="J253" s="33"/>
      <c r="K253" s="33"/>
      <c r="L253" s="33"/>
      <c r="M253" s="33"/>
      <c r="N253" s="34"/>
      <c r="O253" s="33"/>
      <c r="P253" s="33"/>
      <c r="Q253" s="33"/>
      <c r="R253" s="33"/>
      <c r="S253" s="33"/>
      <c r="T253" s="33"/>
      <c r="U253" s="33"/>
      <c r="XDG253" s="15"/>
      <c r="XDH253" s="15"/>
      <c r="XDI253" s="15"/>
      <c r="XDJ253" s="15"/>
      <c r="XDK253" s="15"/>
      <c r="XDL253" s="15"/>
      <c r="XDM253" s="15"/>
      <c r="XDN253" s="15"/>
      <c r="XDO253" s="15"/>
      <c r="XDP253" s="15"/>
      <c r="XDQ253" s="15"/>
      <c r="XDR253" s="15"/>
      <c r="XDS253" s="15"/>
      <c r="XDT253" s="15"/>
      <c r="XDU253" s="15"/>
      <c r="XDV253" s="15"/>
      <c r="XDW253" s="15"/>
      <c r="XDX253" s="15"/>
      <c r="XDY253" s="15"/>
      <c r="XDZ253" s="15"/>
      <c r="XEA253" s="15"/>
      <c r="XEB253" s="15"/>
      <c r="XEC253" s="15"/>
      <c r="XED253" s="15"/>
      <c r="XEE253" s="15"/>
      <c r="XEF253" s="15"/>
      <c r="XEG253" s="15"/>
      <c r="XEH253" s="15"/>
      <c r="XEI253" s="15"/>
      <c r="XEJ253" s="15"/>
      <c r="XEK253" s="15"/>
      <c r="XEL253" s="15"/>
      <c r="XEM253" s="15"/>
      <c r="XEN253" s="15"/>
      <c r="XEO253" s="15"/>
      <c r="XEP253" s="15"/>
      <c r="XEQ253" s="15"/>
      <c r="XER253" s="15"/>
      <c r="XES253" s="15"/>
      <c r="XET253" s="15"/>
      <c r="XEU253" s="15"/>
      <c r="XEV253" s="15"/>
      <c r="XEW253" s="15"/>
      <c r="XEX253" s="15"/>
      <c r="XEY253" s="15"/>
      <c r="XEZ253" s="15"/>
      <c r="XFA253" s="15"/>
      <c r="XFB253" s="15"/>
      <c r="XFC253" s="15"/>
      <c r="XFD253" s="15"/>
    </row>
    <row r="254" spans="1:21 16335:16384" s="29" customFormat="1" ht="11.25">
      <c r="A254" s="104"/>
      <c r="B254" s="136"/>
      <c r="C254" s="104"/>
      <c r="D254" s="130" t="s">
        <v>112</v>
      </c>
      <c r="E254" s="104"/>
      <c r="F254" s="146" t="s">
        <v>251</v>
      </c>
      <c r="G254" s="338">
        <v>4.4999999999999999E-4</v>
      </c>
      <c r="H254" s="338"/>
      <c r="I254" s="104"/>
      <c r="J254" s="140"/>
      <c r="K254" s="104"/>
      <c r="L254" s="104"/>
      <c r="M254" s="104"/>
      <c r="N254" s="136"/>
      <c r="O254" s="104"/>
      <c r="P254" s="104"/>
      <c r="Q254" s="104"/>
      <c r="R254" s="104"/>
      <c r="S254" s="104"/>
      <c r="T254" s="104"/>
      <c r="U254" s="104"/>
      <c r="XDG254" s="15"/>
      <c r="XDH254" s="15"/>
      <c r="XDI254" s="15"/>
      <c r="XDJ254" s="15"/>
      <c r="XDK254" s="15"/>
      <c r="XDL254" s="15"/>
      <c r="XDM254" s="15"/>
      <c r="XDN254" s="15"/>
      <c r="XDO254" s="15"/>
      <c r="XDP254" s="15"/>
      <c r="XDQ254" s="15"/>
      <c r="XDR254" s="15"/>
      <c r="XDS254" s="15"/>
      <c r="XDT254" s="15"/>
      <c r="XDU254" s="15"/>
      <c r="XDV254" s="15"/>
      <c r="XDW254" s="15"/>
      <c r="XDX254" s="15"/>
      <c r="XDY254" s="15"/>
      <c r="XDZ254" s="15"/>
      <c r="XEA254" s="15"/>
      <c r="XEB254" s="15"/>
      <c r="XEC254" s="15"/>
      <c r="XED254" s="15"/>
      <c r="XEE254" s="15"/>
      <c r="XEF254" s="15"/>
      <c r="XEG254" s="15"/>
      <c r="XEH254" s="15"/>
      <c r="XEI254" s="15"/>
      <c r="XEJ254" s="15"/>
      <c r="XEK254" s="15"/>
      <c r="XEL254" s="15"/>
      <c r="XEM254" s="15"/>
      <c r="XEN254" s="15"/>
      <c r="XEO254" s="15"/>
      <c r="XEP254" s="15"/>
      <c r="XEQ254" s="15"/>
      <c r="XER254" s="15"/>
      <c r="XES254" s="15"/>
      <c r="XET254" s="15"/>
      <c r="XEU254" s="15"/>
      <c r="XEV254" s="15"/>
      <c r="XEW254" s="15"/>
      <c r="XEX254" s="15"/>
      <c r="XEY254" s="15"/>
      <c r="XEZ254" s="15"/>
      <c r="XFA254" s="15"/>
      <c r="XFB254" s="15"/>
      <c r="XFC254" s="15"/>
      <c r="XFD254" s="15"/>
    </row>
    <row r="255" spans="1:21 16335:16384" s="29" customFormat="1" ht="24.2" customHeight="1">
      <c r="A255" s="33"/>
      <c r="B255" s="34"/>
      <c r="C255" s="121">
        <v>25</v>
      </c>
      <c r="D255" s="121" t="s">
        <v>103</v>
      </c>
      <c r="E255" s="122" t="s">
        <v>252</v>
      </c>
      <c r="F255" s="123" t="s">
        <v>253</v>
      </c>
      <c r="G255" s="124"/>
      <c r="H255" s="125"/>
      <c r="I255" s="126" t="s">
        <v>106</v>
      </c>
      <c r="J255" s="127">
        <f>J245</f>
        <v>8.64</v>
      </c>
      <c r="K255" s="128"/>
      <c r="L255" s="128">
        <f>ROUND(K255*J255,2)</f>
        <v>0</v>
      </c>
      <c r="M255" s="129" t="s">
        <v>107</v>
      </c>
      <c r="N255" s="34"/>
      <c r="O255" s="33"/>
      <c r="P255" s="33"/>
      <c r="Q255" s="33"/>
      <c r="R255" s="33"/>
      <c r="S255" s="33"/>
      <c r="T255" s="33"/>
      <c r="U255" s="33"/>
      <c r="XDG255" s="15"/>
      <c r="XDH255" s="15"/>
      <c r="XDI255" s="15"/>
      <c r="XDJ255" s="15"/>
      <c r="XDK255" s="15"/>
      <c r="XDL255" s="15"/>
      <c r="XDM255" s="15"/>
      <c r="XDN255" s="15"/>
      <c r="XDO255" s="15"/>
      <c r="XDP255" s="15"/>
      <c r="XDQ255" s="15"/>
      <c r="XDR255" s="15"/>
      <c r="XDS255" s="15"/>
      <c r="XDT255" s="15"/>
      <c r="XDU255" s="15"/>
      <c r="XDV255" s="15"/>
      <c r="XDW255" s="15"/>
      <c r="XDX255" s="15"/>
      <c r="XDY255" s="15"/>
      <c r="XDZ255" s="15"/>
      <c r="XEA255" s="15"/>
      <c r="XEB255" s="15"/>
      <c r="XEC255" s="15"/>
      <c r="XED255" s="15"/>
      <c r="XEE255" s="15"/>
      <c r="XEF255" s="15"/>
      <c r="XEG255" s="15"/>
      <c r="XEH255" s="15"/>
      <c r="XEI255" s="15"/>
      <c r="XEJ255" s="15"/>
      <c r="XEK255" s="15"/>
      <c r="XEL255" s="15"/>
      <c r="XEM255" s="15"/>
      <c r="XEN255" s="15"/>
      <c r="XEO255" s="15"/>
      <c r="XEP255" s="15"/>
      <c r="XEQ255" s="15"/>
      <c r="XER255" s="15"/>
      <c r="XES255" s="15"/>
      <c r="XET255" s="15"/>
      <c r="XEU255" s="15"/>
      <c r="XEV255" s="15"/>
      <c r="XEW255" s="15"/>
      <c r="XEX255" s="15"/>
      <c r="XEY255" s="15"/>
      <c r="XEZ255" s="15"/>
      <c r="XFA255" s="15"/>
      <c r="XFB255" s="15"/>
      <c r="XFC255" s="15"/>
      <c r="XFD255" s="15"/>
    </row>
    <row r="256" spans="1:21 16335:16384" s="103" customFormat="1" ht="19.5">
      <c r="A256" s="33"/>
      <c r="B256" s="34"/>
      <c r="C256" s="33"/>
      <c r="D256" s="130" t="s">
        <v>108</v>
      </c>
      <c r="E256" s="33"/>
      <c r="F256" s="141" t="s">
        <v>254</v>
      </c>
      <c r="G256" s="141"/>
      <c r="H256" s="141"/>
      <c r="I256" s="33"/>
      <c r="J256" s="33"/>
      <c r="K256" s="33"/>
      <c r="L256" s="33"/>
      <c r="M256" s="33"/>
      <c r="N256" s="34"/>
      <c r="O256" s="33"/>
      <c r="P256" s="33"/>
      <c r="Q256" s="33"/>
      <c r="R256" s="33"/>
      <c r="S256" s="33"/>
      <c r="T256" s="33"/>
      <c r="U256" s="33"/>
      <c r="XDG256" s="15"/>
      <c r="XDH256" s="15"/>
      <c r="XDI256" s="15"/>
      <c r="XDJ256" s="15"/>
      <c r="XDK256" s="15"/>
      <c r="XDL256" s="15"/>
      <c r="XDM256" s="15"/>
      <c r="XDN256" s="15"/>
      <c r="XDO256" s="15"/>
      <c r="XDP256" s="15"/>
      <c r="XDQ256" s="15"/>
      <c r="XDR256" s="15"/>
      <c r="XDS256" s="15"/>
      <c r="XDT256" s="15"/>
      <c r="XDU256" s="15"/>
      <c r="XDV256" s="15"/>
      <c r="XDW256" s="15"/>
      <c r="XDX256" s="15"/>
      <c r="XDY256" s="15"/>
      <c r="XDZ256" s="15"/>
      <c r="XEA256" s="15"/>
      <c r="XEB256" s="15"/>
      <c r="XEC256" s="15"/>
      <c r="XED256" s="15"/>
      <c r="XEE256" s="15"/>
      <c r="XEF256" s="15"/>
      <c r="XEG256" s="15"/>
      <c r="XEH256" s="15"/>
      <c r="XEI256" s="15"/>
      <c r="XEJ256" s="15"/>
      <c r="XEK256" s="15"/>
      <c r="XEL256" s="15"/>
      <c r="XEM256" s="15"/>
      <c r="XEN256" s="15"/>
      <c r="XEO256" s="15"/>
      <c r="XEP256" s="15"/>
      <c r="XEQ256" s="15"/>
      <c r="XER256" s="15"/>
      <c r="XES256" s="15"/>
      <c r="XET256" s="15"/>
      <c r="XEU256" s="15"/>
      <c r="XEV256" s="15"/>
      <c r="XEW256" s="15"/>
      <c r="XEX256" s="15"/>
      <c r="XEY256" s="15"/>
      <c r="XEZ256" s="15"/>
      <c r="XFA256" s="15"/>
      <c r="XFB256" s="15"/>
      <c r="XFC256" s="15"/>
      <c r="XFD256" s="15"/>
    </row>
    <row r="257" spans="1:21 16335:16384" s="103" customFormat="1" ht="11.25">
      <c r="A257" s="33"/>
      <c r="B257" s="34"/>
      <c r="C257" s="33"/>
      <c r="D257" s="131" t="s">
        <v>110</v>
      </c>
      <c r="E257" s="33"/>
      <c r="F257" s="132" t="s">
        <v>255</v>
      </c>
      <c r="G257" s="132"/>
      <c r="H257" s="132"/>
      <c r="I257" s="33"/>
      <c r="J257" s="33"/>
      <c r="K257" s="33"/>
      <c r="L257" s="33"/>
      <c r="M257" s="33"/>
      <c r="N257" s="34"/>
      <c r="O257" s="33"/>
      <c r="P257" s="33"/>
      <c r="Q257" s="33"/>
      <c r="R257" s="33"/>
      <c r="S257" s="33"/>
      <c r="T257" s="33"/>
      <c r="U257" s="33"/>
      <c r="XDG257" s="15"/>
      <c r="XDH257" s="15"/>
      <c r="XDI257" s="15"/>
      <c r="XDJ257" s="15"/>
      <c r="XDK257" s="15"/>
      <c r="XDL257" s="15"/>
      <c r="XDM257" s="15"/>
      <c r="XDN257" s="15"/>
      <c r="XDO257" s="15"/>
      <c r="XDP257" s="15"/>
      <c r="XDQ257" s="15"/>
      <c r="XDR257" s="15"/>
      <c r="XDS257" s="15"/>
      <c r="XDT257" s="15"/>
      <c r="XDU257" s="15"/>
      <c r="XDV257" s="15"/>
      <c r="XDW257" s="15"/>
      <c r="XDX257" s="15"/>
      <c r="XDY257" s="15"/>
      <c r="XDZ257" s="15"/>
      <c r="XEA257" s="15"/>
      <c r="XEB257" s="15"/>
      <c r="XEC257" s="15"/>
      <c r="XED257" s="15"/>
      <c r="XEE257" s="15"/>
      <c r="XEF257" s="15"/>
      <c r="XEG257" s="15"/>
      <c r="XEH257" s="15"/>
      <c r="XEI257" s="15"/>
      <c r="XEJ257" s="15"/>
      <c r="XEK257" s="15"/>
      <c r="XEL257" s="15"/>
      <c r="XEM257" s="15"/>
      <c r="XEN257" s="15"/>
      <c r="XEO257" s="15"/>
      <c r="XEP257" s="15"/>
      <c r="XEQ257" s="15"/>
      <c r="XER257" s="15"/>
      <c r="XES257" s="15"/>
      <c r="XET257" s="15"/>
      <c r="XEU257" s="15"/>
      <c r="XEV257" s="15"/>
      <c r="XEW257" s="15"/>
      <c r="XEX257" s="15"/>
      <c r="XEY257" s="15"/>
      <c r="XEZ257" s="15"/>
      <c r="XFA257" s="15"/>
      <c r="XFB257" s="15"/>
      <c r="XFC257" s="15"/>
      <c r="XFD257" s="15"/>
    </row>
    <row r="258" spans="1:21 16335:16384" s="104" customFormat="1" ht="11.25">
      <c r="A258" s="103"/>
      <c r="B258" s="133"/>
      <c r="C258" s="103"/>
      <c r="D258" s="130" t="s">
        <v>112</v>
      </c>
      <c r="E258" s="134"/>
      <c r="F258" s="154" t="s">
        <v>182</v>
      </c>
      <c r="G258" s="155">
        <f>C$245</f>
        <v>23</v>
      </c>
      <c r="H258" s="135"/>
      <c r="I258" s="103"/>
      <c r="J258" s="134"/>
      <c r="K258" s="103"/>
      <c r="L258" s="103"/>
      <c r="M258" s="103"/>
      <c r="N258" s="133"/>
      <c r="O258" s="103"/>
      <c r="P258" s="103"/>
      <c r="Q258" s="103"/>
      <c r="R258" s="103"/>
      <c r="S258" s="103"/>
      <c r="T258" s="103"/>
      <c r="U258" s="103"/>
      <c r="XDG258" s="15"/>
      <c r="XDH258" s="15"/>
      <c r="XDI258" s="15"/>
      <c r="XDJ258" s="15"/>
      <c r="XDK258" s="15"/>
      <c r="XDL258" s="15"/>
      <c r="XDM258" s="15"/>
      <c r="XDN258" s="15"/>
      <c r="XDO258" s="15"/>
      <c r="XDP258" s="15"/>
      <c r="XDQ258" s="15"/>
      <c r="XDR258" s="15"/>
      <c r="XDS258" s="15"/>
      <c r="XDT258" s="15"/>
      <c r="XDU258" s="15"/>
      <c r="XDV258" s="15"/>
      <c r="XDW258" s="15"/>
      <c r="XDX258" s="15"/>
      <c r="XDY258" s="15"/>
      <c r="XDZ258" s="15"/>
      <c r="XEA258" s="15"/>
      <c r="XEB258" s="15"/>
      <c r="XEC258" s="15"/>
      <c r="XED258" s="15"/>
      <c r="XEE258" s="15"/>
      <c r="XEF258" s="15"/>
      <c r="XEG258" s="15"/>
      <c r="XEH258" s="15"/>
      <c r="XEI258" s="15"/>
      <c r="XEJ258" s="15"/>
      <c r="XEK258" s="15"/>
      <c r="XEL258" s="15"/>
      <c r="XEM258" s="15"/>
      <c r="XEN258" s="15"/>
      <c r="XEO258" s="15"/>
      <c r="XEP258" s="15"/>
      <c r="XEQ258" s="15"/>
      <c r="XER258" s="15"/>
      <c r="XES258" s="15"/>
      <c r="XET258" s="15"/>
      <c r="XEU258" s="15"/>
      <c r="XEV258" s="15"/>
      <c r="XEW258" s="15"/>
      <c r="XEX258" s="15"/>
      <c r="XEY258" s="15"/>
      <c r="XEZ258" s="15"/>
      <c r="XFA258" s="15"/>
      <c r="XFB258" s="15"/>
      <c r="XFC258" s="15"/>
      <c r="XFD258" s="15"/>
    </row>
    <row r="259" spans="1:21 16335:16384" s="105" customFormat="1" ht="35.25" customHeight="1">
      <c r="A259" s="33"/>
      <c r="B259" s="34"/>
      <c r="C259" s="162">
        <v>26</v>
      </c>
      <c r="D259" s="162" t="s">
        <v>248</v>
      </c>
      <c r="E259" s="163" t="s">
        <v>256</v>
      </c>
      <c r="F259" s="339" t="s">
        <v>257</v>
      </c>
      <c r="G259" s="339"/>
      <c r="H259" s="339"/>
      <c r="I259" s="167" t="s">
        <v>106</v>
      </c>
      <c r="J259" s="168">
        <f>J255*G262</f>
        <v>9.9359999999999999</v>
      </c>
      <c r="K259" s="169"/>
      <c r="L259" s="169">
        <f>ROUND(K259*J259,2)</f>
        <v>0</v>
      </c>
      <c r="M259" s="170" t="s">
        <v>107</v>
      </c>
      <c r="N259" s="171"/>
      <c r="O259" s="33"/>
      <c r="P259" s="33"/>
      <c r="Q259" s="33"/>
      <c r="R259" s="33"/>
      <c r="S259" s="33"/>
      <c r="T259" s="33"/>
      <c r="U259" s="33"/>
      <c r="XDG259" s="15"/>
      <c r="XDH259" s="15"/>
      <c r="XDI259" s="15"/>
      <c r="XDJ259" s="15"/>
      <c r="XDK259" s="15"/>
      <c r="XDL259" s="15"/>
      <c r="XDM259" s="15"/>
      <c r="XDN259" s="15"/>
      <c r="XDO259" s="15"/>
      <c r="XDP259" s="15"/>
      <c r="XDQ259" s="15"/>
      <c r="XDR259" s="15"/>
      <c r="XDS259" s="15"/>
      <c r="XDT259" s="15"/>
      <c r="XDU259" s="15"/>
      <c r="XDV259" s="15"/>
      <c r="XDW259" s="15"/>
      <c r="XDX259" s="15"/>
      <c r="XDY259" s="15"/>
      <c r="XDZ259" s="15"/>
      <c r="XEA259" s="15"/>
      <c r="XEB259" s="15"/>
      <c r="XEC259" s="15"/>
      <c r="XED259" s="15"/>
      <c r="XEE259" s="15"/>
      <c r="XEF259" s="15"/>
      <c r="XEG259" s="15"/>
      <c r="XEH259" s="15"/>
      <c r="XEI259" s="15"/>
      <c r="XEJ259" s="15"/>
      <c r="XEK259" s="15"/>
      <c r="XEL259" s="15"/>
      <c r="XEM259" s="15"/>
      <c r="XEN259" s="15"/>
      <c r="XEO259" s="15"/>
      <c r="XEP259" s="15"/>
      <c r="XEQ259" s="15"/>
      <c r="XER259" s="15"/>
      <c r="XES259" s="15"/>
      <c r="XET259" s="15"/>
      <c r="XEU259" s="15"/>
      <c r="XEV259" s="15"/>
      <c r="XEW259" s="15"/>
      <c r="XEX259" s="15"/>
      <c r="XEY259" s="15"/>
      <c r="XEZ259" s="15"/>
      <c r="XFA259" s="15"/>
      <c r="XFB259" s="15"/>
      <c r="XFC259" s="15"/>
      <c r="XFD259" s="15"/>
    </row>
    <row r="260" spans="1:21 16335:16384" s="29" customFormat="1" ht="23.85" customHeight="1">
      <c r="A260" s="33"/>
      <c r="B260" s="34"/>
      <c r="C260" s="33"/>
      <c r="D260" s="130" t="s">
        <v>108</v>
      </c>
      <c r="E260" s="33"/>
      <c r="F260" s="335" t="s">
        <v>258</v>
      </c>
      <c r="G260" s="335"/>
      <c r="H260" s="335"/>
      <c r="I260" s="33"/>
      <c r="J260" s="33"/>
      <c r="K260" s="33"/>
      <c r="L260" s="33"/>
      <c r="M260" s="33"/>
      <c r="N260" s="34"/>
      <c r="O260" s="33"/>
      <c r="P260" s="33"/>
      <c r="Q260" s="33"/>
      <c r="R260" s="33"/>
      <c r="S260" s="33"/>
      <c r="T260" s="33"/>
      <c r="U260" s="33"/>
      <c r="XDG260" s="15"/>
      <c r="XDH260" s="15"/>
      <c r="XDI260" s="15"/>
      <c r="XDJ260" s="15"/>
      <c r="XDK260" s="15"/>
      <c r="XDL260" s="15"/>
      <c r="XDM260" s="15"/>
      <c r="XDN260" s="15"/>
      <c r="XDO260" s="15"/>
      <c r="XDP260" s="15"/>
      <c r="XDQ260" s="15"/>
      <c r="XDR260" s="15"/>
      <c r="XDS260" s="15"/>
      <c r="XDT260" s="15"/>
      <c r="XDU260" s="15"/>
      <c r="XDV260" s="15"/>
      <c r="XDW260" s="15"/>
      <c r="XDX260" s="15"/>
      <c r="XDY260" s="15"/>
      <c r="XDZ260" s="15"/>
      <c r="XEA260" s="15"/>
      <c r="XEB260" s="15"/>
      <c r="XEC260" s="15"/>
      <c r="XED260" s="15"/>
      <c r="XEE260" s="15"/>
      <c r="XEF260" s="15"/>
      <c r="XEG260" s="15"/>
      <c r="XEH260" s="15"/>
      <c r="XEI260" s="15"/>
      <c r="XEJ260" s="15"/>
      <c r="XEK260" s="15"/>
      <c r="XEL260" s="15"/>
      <c r="XEM260" s="15"/>
      <c r="XEN260" s="15"/>
      <c r="XEO260" s="15"/>
      <c r="XEP260" s="15"/>
      <c r="XEQ260" s="15"/>
      <c r="XER260" s="15"/>
      <c r="XES260" s="15"/>
      <c r="XET260" s="15"/>
      <c r="XEU260" s="15"/>
      <c r="XEV260" s="15"/>
      <c r="XEW260" s="15"/>
      <c r="XEX260" s="15"/>
      <c r="XEY260" s="15"/>
      <c r="XEZ260" s="15"/>
      <c r="XFA260" s="15"/>
      <c r="XFB260" s="15"/>
      <c r="XFC260" s="15"/>
      <c r="XFD260" s="15"/>
    </row>
    <row r="261" spans="1:21 16335:16384" s="29" customFormat="1" ht="12.4" customHeight="1">
      <c r="A261" s="33"/>
      <c r="B261" s="34"/>
      <c r="C261" s="33"/>
      <c r="D261" s="130"/>
      <c r="E261" s="33"/>
      <c r="F261" s="154" t="s">
        <v>182</v>
      </c>
      <c r="G261" s="155">
        <f>C$245</f>
        <v>23</v>
      </c>
      <c r="H261" s="141"/>
      <c r="I261" s="33"/>
      <c r="J261" s="33"/>
      <c r="K261" s="33"/>
      <c r="L261" s="33"/>
      <c r="M261" s="33"/>
      <c r="N261" s="34"/>
      <c r="O261" s="33"/>
      <c r="P261" s="33"/>
      <c r="Q261" s="33"/>
      <c r="R261" s="33"/>
      <c r="S261" s="33"/>
      <c r="T261" s="33"/>
      <c r="U261" s="33"/>
      <c r="XDG261" s="15"/>
      <c r="XDH261" s="15"/>
      <c r="XDI261" s="15"/>
      <c r="XDJ261" s="15"/>
      <c r="XDK261" s="15"/>
      <c r="XDL261" s="15"/>
      <c r="XDM261" s="15"/>
      <c r="XDN261" s="15"/>
      <c r="XDO261" s="15"/>
      <c r="XDP261" s="15"/>
      <c r="XDQ261" s="15"/>
      <c r="XDR261" s="15"/>
      <c r="XDS261" s="15"/>
      <c r="XDT261" s="15"/>
      <c r="XDU261" s="15"/>
      <c r="XDV261" s="15"/>
      <c r="XDW261" s="15"/>
      <c r="XDX261" s="15"/>
      <c r="XDY261" s="15"/>
      <c r="XDZ261" s="15"/>
      <c r="XEA261" s="15"/>
      <c r="XEB261" s="15"/>
      <c r="XEC261" s="15"/>
      <c r="XED261" s="15"/>
      <c r="XEE261" s="15"/>
      <c r="XEF261" s="15"/>
      <c r="XEG261" s="15"/>
      <c r="XEH261" s="15"/>
      <c r="XEI261" s="15"/>
      <c r="XEJ261" s="15"/>
      <c r="XEK261" s="15"/>
      <c r="XEL261" s="15"/>
      <c r="XEM261" s="15"/>
      <c r="XEN261" s="15"/>
      <c r="XEO261" s="15"/>
      <c r="XEP261" s="15"/>
      <c r="XEQ261" s="15"/>
      <c r="XER261" s="15"/>
      <c r="XES261" s="15"/>
      <c r="XET261" s="15"/>
      <c r="XEU261" s="15"/>
      <c r="XEV261" s="15"/>
      <c r="XEW261" s="15"/>
      <c r="XEX261" s="15"/>
      <c r="XEY261" s="15"/>
      <c r="XEZ261" s="15"/>
      <c r="XFA261" s="15"/>
      <c r="XFB261" s="15"/>
      <c r="XFC261" s="15"/>
      <c r="XFD261" s="15"/>
    </row>
    <row r="262" spans="1:21 16335:16384" s="29" customFormat="1" ht="11.25">
      <c r="A262" s="104"/>
      <c r="B262" s="136"/>
      <c r="C262" s="104"/>
      <c r="D262" s="130" t="s">
        <v>112</v>
      </c>
      <c r="E262" s="104"/>
      <c r="F262" s="146" t="s">
        <v>251</v>
      </c>
      <c r="G262" s="138">
        <v>1.1499999999999999</v>
      </c>
      <c r="H262" s="138"/>
      <c r="I262" s="104"/>
      <c r="J262" s="140"/>
      <c r="K262" s="104"/>
      <c r="L262" s="104"/>
      <c r="M262" s="104"/>
      <c r="N262" s="136"/>
      <c r="O262" s="104"/>
      <c r="P262" s="104"/>
      <c r="Q262" s="104"/>
      <c r="R262" s="104"/>
      <c r="S262" s="104"/>
      <c r="T262" s="104"/>
      <c r="U262" s="104"/>
      <c r="XDG262" s="15"/>
      <c r="XDH262" s="15"/>
      <c r="XDI262" s="15"/>
      <c r="XDJ262" s="15"/>
      <c r="XDK262" s="15"/>
      <c r="XDL262" s="15"/>
      <c r="XDM262" s="15"/>
      <c r="XDN262" s="15"/>
      <c r="XDO262" s="15"/>
      <c r="XDP262" s="15"/>
      <c r="XDQ262" s="15"/>
      <c r="XDR262" s="15"/>
      <c r="XDS262" s="15"/>
      <c r="XDT262" s="15"/>
      <c r="XDU262" s="15"/>
      <c r="XDV262" s="15"/>
      <c r="XDW262" s="15"/>
      <c r="XDX262" s="15"/>
      <c r="XDY262" s="15"/>
      <c r="XDZ262" s="15"/>
      <c r="XEA262" s="15"/>
      <c r="XEB262" s="15"/>
      <c r="XEC262" s="15"/>
      <c r="XED262" s="15"/>
      <c r="XEE262" s="15"/>
      <c r="XEF262" s="15"/>
      <c r="XEG262" s="15"/>
      <c r="XEH262" s="15"/>
      <c r="XEI262" s="15"/>
      <c r="XEJ262" s="15"/>
      <c r="XEK262" s="15"/>
      <c r="XEL262" s="15"/>
      <c r="XEM262" s="15"/>
      <c r="XEN262" s="15"/>
      <c r="XEO262" s="15"/>
      <c r="XEP262" s="15"/>
      <c r="XEQ262" s="15"/>
      <c r="XER262" s="15"/>
      <c r="XES262" s="15"/>
      <c r="XET262" s="15"/>
      <c r="XEU262" s="15"/>
      <c r="XEV262" s="15"/>
      <c r="XEW262" s="15"/>
      <c r="XEX262" s="15"/>
      <c r="XEY262" s="15"/>
      <c r="XEZ262" s="15"/>
      <c r="XFA262" s="15"/>
      <c r="XFB262" s="15"/>
      <c r="XFC262" s="15"/>
      <c r="XFD262" s="15"/>
    </row>
    <row r="263" spans="1:21 16335:16384" s="29" customFormat="1" ht="33" customHeight="1">
      <c r="A263" s="33"/>
      <c r="B263" s="34"/>
      <c r="C263" s="121">
        <v>27</v>
      </c>
      <c r="D263" s="121" t="s">
        <v>103</v>
      </c>
      <c r="E263" s="122" t="s">
        <v>259</v>
      </c>
      <c r="F263" s="336" t="s">
        <v>260</v>
      </c>
      <c r="G263" s="336"/>
      <c r="H263" s="336"/>
      <c r="I263" s="126" t="s">
        <v>106</v>
      </c>
      <c r="J263" s="127">
        <f>J255</f>
        <v>8.64</v>
      </c>
      <c r="K263" s="128"/>
      <c r="L263" s="128">
        <f>ROUND(K263*J263,2)</f>
        <v>0</v>
      </c>
      <c r="M263" s="129" t="s">
        <v>107</v>
      </c>
      <c r="N263" s="34"/>
      <c r="O263" s="33"/>
      <c r="P263" s="33"/>
      <c r="Q263" s="33"/>
      <c r="R263" s="33"/>
      <c r="S263" s="33"/>
      <c r="T263" s="33"/>
      <c r="U263" s="33"/>
      <c r="XDG263" s="15"/>
      <c r="XDH263" s="15"/>
      <c r="XDI263" s="15"/>
      <c r="XDJ263" s="15"/>
      <c r="XDK263" s="15"/>
      <c r="XDL263" s="15"/>
      <c r="XDM263" s="15"/>
      <c r="XDN263" s="15"/>
      <c r="XDO263" s="15"/>
      <c r="XDP263" s="15"/>
      <c r="XDQ263" s="15"/>
      <c r="XDR263" s="15"/>
      <c r="XDS263" s="15"/>
      <c r="XDT263" s="15"/>
      <c r="XDU263" s="15"/>
      <c r="XDV263" s="15"/>
      <c r="XDW263" s="15"/>
      <c r="XDX263" s="15"/>
      <c r="XDY263" s="15"/>
      <c r="XDZ263" s="15"/>
      <c r="XEA263" s="15"/>
      <c r="XEB263" s="15"/>
      <c r="XEC263" s="15"/>
      <c r="XED263" s="15"/>
      <c r="XEE263" s="15"/>
      <c r="XEF263" s="15"/>
      <c r="XEG263" s="15"/>
      <c r="XEH263" s="15"/>
      <c r="XEI263" s="15"/>
      <c r="XEJ263" s="15"/>
      <c r="XEK263" s="15"/>
      <c r="XEL263" s="15"/>
      <c r="XEM263" s="15"/>
      <c r="XEN263" s="15"/>
      <c r="XEO263" s="15"/>
      <c r="XEP263" s="15"/>
      <c r="XEQ263" s="15"/>
      <c r="XER263" s="15"/>
      <c r="XES263" s="15"/>
      <c r="XET263" s="15"/>
      <c r="XEU263" s="15"/>
      <c r="XEV263" s="15"/>
      <c r="XEW263" s="15"/>
      <c r="XEX263" s="15"/>
      <c r="XEY263" s="15"/>
      <c r="XEZ263" s="15"/>
      <c r="XFA263" s="15"/>
      <c r="XFB263" s="15"/>
      <c r="XFC263" s="15"/>
      <c r="XFD263" s="15"/>
    </row>
    <row r="264" spans="1:21 16335:16384" s="103" customFormat="1" ht="19.5">
      <c r="A264" s="33"/>
      <c r="B264" s="34"/>
      <c r="C264" s="33"/>
      <c r="D264" s="130" t="s">
        <v>108</v>
      </c>
      <c r="E264" s="33"/>
      <c r="F264" s="141" t="s">
        <v>261</v>
      </c>
      <c r="G264" s="141"/>
      <c r="H264" s="141"/>
      <c r="I264" s="33"/>
      <c r="J264" s="33"/>
      <c r="K264" s="33"/>
      <c r="L264" s="33"/>
      <c r="M264" s="33"/>
      <c r="N264" s="34"/>
      <c r="O264" s="33"/>
      <c r="P264" s="33"/>
      <c r="Q264" s="33"/>
      <c r="R264" s="33"/>
      <c r="S264" s="33"/>
      <c r="T264" s="33"/>
      <c r="U264" s="33"/>
      <c r="XDG264" s="15"/>
      <c r="XDH264" s="15"/>
      <c r="XDI264" s="15"/>
      <c r="XDJ264" s="15"/>
      <c r="XDK264" s="15"/>
      <c r="XDL264" s="15"/>
      <c r="XDM264" s="15"/>
      <c r="XDN264" s="15"/>
      <c r="XDO264" s="15"/>
      <c r="XDP264" s="15"/>
      <c r="XDQ264" s="15"/>
      <c r="XDR264" s="15"/>
      <c r="XDS264" s="15"/>
      <c r="XDT264" s="15"/>
      <c r="XDU264" s="15"/>
      <c r="XDV264" s="15"/>
      <c r="XDW264" s="15"/>
      <c r="XDX264" s="15"/>
      <c r="XDY264" s="15"/>
      <c r="XDZ264" s="15"/>
      <c r="XEA264" s="15"/>
      <c r="XEB264" s="15"/>
      <c r="XEC264" s="15"/>
      <c r="XED264" s="15"/>
      <c r="XEE264" s="15"/>
      <c r="XEF264" s="15"/>
      <c r="XEG264" s="15"/>
      <c r="XEH264" s="15"/>
      <c r="XEI264" s="15"/>
      <c r="XEJ264" s="15"/>
      <c r="XEK264" s="15"/>
      <c r="XEL264" s="15"/>
      <c r="XEM264" s="15"/>
      <c r="XEN264" s="15"/>
      <c r="XEO264" s="15"/>
      <c r="XEP264" s="15"/>
      <c r="XEQ264" s="15"/>
      <c r="XER264" s="15"/>
      <c r="XES264" s="15"/>
      <c r="XET264" s="15"/>
      <c r="XEU264" s="15"/>
      <c r="XEV264" s="15"/>
      <c r="XEW264" s="15"/>
      <c r="XEX264" s="15"/>
      <c r="XEY264" s="15"/>
      <c r="XEZ264" s="15"/>
      <c r="XFA264" s="15"/>
      <c r="XFB264" s="15"/>
      <c r="XFC264" s="15"/>
      <c r="XFD264" s="15"/>
    </row>
    <row r="265" spans="1:21 16335:16384" s="103" customFormat="1" ht="11.25">
      <c r="A265" s="33"/>
      <c r="B265" s="34"/>
      <c r="C265" s="33"/>
      <c r="D265" s="131" t="s">
        <v>110</v>
      </c>
      <c r="E265" s="33"/>
      <c r="F265" s="132" t="s">
        <v>262</v>
      </c>
      <c r="G265" s="132"/>
      <c r="H265" s="132"/>
      <c r="I265" s="33"/>
      <c r="J265" s="33"/>
      <c r="K265" s="33"/>
      <c r="L265" s="33"/>
      <c r="M265" s="33"/>
      <c r="N265" s="34"/>
      <c r="O265" s="33"/>
      <c r="P265" s="33"/>
      <c r="Q265" s="33"/>
      <c r="R265" s="33"/>
      <c r="S265" s="33"/>
      <c r="T265" s="33"/>
      <c r="U265" s="33"/>
      <c r="XDG265" s="15"/>
      <c r="XDH265" s="15"/>
      <c r="XDI265" s="15"/>
      <c r="XDJ265" s="15"/>
      <c r="XDK265" s="15"/>
      <c r="XDL265" s="15"/>
      <c r="XDM265" s="15"/>
      <c r="XDN265" s="15"/>
      <c r="XDO265" s="15"/>
      <c r="XDP265" s="15"/>
      <c r="XDQ265" s="15"/>
      <c r="XDR265" s="15"/>
      <c r="XDS265" s="15"/>
      <c r="XDT265" s="15"/>
      <c r="XDU265" s="15"/>
      <c r="XDV265" s="15"/>
      <c r="XDW265" s="15"/>
      <c r="XDX265" s="15"/>
      <c r="XDY265" s="15"/>
      <c r="XDZ265" s="15"/>
      <c r="XEA265" s="15"/>
      <c r="XEB265" s="15"/>
      <c r="XEC265" s="15"/>
      <c r="XED265" s="15"/>
      <c r="XEE265" s="15"/>
      <c r="XEF265" s="15"/>
      <c r="XEG265" s="15"/>
      <c r="XEH265" s="15"/>
      <c r="XEI265" s="15"/>
      <c r="XEJ265" s="15"/>
      <c r="XEK265" s="15"/>
      <c r="XEL265" s="15"/>
      <c r="XEM265" s="15"/>
      <c r="XEN265" s="15"/>
      <c r="XEO265" s="15"/>
      <c r="XEP265" s="15"/>
      <c r="XEQ265" s="15"/>
      <c r="XER265" s="15"/>
      <c r="XES265" s="15"/>
      <c r="XET265" s="15"/>
      <c r="XEU265" s="15"/>
      <c r="XEV265" s="15"/>
      <c r="XEW265" s="15"/>
      <c r="XEX265" s="15"/>
      <c r="XEY265" s="15"/>
      <c r="XEZ265" s="15"/>
      <c r="XFA265" s="15"/>
      <c r="XFB265" s="15"/>
      <c r="XFC265" s="15"/>
      <c r="XFD265" s="15"/>
    </row>
    <row r="266" spans="1:21 16335:16384" s="104" customFormat="1" ht="11.25">
      <c r="A266" s="103"/>
      <c r="B266" s="133"/>
      <c r="C266" s="103"/>
      <c r="D266" s="130" t="s">
        <v>112</v>
      </c>
      <c r="E266" s="134"/>
      <c r="F266" s="154" t="s">
        <v>182</v>
      </c>
      <c r="G266" s="155">
        <f>C$245</f>
        <v>23</v>
      </c>
      <c r="H266" s="135"/>
      <c r="I266" s="103"/>
      <c r="J266" s="134"/>
      <c r="K266" s="103"/>
      <c r="L266" s="103"/>
      <c r="M266" s="103"/>
      <c r="N266" s="133"/>
      <c r="O266" s="103"/>
      <c r="P266" s="103"/>
      <c r="Q266" s="103"/>
      <c r="R266" s="103"/>
      <c r="S266" s="103"/>
      <c r="T266" s="103"/>
      <c r="U266" s="103"/>
      <c r="XDG266" s="15"/>
      <c r="XDH266" s="15"/>
      <c r="XDI266" s="15"/>
      <c r="XDJ266" s="15"/>
      <c r="XDK266" s="15"/>
      <c r="XDL266" s="15"/>
      <c r="XDM266" s="15"/>
      <c r="XDN266" s="15"/>
      <c r="XDO266" s="15"/>
      <c r="XDP266" s="15"/>
      <c r="XDQ266" s="15"/>
      <c r="XDR266" s="15"/>
      <c r="XDS266" s="15"/>
      <c r="XDT266" s="15"/>
      <c r="XDU266" s="15"/>
      <c r="XDV266" s="15"/>
      <c r="XDW266" s="15"/>
      <c r="XDX266" s="15"/>
      <c r="XDY266" s="15"/>
      <c r="XDZ266" s="15"/>
      <c r="XEA266" s="15"/>
      <c r="XEB266" s="15"/>
      <c r="XEC266" s="15"/>
      <c r="XED266" s="15"/>
      <c r="XEE266" s="15"/>
      <c r="XEF266" s="15"/>
      <c r="XEG266" s="15"/>
      <c r="XEH266" s="15"/>
      <c r="XEI266" s="15"/>
      <c r="XEJ266" s="15"/>
      <c r="XEK266" s="15"/>
      <c r="XEL266" s="15"/>
      <c r="XEM266" s="15"/>
      <c r="XEN266" s="15"/>
      <c r="XEO266" s="15"/>
      <c r="XEP266" s="15"/>
      <c r="XEQ266" s="15"/>
      <c r="XER266" s="15"/>
      <c r="XES266" s="15"/>
      <c r="XET266" s="15"/>
      <c r="XEU266" s="15"/>
      <c r="XEV266" s="15"/>
      <c r="XEW266" s="15"/>
      <c r="XEX266" s="15"/>
      <c r="XEY266" s="15"/>
      <c r="XEZ266" s="15"/>
      <c r="XFA266" s="15"/>
      <c r="XFB266" s="15"/>
      <c r="XFC266" s="15"/>
      <c r="XFD266" s="15"/>
    </row>
    <row r="267" spans="1:21 16335:16384" s="29" customFormat="1" ht="24.2" customHeight="1">
      <c r="A267" s="33"/>
      <c r="B267" s="34"/>
      <c r="C267" s="121">
        <v>28</v>
      </c>
      <c r="D267" s="121" t="s">
        <v>103</v>
      </c>
      <c r="E267" s="122" t="s">
        <v>263</v>
      </c>
      <c r="F267" s="336" t="s">
        <v>264</v>
      </c>
      <c r="G267" s="336"/>
      <c r="H267" s="336"/>
      <c r="I267" s="126" t="s">
        <v>265</v>
      </c>
      <c r="J267" s="127">
        <v>150</v>
      </c>
      <c r="K267" s="128"/>
      <c r="L267" s="128">
        <f>ROUND(K267*J267,2)</f>
        <v>0</v>
      </c>
      <c r="M267" s="129" t="s">
        <v>107</v>
      </c>
      <c r="N267" s="34"/>
      <c r="O267" s="33"/>
      <c r="P267" s="33"/>
      <c r="Q267" s="33"/>
      <c r="R267" s="33"/>
      <c r="S267" s="33"/>
      <c r="T267" s="33"/>
      <c r="U267" s="33"/>
      <c r="XDG267" s="15"/>
      <c r="XDH267" s="15"/>
      <c r="XDI267" s="15"/>
      <c r="XDJ267" s="15"/>
      <c r="XDK267" s="15"/>
      <c r="XDL267" s="15"/>
      <c r="XDM267" s="15"/>
      <c r="XDN267" s="15"/>
      <c r="XDO267" s="15"/>
      <c r="XDP267" s="15"/>
      <c r="XDQ267" s="15"/>
      <c r="XDR267" s="15"/>
      <c r="XDS267" s="15"/>
      <c r="XDT267" s="15"/>
      <c r="XDU267" s="15"/>
      <c r="XDV267" s="15"/>
      <c r="XDW267" s="15"/>
      <c r="XDX267" s="15"/>
      <c r="XDY267" s="15"/>
      <c r="XDZ267" s="15"/>
      <c r="XEA267" s="15"/>
      <c r="XEB267" s="15"/>
      <c r="XEC267" s="15"/>
      <c r="XED267" s="15"/>
      <c r="XEE267" s="15"/>
      <c r="XEF267" s="15"/>
      <c r="XEG267" s="15"/>
      <c r="XEH267" s="15"/>
      <c r="XEI267" s="15"/>
      <c r="XEJ267" s="15"/>
      <c r="XEK267" s="15"/>
      <c r="XEL267" s="15"/>
      <c r="XEM267" s="15"/>
      <c r="XEN267" s="15"/>
      <c r="XEO267" s="15"/>
      <c r="XEP267" s="15"/>
      <c r="XEQ267" s="15"/>
      <c r="XER267" s="15"/>
      <c r="XES267" s="15"/>
      <c r="XET267" s="15"/>
      <c r="XEU267" s="15"/>
      <c r="XEV267" s="15"/>
      <c r="XEW267" s="15"/>
      <c r="XEX267" s="15"/>
      <c r="XEY267" s="15"/>
      <c r="XEZ267" s="15"/>
      <c r="XFA267" s="15"/>
      <c r="XFB267" s="15"/>
      <c r="XFC267" s="15"/>
      <c r="XFD267" s="15"/>
    </row>
    <row r="268" spans="1:21 16335:16384" s="29" customFormat="1" ht="39">
      <c r="A268" s="33"/>
      <c r="B268" s="34"/>
      <c r="C268" s="33"/>
      <c r="D268" s="130" t="s">
        <v>108</v>
      </c>
      <c r="E268" s="33"/>
      <c r="F268" s="141" t="s">
        <v>266</v>
      </c>
      <c r="G268" s="141"/>
      <c r="H268" s="141"/>
      <c r="I268" s="33"/>
      <c r="J268" s="33"/>
      <c r="K268" s="33"/>
      <c r="L268" s="33"/>
      <c r="M268" s="33"/>
      <c r="N268" s="34"/>
      <c r="O268" s="33"/>
      <c r="P268" s="33"/>
      <c r="Q268" s="33"/>
      <c r="R268" s="33"/>
      <c r="S268" s="33"/>
      <c r="T268" s="33"/>
      <c r="U268" s="33"/>
      <c r="XDG268" s="15"/>
      <c r="XDH268" s="15"/>
      <c r="XDI268" s="15"/>
      <c r="XDJ268" s="15"/>
      <c r="XDK268" s="15"/>
      <c r="XDL268" s="15"/>
      <c r="XDM268" s="15"/>
      <c r="XDN268" s="15"/>
      <c r="XDO268" s="15"/>
      <c r="XDP268" s="15"/>
      <c r="XDQ268" s="15"/>
      <c r="XDR268" s="15"/>
      <c r="XDS268" s="15"/>
      <c r="XDT268" s="15"/>
      <c r="XDU268" s="15"/>
      <c r="XDV268" s="15"/>
      <c r="XDW268" s="15"/>
      <c r="XDX268" s="15"/>
      <c r="XDY268" s="15"/>
      <c r="XDZ268" s="15"/>
      <c r="XEA268" s="15"/>
      <c r="XEB268" s="15"/>
      <c r="XEC268" s="15"/>
      <c r="XED268" s="15"/>
      <c r="XEE268" s="15"/>
      <c r="XEF268" s="15"/>
      <c r="XEG268" s="15"/>
      <c r="XEH268" s="15"/>
      <c r="XEI268" s="15"/>
      <c r="XEJ268" s="15"/>
      <c r="XEK268" s="15"/>
      <c r="XEL268" s="15"/>
      <c r="XEM268" s="15"/>
      <c r="XEN268" s="15"/>
      <c r="XEO268" s="15"/>
      <c r="XEP268" s="15"/>
      <c r="XEQ268" s="15"/>
      <c r="XER268" s="15"/>
      <c r="XES268" s="15"/>
      <c r="XET268" s="15"/>
      <c r="XEU268" s="15"/>
      <c r="XEV268" s="15"/>
      <c r="XEW268" s="15"/>
      <c r="XEX268" s="15"/>
      <c r="XEY268" s="15"/>
      <c r="XEZ268" s="15"/>
      <c r="XFA268" s="15"/>
      <c r="XFB268" s="15"/>
      <c r="XFC268" s="15"/>
      <c r="XFD268" s="15"/>
    </row>
    <row r="269" spans="1:21 16335:16384" s="29" customFormat="1" ht="11.25">
      <c r="A269" s="33"/>
      <c r="B269" s="34"/>
      <c r="C269" s="33"/>
      <c r="D269" s="131" t="s">
        <v>110</v>
      </c>
      <c r="E269" s="33"/>
      <c r="F269" s="132" t="s">
        <v>267</v>
      </c>
      <c r="G269" s="132"/>
      <c r="H269" s="132"/>
      <c r="I269" s="33"/>
      <c r="J269" s="33"/>
      <c r="K269" s="33"/>
      <c r="L269" s="33"/>
      <c r="M269" s="33"/>
      <c r="N269" s="34"/>
      <c r="O269" s="33"/>
      <c r="P269" s="33"/>
      <c r="Q269" s="33"/>
      <c r="R269" s="33"/>
      <c r="S269" s="33"/>
      <c r="T269" s="33"/>
      <c r="U269" s="33"/>
      <c r="XDG269" s="15"/>
      <c r="XDH269" s="15"/>
      <c r="XDI269" s="15"/>
      <c r="XDJ269" s="15"/>
      <c r="XDK269" s="15"/>
      <c r="XDL269" s="15"/>
      <c r="XDM269" s="15"/>
      <c r="XDN269" s="15"/>
      <c r="XDO269" s="15"/>
      <c r="XDP269" s="15"/>
      <c r="XDQ269" s="15"/>
      <c r="XDR269" s="15"/>
      <c r="XDS269" s="15"/>
      <c r="XDT269" s="15"/>
      <c r="XDU269" s="15"/>
      <c r="XDV269" s="15"/>
      <c r="XDW269" s="15"/>
      <c r="XDX269" s="15"/>
      <c r="XDY269" s="15"/>
      <c r="XDZ269" s="15"/>
      <c r="XEA269" s="15"/>
      <c r="XEB269" s="15"/>
      <c r="XEC269" s="15"/>
      <c r="XED269" s="15"/>
      <c r="XEE269" s="15"/>
      <c r="XEF269" s="15"/>
      <c r="XEG269" s="15"/>
      <c r="XEH269" s="15"/>
      <c r="XEI269" s="15"/>
      <c r="XEJ269" s="15"/>
      <c r="XEK269" s="15"/>
      <c r="XEL269" s="15"/>
      <c r="XEM269" s="15"/>
      <c r="XEN269" s="15"/>
      <c r="XEO269" s="15"/>
      <c r="XEP269" s="15"/>
      <c r="XEQ269" s="15"/>
      <c r="XER269" s="15"/>
      <c r="XES269" s="15"/>
      <c r="XET269" s="15"/>
      <c r="XEU269" s="15"/>
      <c r="XEV269" s="15"/>
      <c r="XEW269" s="15"/>
      <c r="XEX269" s="15"/>
      <c r="XEY269" s="15"/>
      <c r="XEZ269" s="15"/>
      <c r="XFA269" s="15"/>
      <c r="XFB269" s="15"/>
      <c r="XFC269" s="15"/>
      <c r="XFD269" s="15"/>
    </row>
    <row r="270" spans="1:21 16335:16384" s="103" customFormat="1" ht="22.9" customHeight="1">
      <c r="A270" s="113"/>
      <c r="B270" s="114"/>
      <c r="C270" s="113"/>
      <c r="D270" s="115" t="s">
        <v>49</v>
      </c>
      <c r="E270" s="119" t="s">
        <v>268</v>
      </c>
      <c r="F270" s="119" t="s">
        <v>269</v>
      </c>
      <c r="G270" s="119"/>
      <c r="H270" s="119"/>
      <c r="I270" s="113"/>
      <c r="J270" s="113"/>
      <c r="K270" s="113"/>
      <c r="L270" s="120">
        <f>SUM(L271:L287)</f>
        <v>0</v>
      </c>
      <c r="M270" s="113"/>
      <c r="N270" s="114"/>
      <c r="O270" s="113"/>
      <c r="P270" s="113"/>
      <c r="Q270" s="113"/>
      <c r="R270" s="113"/>
      <c r="S270" s="113"/>
      <c r="T270" s="113"/>
      <c r="U270" s="113"/>
      <c r="XDG270" s="15"/>
      <c r="XDH270" s="15"/>
      <c r="XDI270" s="15"/>
      <c r="XDJ270" s="15"/>
      <c r="XDK270" s="15"/>
      <c r="XDL270" s="15"/>
      <c r="XDM270" s="15"/>
      <c r="XDN270" s="15"/>
      <c r="XDO270" s="15"/>
      <c r="XDP270" s="15"/>
      <c r="XDQ270" s="15"/>
      <c r="XDR270" s="15"/>
      <c r="XDS270" s="15"/>
      <c r="XDT270" s="15"/>
      <c r="XDU270" s="15"/>
      <c r="XDV270" s="15"/>
      <c r="XDW270" s="15"/>
      <c r="XDX270" s="15"/>
      <c r="XDY270" s="15"/>
      <c r="XDZ270" s="15"/>
      <c r="XEA270" s="15"/>
      <c r="XEB270" s="15"/>
      <c r="XEC270" s="15"/>
      <c r="XED270" s="15"/>
      <c r="XEE270" s="15"/>
      <c r="XEF270" s="15"/>
      <c r="XEG270" s="15"/>
      <c r="XEH270" s="15"/>
      <c r="XEI270" s="15"/>
      <c r="XEJ270" s="15"/>
      <c r="XEK270" s="15"/>
      <c r="XEL270" s="15"/>
      <c r="XEM270" s="15"/>
      <c r="XEN270" s="15"/>
      <c r="XEO270" s="15"/>
      <c r="XEP270" s="15"/>
      <c r="XEQ270" s="15"/>
      <c r="XER270" s="15"/>
      <c r="XES270" s="15"/>
      <c r="XET270" s="15"/>
      <c r="XEU270" s="15"/>
      <c r="XEV270" s="15"/>
      <c r="XEW270" s="15"/>
      <c r="XEX270" s="15"/>
      <c r="XEY270" s="15"/>
      <c r="XEZ270" s="15"/>
      <c r="XFA270" s="15"/>
      <c r="XFB270" s="15"/>
      <c r="XFC270" s="15"/>
      <c r="XFD270" s="15"/>
    </row>
    <row r="271" spans="1:21 16335:16384" s="103" customFormat="1" ht="22.9" customHeight="1">
      <c r="A271" s="113"/>
      <c r="B271" s="114"/>
      <c r="C271" s="121">
        <v>29</v>
      </c>
      <c r="D271" s="121" t="s">
        <v>103</v>
      </c>
      <c r="E271" s="122" t="s">
        <v>270</v>
      </c>
      <c r="F271" s="340" t="s">
        <v>271</v>
      </c>
      <c r="G271" s="340"/>
      <c r="H271" s="340"/>
      <c r="I271" s="126" t="s">
        <v>106</v>
      </c>
      <c r="J271" s="127">
        <f>J274</f>
        <v>8.2799999999999994</v>
      </c>
      <c r="K271" s="128"/>
      <c r="L271" s="128">
        <f>ROUND(K271*J271,2)</f>
        <v>0</v>
      </c>
      <c r="M271" s="129" t="s">
        <v>107</v>
      </c>
      <c r="N271" s="114"/>
      <c r="O271" s="113"/>
      <c r="P271" s="113"/>
      <c r="Q271" s="113"/>
      <c r="R271" s="113"/>
      <c r="S271" s="113"/>
      <c r="T271" s="113"/>
      <c r="U271" s="113"/>
      <c r="XDG271" s="15"/>
      <c r="XDH271" s="15"/>
      <c r="XDI271" s="15"/>
      <c r="XDJ271" s="15"/>
      <c r="XDK271" s="15"/>
      <c r="XDL271" s="15"/>
      <c r="XDM271" s="15"/>
      <c r="XDN271" s="15"/>
      <c r="XDO271" s="15"/>
      <c r="XDP271" s="15"/>
      <c r="XDQ271" s="15"/>
      <c r="XDR271" s="15"/>
      <c r="XDS271" s="15"/>
      <c r="XDT271" s="15"/>
      <c r="XDU271" s="15"/>
      <c r="XDV271" s="15"/>
      <c r="XDW271" s="15"/>
      <c r="XDX271" s="15"/>
      <c r="XDY271" s="15"/>
      <c r="XDZ271" s="15"/>
      <c r="XEA271" s="15"/>
      <c r="XEB271" s="15"/>
      <c r="XEC271" s="15"/>
      <c r="XED271" s="15"/>
      <c r="XEE271" s="15"/>
      <c r="XEF271" s="15"/>
      <c r="XEG271" s="15"/>
      <c r="XEH271" s="15"/>
      <c r="XEI271" s="15"/>
      <c r="XEJ271" s="15"/>
      <c r="XEK271" s="15"/>
      <c r="XEL271" s="15"/>
      <c r="XEM271" s="15"/>
      <c r="XEN271" s="15"/>
      <c r="XEO271" s="15"/>
      <c r="XEP271" s="15"/>
      <c r="XEQ271" s="15"/>
      <c r="XER271" s="15"/>
      <c r="XES271" s="15"/>
      <c r="XET271" s="15"/>
      <c r="XEU271" s="15"/>
      <c r="XEV271" s="15"/>
      <c r="XEW271" s="15"/>
      <c r="XEX271" s="15"/>
      <c r="XEY271" s="15"/>
      <c r="XEZ271" s="15"/>
      <c r="XFA271" s="15"/>
      <c r="XFB271" s="15"/>
      <c r="XFC271" s="15"/>
      <c r="XFD271" s="15"/>
    </row>
    <row r="272" spans="1:21 16335:16384" s="103" customFormat="1" ht="22.9" customHeight="1">
      <c r="A272" s="113"/>
      <c r="B272" s="114"/>
      <c r="C272" s="113"/>
      <c r="D272" s="130" t="s">
        <v>108</v>
      </c>
      <c r="E272" s="33"/>
      <c r="F272" s="335" t="s">
        <v>272</v>
      </c>
      <c r="G272" s="335"/>
      <c r="H272" s="335"/>
      <c r="I272" s="113"/>
      <c r="J272" s="113"/>
      <c r="K272" s="113"/>
      <c r="L272" s="120"/>
      <c r="M272" s="113"/>
      <c r="N272" s="114"/>
      <c r="O272" s="113"/>
      <c r="P272" s="113"/>
      <c r="Q272" s="113"/>
      <c r="R272" s="113"/>
      <c r="S272" s="113"/>
      <c r="T272" s="113"/>
      <c r="U272" s="113"/>
      <c r="XDG272" s="15"/>
      <c r="XDH272" s="15"/>
      <c r="XDI272" s="15"/>
      <c r="XDJ272" s="15"/>
      <c r="XDK272" s="15"/>
      <c r="XDL272" s="15"/>
      <c r="XDM272" s="15"/>
      <c r="XDN272" s="15"/>
      <c r="XDO272" s="15"/>
      <c r="XDP272" s="15"/>
      <c r="XDQ272" s="15"/>
      <c r="XDR272" s="15"/>
      <c r="XDS272" s="15"/>
      <c r="XDT272" s="15"/>
      <c r="XDU272" s="15"/>
      <c r="XDV272" s="15"/>
      <c r="XDW272" s="15"/>
      <c r="XDX272" s="15"/>
      <c r="XDY272" s="15"/>
      <c r="XDZ272" s="15"/>
      <c r="XEA272" s="15"/>
      <c r="XEB272" s="15"/>
      <c r="XEC272" s="15"/>
      <c r="XED272" s="15"/>
      <c r="XEE272" s="15"/>
      <c r="XEF272" s="15"/>
      <c r="XEG272" s="15"/>
      <c r="XEH272" s="15"/>
      <c r="XEI272" s="15"/>
      <c r="XEJ272" s="15"/>
      <c r="XEK272" s="15"/>
      <c r="XEL272" s="15"/>
      <c r="XEM272" s="15"/>
      <c r="XEN272" s="15"/>
      <c r="XEO272" s="15"/>
      <c r="XEP272" s="15"/>
      <c r="XEQ272" s="15"/>
      <c r="XER272" s="15"/>
      <c r="XES272" s="15"/>
      <c r="XET272" s="15"/>
      <c r="XEU272" s="15"/>
      <c r="XEV272" s="15"/>
      <c r="XEW272" s="15"/>
      <c r="XEX272" s="15"/>
      <c r="XEY272" s="15"/>
      <c r="XEZ272" s="15"/>
      <c r="XFA272" s="15"/>
      <c r="XFB272" s="15"/>
      <c r="XFC272" s="15"/>
      <c r="XFD272" s="15"/>
    </row>
    <row r="273" spans="1:21 16335:16384" s="103" customFormat="1" ht="13.15" customHeight="1">
      <c r="A273" s="113"/>
      <c r="B273" s="114"/>
      <c r="C273" s="113"/>
      <c r="D273" s="131" t="s">
        <v>110</v>
      </c>
      <c r="E273" s="33"/>
      <c r="F273" s="132" t="s">
        <v>273</v>
      </c>
      <c r="G273" s="119"/>
      <c r="H273" s="119"/>
      <c r="I273" s="113"/>
      <c r="J273" s="113"/>
      <c r="K273" s="113"/>
      <c r="L273" s="120"/>
      <c r="M273" s="113"/>
      <c r="N273" s="114"/>
      <c r="O273" s="113"/>
      <c r="P273" s="113"/>
      <c r="Q273" s="113"/>
      <c r="R273" s="113"/>
      <c r="S273" s="113"/>
      <c r="T273" s="113"/>
      <c r="U273" s="113"/>
      <c r="XDG273" s="15"/>
      <c r="XDH273" s="15"/>
      <c r="XDI273" s="15"/>
      <c r="XDJ273" s="15"/>
      <c r="XDK273" s="15"/>
      <c r="XDL273" s="15"/>
      <c r="XDM273" s="15"/>
      <c r="XDN273" s="15"/>
      <c r="XDO273" s="15"/>
      <c r="XDP273" s="15"/>
      <c r="XDQ273" s="15"/>
      <c r="XDR273" s="15"/>
      <c r="XDS273" s="15"/>
      <c r="XDT273" s="15"/>
      <c r="XDU273" s="15"/>
      <c r="XDV273" s="15"/>
      <c r="XDW273" s="15"/>
      <c r="XDX273" s="15"/>
      <c r="XDY273" s="15"/>
      <c r="XDZ273" s="15"/>
      <c r="XEA273" s="15"/>
      <c r="XEB273" s="15"/>
      <c r="XEC273" s="15"/>
      <c r="XED273" s="15"/>
      <c r="XEE273" s="15"/>
      <c r="XEF273" s="15"/>
      <c r="XEG273" s="15"/>
      <c r="XEH273" s="15"/>
      <c r="XEI273" s="15"/>
      <c r="XEJ273" s="15"/>
      <c r="XEK273" s="15"/>
      <c r="XEL273" s="15"/>
      <c r="XEM273" s="15"/>
      <c r="XEN273" s="15"/>
      <c r="XEO273" s="15"/>
      <c r="XEP273" s="15"/>
      <c r="XEQ273" s="15"/>
      <c r="XER273" s="15"/>
      <c r="XES273" s="15"/>
      <c r="XET273" s="15"/>
      <c r="XEU273" s="15"/>
      <c r="XEV273" s="15"/>
      <c r="XEW273" s="15"/>
      <c r="XEX273" s="15"/>
      <c r="XEY273" s="15"/>
      <c r="XEZ273" s="15"/>
      <c r="XFA273" s="15"/>
      <c r="XFB273" s="15"/>
      <c r="XFC273" s="15"/>
      <c r="XFD273" s="15"/>
    </row>
    <row r="274" spans="1:21 16335:16384" s="103" customFormat="1" ht="20.45" customHeight="1">
      <c r="A274" s="113"/>
      <c r="B274" s="114"/>
      <c r="C274" s="113"/>
      <c r="D274" s="130" t="s">
        <v>112</v>
      </c>
      <c r="E274" s="134"/>
      <c r="F274" s="135" t="s">
        <v>274</v>
      </c>
      <c r="G274" s="138">
        <v>3.6</v>
      </c>
      <c r="H274" s="138">
        <v>2.2999999999999998</v>
      </c>
      <c r="J274" s="140">
        <f>G274*H274</f>
        <v>8.2799999999999994</v>
      </c>
      <c r="K274" s="113"/>
      <c r="L274" s="120"/>
      <c r="M274" s="113"/>
      <c r="N274" s="114"/>
      <c r="O274" s="113"/>
      <c r="P274" s="113"/>
      <c r="Q274" s="113"/>
      <c r="R274" s="113"/>
      <c r="S274" s="113"/>
      <c r="T274" s="113"/>
      <c r="U274" s="113"/>
      <c r="XDG274" s="15"/>
      <c r="XDH274" s="15"/>
      <c r="XDI274" s="15"/>
      <c r="XDJ274" s="15"/>
      <c r="XDK274" s="15"/>
      <c r="XDL274" s="15"/>
      <c r="XDM274" s="15"/>
      <c r="XDN274" s="15"/>
      <c r="XDO274" s="15"/>
      <c r="XDP274" s="15"/>
      <c r="XDQ274" s="15"/>
      <c r="XDR274" s="15"/>
      <c r="XDS274" s="15"/>
      <c r="XDT274" s="15"/>
      <c r="XDU274" s="15"/>
      <c r="XDV274" s="15"/>
      <c r="XDW274" s="15"/>
      <c r="XDX274" s="15"/>
      <c r="XDY274" s="15"/>
      <c r="XDZ274" s="15"/>
      <c r="XEA274" s="15"/>
      <c r="XEB274" s="15"/>
      <c r="XEC274" s="15"/>
      <c r="XED274" s="15"/>
      <c r="XEE274" s="15"/>
      <c r="XEF274" s="15"/>
      <c r="XEG274" s="15"/>
      <c r="XEH274" s="15"/>
      <c r="XEI274" s="15"/>
      <c r="XEJ274" s="15"/>
      <c r="XEK274" s="15"/>
      <c r="XEL274" s="15"/>
      <c r="XEM274" s="15"/>
      <c r="XEN274" s="15"/>
      <c r="XEO274" s="15"/>
      <c r="XEP274" s="15"/>
      <c r="XEQ274" s="15"/>
      <c r="XER274" s="15"/>
      <c r="XES274" s="15"/>
      <c r="XET274" s="15"/>
      <c r="XEU274" s="15"/>
      <c r="XEV274" s="15"/>
      <c r="XEW274" s="15"/>
      <c r="XEX274" s="15"/>
      <c r="XEY274" s="15"/>
      <c r="XEZ274" s="15"/>
      <c r="XFA274" s="15"/>
      <c r="XFB274" s="15"/>
      <c r="XFC274" s="15"/>
      <c r="XFD274" s="15"/>
    </row>
    <row r="275" spans="1:21 16335:16384" s="103" customFormat="1" ht="22.9" customHeight="1">
      <c r="A275" s="113"/>
      <c r="B275" s="114"/>
      <c r="C275" s="162">
        <v>30</v>
      </c>
      <c r="D275" s="162" t="s">
        <v>248</v>
      </c>
      <c r="E275" s="163" t="s">
        <v>275</v>
      </c>
      <c r="F275" s="341" t="s">
        <v>276</v>
      </c>
      <c r="G275" s="341"/>
      <c r="H275" s="341"/>
      <c r="I275" s="167" t="s">
        <v>106</v>
      </c>
      <c r="J275" s="168">
        <f>J277</f>
        <v>16.559999999999999</v>
      </c>
      <c r="K275" s="169"/>
      <c r="L275" s="169">
        <f>ROUND(K275*J275,2)</f>
        <v>0</v>
      </c>
      <c r="M275" s="170" t="s">
        <v>107</v>
      </c>
      <c r="N275" s="114"/>
      <c r="O275" s="113"/>
      <c r="P275" s="113"/>
      <c r="Q275" s="113"/>
      <c r="R275" s="113"/>
      <c r="S275" s="113"/>
      <c r="T275" s="113"/>
      <c r="U275" s="113"/>
      <c r="XDG275" s="15"/>
      <c r="XDH275" s="15"/>
      <c r="XDI275" s="15"/>
      <c r="XDJ275" s="15"/>
      <c r="XDK275" s="15"/>
      <c r="XDL275" s="15"/>
      <c r="XDM275" s="15"/>
      <c r="XDN275" s="15"/>
      <c r="XDO275" s="15"/>
      <c r="XDP275" s="15"/>
      <c r="XDQ275" s="15"/>
      <c r="XDR275" s="15"/>
      <c r="XDS275" s="15"/>
      <c r="XDT275" s="15"/>
      <c r="XDU275" s="15"/>
      <c r="XDV275" s="15"/>
      <c r="XDW275" s="15"/>
      <c r="XDX275" s="15"/>
      <c r="XDY275" s="15"/>
      <c r="XDZ275" s="15"/>
      <c r="XEA275" s="15"/>
      <c r="XEB275" s="15"/>
      <c r="XEC275" s="15"/>
      <c r="XED275" s="15"/>
      <c r="XEE275" s="15"/>
      <c r="XEF275" s="15"/>
      <c r="XEG275" s="15"/>
      <c r="XEH275" s="15"/>
      <c r="XEI275" s="15"/>
      <c r="XEJ275" s="15"/>
      <c r="XEK275" s="15"/>
      <c r="XEL275" s="15"/>
      <c r="XEM275" s="15"/>
      <c r="XEN275" s="15"/>
      <c r="XEO275" s="15"/>
      <c r="XEP275" s="15"/>
      <c r="XEQ275" s="15"/>
      <c r="XER275" s="15"/>
      <c r="XES275" s="15"/>
      <c r="XET275" s="15"/>
      <c r="XEU275" s="15"/>
      <c r="XEV275" s="15"/>
      <c r="XEW275" s="15"/>
      <c r="XEX275" s="15"/>
      <c r="XEY275" s="15"/>
      <c r="XEZ275" s="15"/>
      <c r="XFA275" s="15"/>
      <c r="XFB275" s="15"/>
      <c r="XFC275" s="15"/>
      <c r="XFD275" s="15"/>
    </row>
    <row r="276" spans="1:21 16335:16384" s="103" customFormat="1" ht="13.35" customHeight="1">
      <c r="A276" s="113"/>
      <c r="B276" s="114"/>
      <c r="C276" s="113"/>
      <c r="D276" s="115"/>
      <c r="E276" s="119"/>
      <c r="F276" s="141" t="s">
        <v>276</v>
      </c>
      <c r="G276" s="119"/>
      <c r="H276" s="119"/>
      <c r="I276" s="113"/>
      <c r="J276" s="113"/>
      <c r="K276" s="113"/>
      <c r="L276" s="120"/>
      <c r="M276" s="113"/>
      <c r="N276" s="114"/>
      <c r="O276" s="113"/>
      <c r="P276" s="113"/>
      <c r="Q276" s="113"/>
      <c r="R276" s="113"/>
      <c r="S276" s="113"/>
      <c r="T276" s="113"/>
      <c r="U276" s="113"/>
      <c r="XDG276" s="15"/>
      <c r="XDH276" s="15"/>
      <c r="XDI276" s="15"/>
      <c r="XDJ276" s="15"/>
      <c r="XDK276" s="15"/>
      <c r="XDL276" s="15"/>
      <c r="XDM276" s="15"/>
      <c r="XDN276" s="15"/>
      <c r="XDO276" s="15"/>
      <c r="XDP276" s="15"/>
      <c r="XDQ276" s="15"/>
      <c r="XDR276" s="15"/>
      <c r="XDS276" s="15"/>
      <c r="XDT276" s="15"/>
      <c r="XDU276" s="15"/>
      <c r="XDV276" s="15"/>
      <c r="XDW276" s="15"/>
      <c r="XDX276" s="15"/>
      <c r="XDY276" s="15"/>
      <c r="XDZ276" s="15"/>
      <c r="XEA276" s="15"/>
      <c r="XEB276" s="15"/>
      <c r="XEC276" s="15"/>
      <c r="XED276" s="15"/>
      <c r="XEE276" s="15"/>
      <c r="XEF276" s="15"/>
      <c r="XEG276" s="15"/>
      <c r="XEH276" s="15"/>
      <c r="XEI276" s="15"/>
      <c r="XEJ276" s="15"/>
      <c r="XEK276" s="15"/>
      <c r="XEL276" s="15"/>
      <c r="XEM276" s="15"/>
      <c r="XEN276" s="15"/>
      <c r="XEO276" s="15"/>
      <c r="XEP276" s="15"/>
      <c r="XEQ276" s="15"/>
      <c r="XER276" s="15"/>
      <c r="XES276" s="15"/>
      <c r="XET276" s="15"/>
      <c r="XEU276" s="15"/>
      <c r="XEV276" s="15"/>
      <c r="XEW276" s="15"/>
      <c r="XEX276" s="15"/>
      <c r="XEY276" s="15"/>
      <c r="XEZ276" s="15"/>
      <c r="XFA276" s="15"/>
      <c r="XFB276" s="15"/>
      <c r="XFC276" s="15"/>
      <c r="XFD276" s="15"/>
    </row>
    <row r="277" spans="1:21 16335:16384" s="103" customFormat="1" ht="19.350000000000001" customHeight="1">
      <c r="A277" s="113"/>
      <c r="B277" s="114"/>
      <c r="C277" s="113"/>
      <c r="D277" s="115"/>
      <c r="E277" s="119"/>
      <c r="F277" s="154" t="s">
        <v>277</v>
      </c>
      <c r="G277" s="155">
        <f>C271</f>
        <v>29</v>
      </c>
      <c r="H277" s="138">
        <v>2</v>
      </c>
      <c r="I277" s="113"/>
      <c r="J277" s="140">
        <f>H277*J271</f>
        <v>16.559999999999999</v>
      </c>
      <c r="K277" s="113"/>
      <c r="L277" s="120"/>
      <c r="M277" s="113"/>
      <c r="N277" s="114"/>
      <c r="O277" s="113"/>
      <c r="P277" s="113"/>
      <c r="Q277" s="113"/>
      <c r="R277" s="113"/>
      <c r="S277" s="113"/>
      <c r="T277" s="113"/>
      <c r="U277" s="113"/>
      <c r="XDG277" s="15"/>
      <c r="XDH277" s="15"/>
      <c r="XDI277" s="15"/>
      <c r="XDJ277" s="15"/>
      <c r="XDK277" s="15"/>
      <c r="XDL277" s="15"/>
      <c r="XDM277" s="15"/>
      <c r="XDN277" s="15"/>
      <c r="XDO277" s="15"/>
      <c r="XDP277" s="15"/>
      <c r="XDQ277" s="15"/>
      <c r="XDR277" s="15"/>
      <c r="XDS277" s="15"/>
      <c r="XDT277" s="15"/>
      <c r="XDU277" s="15"/>
      <c r="XDV277" s="15"/>
      <c r="XDW277" s="15"/>
      <c r="XDX277" s="15"/>
      <c r="XDY277" s="15"/>
      <c r="XDZ277" s="15"/>
      <c r="XEA277" s="15"/>
      <c r="XEB277" s="15"/>
      <c r="XEC277" s="15"/>
      <c r="XED277" s="15"/>
      <c r="XEE277" s="15"/>
      <c r="XEF277" s="15"/>
      <c r="XEG277" s="15"/>
      <c r="XEH277" s="15"/>
      <c r="XEI277" s="15"/>
      <c r="XEJ277" s="15"/>
      <c r="XEK277" s="15"/>
      <c r="XEL277" s="15"/>
      <c r="XEM277" s="15"/>
      <c r="XEN277" s="15"/>
      <c r="XEO277" s="15"/>
      <c r="XEP277" s="15"/>
      <c r="XEQ277" s="15"/>
      <c r="XER277" s="15"/>
      <c r="XES277" s="15"/>
      <c r="XET277" s="15"/>
      <c r="XEU277" s="15"/>
      <c r="XEV277" s="15"/>
      <c r="XEW277" s="15"/>
      <c r="XEX277" s="15"/>
      <c r="XEY277" s="15"/>
      <c r="XEZ277" s="15"/>
      <c r="XFA277" s="15"/>
      <c r="XFB277" s="15"/>
      <c r="XFC277" s="15"/>
      <c r="XFD277" s="15"/>
    </row>
    <row r="278" spans="1:21 16335:16384" s="29" customFormat="1" ht="19.350000000000001" customHeight="1">
      <c r="A278" s="33"/>
      <c r="B278" s="34"/>
      <c r="C278" s="162">
        <v>31</v>
      </c>
      <c r="D278" s="162" t="s">
        <v>248</v>
      </c>
      <c r="E278" s="163" t="s">
        <v>278</v>
      </c>
      <c r="F278" s="341" t="s">
        <v>279</v>
      </c>
      <c r="G278" s="341"/>
      <c r="H278" s="341"/>
      <c r="I278" s="167" t="s">
        <v>106</v>
      </c>
      <c r="J278" s="168">
        <f>J280</f>
        <v>-16.559999999999999</v>
      </c>
      <c r="K278" s="169"/>
      <c r="L278" s="169">
        <f>ROUND(K278*J278,2)</f>
        <v>0</v>
      </c>
      <c r="M278" s="170" t="s">
        <v>107</v>
      </c>
      <c r="N278" s="34"/>
      <c r="O278" s="33"/>
      <c r="P278" s="33"/>
      <c r="Q278" s="33"/>
      <c r="R278" s="33"/>
      <c r="S278" s="33"/>
      <c r="T278" s="33"/>
      <c r="U278" s="33"/>
      <c r="XDG278" s="15"/>
      <c r="XDH278" s="15"/>
      <c r="XDI278" s="15"/>
      <c r="XDJ278" s="15"/>
      <c r="XDK278" s="15"/>
      <c r="XDL278" s="15"/>
      <c r="XDM278" s="15"/>
      <c r="XDN278" s="15"/>
      <c r="XDO278" s="15"/>
      <c r="XDP278" s="15"/>
      <c r="XDQ278" s="15"/>
      <c r="XDR278" s="15"/>
      <c r="XDS278" s="15"/>
      <c r="XDT278" s="15"/>
      <c r="XDU278" s="15"/>
      <c r="XDV278" s="15"/>
      <c r="XDW278" s="15"/>
      <c r="XDX278" s="15"/>
      <c r="XDY278" s="15"/>
      <c r="XDZ278" s="15"/>
      <c r="XEA278" s="15"/>
      <c r="XEB278" s="15"/>
      <c r="XEC278" s="15"/>
      <c r="XED278" s="15"/>
      <c r="XEE278" s="15"/>
      <c r="XEF278" s="15"/>
      <c r="XEG278" s="15"/>
      <c r="XEH278" s="15"/>
      <c r="XEI278" s="15"/>
      <c r="XEJ278" s="15"/>
      <c r="XEK278" s="15"/>
      <c r="XEL278" s="15"/>
      <c r="XEM278" s="15"/>
      <c r="XEN278" s="15"/>
      <c r="XEO278" s="15"/>
      <c r="XEP278" s="15"/>
      <c r="XEQ278" s="15"/>
      <c r="XER278" s="15"/>
      <c r="XES278" s="15"/>
      <c r="XET278" s="15"/>
      <c r="XEU278" s="15"/>
      <c r="XEV278" s="15"/>
      <c r="XEW278" s="15"/>
      <c r="XEX278" s="15"/>
      <c r="XEY278" s="15"/>
      <c r="XEZ278" s="15"/>
      <c r="XFA278" s="15"/>
      <c r="XFB278" s="15"/>
      <c r="XFC278" s="15"/>
      <c r="XFD278" s="15"/>
    </row>
    <row r="279" spans="1:21 16335:16384" s="29" customFormat="1" ht="19.350000000000001" customHeight="1">
      <c r="A279" s="33"/>
      <c r="B279" s="34"/>
      <c r="C279" s="113"/>
      <c r="D279" s="115"/>
      <c r="E279" s="119"/>
      <c r="F279" s="141" t="s">
        <v>276</v>
      </c>
      <c r="G279" s="119"/>
      <c r="H279" s="119"/>
      <c r="I279" s="113"/>
      <c r="J279" s="113"/>
      <c r="K279" s="113"/>
      <c r="L279" s="120"/>
      <c r="M279" s="113"/>
      <c r="N279" s="34"/>
      <c r="O279" s="33"/>
      <c r="P279" s="33"/>
      <c r="Q279" s="33"/>
      <c r="R279" s="33"/>
      <c r="S279" s="33"/>
      <c r="T279" s="33"/>
      <c r="U279" s="33"/>
      <c r="XDG279" s="15"/>
      <c r="XDH279" s="15"/>
      <c r="XDI279" s="15"/>
      <c r="XDJ279" s="15"/>
      <c r="XDK279" s="15"/>
      <c r="XDL279" s="15"/>
      <c r="XDM279" s="15"/>
      <c r="XDN279" s="15"/>
      <c r="XDO279" s="15"/>
      <c r="XDP279" s="15"/>
      <c r="XDQ279" s="15"/>
      <c r="XDR279" s="15"/>
      <c r="XDS279" s="15"/>
      <c r="XDT279" s="15"/>
      <c r="XDU279" s="15"/>
      <c r="XDV279" s="15"/>
      <c r="XDW279" s="15"/>
      <c r="XDX279" s="15"/>
      <c r="XDY279" s="15"/>
      <c r="XDZ279" s="15"/>
      <c r="XEA279" s="15"/>
      <c r="XEB279" s="15"/>
      <c r="XEC279" s="15"/>
      <c r="XED279" s="15"/>
      <c r="XEE279" s="15"/>
      <c r="XEF279" s="15"/>
      <c r="XEG279" s="15"/>
      <c r="XEH279" s="15"/>
      <c r="XEI279" s="15"/>
      <c r="XEJ279" s="15"/>
      <c r="XEK279" s="15"/>
      <c r="XEL279" s="15"/>
      <c r="XEM279" s="15"/>
      <c r="XEN279" s="15"/>
      <c r="XEO279" s="15"/>
      <c r="XEP279" s="15"/>
      <c r="XEQ279" s="15"/>
      <c r="XER279" s="15"/>
      <c r="XES279" s="15"/>
      <c r="XET279" s="15"/>
      <c r="XEU279" s="15"/>
      <c r="XEV279" s="15"/>
      <c r="XEW279" s="15"/>
      <c r="XEX279" s="15"/>
      <c r="XEY279" s="15"/>
      <c r="XEZ279" s="15"/>
      <c r="XFA279" s="15"/>
      <c r="XFB279" s="15"/>
      <c r="XFC279" s="15"/>
      <c r="XFD279" s="15"/>
    </row>
    <row r="280" spans="1:21 16335:16384" s="29" customFormat="1" ht="19.350000000000001" customHeight="1">
      <c r="A280" s="33"/>
      <c r="B280" s="34"/>
      <c r="C280" s="113"/>
      <c r="D280" s="115"/>
      <c r="E280" s="119"/>
      <c r="F280" s="154" t="s">
        <v>280</v>
      </c>
      <c r="G280" s="155">
        <f>C271</f>
        <v>29</v>
      </c>
      <c r="H280" s="138">
        <v>-1</v>
      </c>
      <c r="I280" s="113"/>
      <c r="J280" s="140">
        <f>J277*H280</f>
        <v>-16.559999999999999</v>
      </c>
      <c r="K280" s="113"/>
      <c r="L280" s="120"/>
      <c r="M280" s="113"/>
      <c r="N280" s="34"/>
      <c r="O280" s="33"/>
      <c r="P280" s="33"/>
      <c r="Q280" s="33"/>
      <c r="R280" s="33"/>
      <c r="S280" s="33"/>
      <c r="T280" s="33"/>
      <c r="U280" s="33"/>
      <c r="XDG280" s="15"/>
      <c r="XDH280" s="15"/>
      <c r="XDI280" s="15"/>
      <c r="XDJ280" s="15"/>
      <c r="XDK280" s="15"/>
      <c r="XDL280" s="15"/>
      <c r="XDM280" s="15"/>
      <c r="XDN280" s="15"/>
      <c r="XDO280" s="15"/>
      <c r="XDP280" s="15"/>
      <c r="XDQ280" s="15"/>
      <c r="XDR280" s="15"/>
      <c r="XDS280" s="15"/>
      <c r="XDT280" s="15"/>
      <c r="XDU280" s="15"/>
      <c r="XDV280" s="15"/>
      <c r="XDW280" s="15"/>
      <c r="XDX280" s="15"/>
      <c r="XDY280" s="15"/>
      <c r="XDZ280" s="15"/>
      <c r="XEA280" s="15"/>
      <c r="XEB280" s="15"/>
      <c r="XEC280" s="15"/>
      <c r="XED280" s="15"/>
      <c r="XEE280" s="15"/>
      <c r="XEF280" s="15"/>
      <c r="XEG280" s="15"/>
      <c r="XEH280" s="15"/>
      <c r="XEI280" s="15"/>
      <c r="XEJ280" s="15"/>
      <c r="XEK280" s="15"/>
      <c r="XEL280" s="15"/>
      <c r="XEM280" s="15"/>
      <c r="XEN280" s="15"/>
      <c r="XEO280" s="15"/>
      <c r="XEP280" s="15"/>
      <c r="XEQ280" s="15"/>
      <c r="XER280" s="15"/>
      <c r="XES280" s="15"/>
      <c r="XET280" s="15"/>
      <c r="XEU280" s="15"/>
      <c r="XEV280" s="15"/>
      <c r="XEW280" s="15"/>
      <c r="XEX280" s="15"/>
      <c r="XEY280" s="15"/>
      <c r="XEZ280" s="15"/>
      <c r="XFA280" s="15"/>
      <c r="XFB280" s="15"/>
      <c r="XFC280" s="15"/>
      <c r="XFD280" s="15"/>
    </row>
    <row r="281" spans="1:21 16335:16384" s="29" customFormat="1" ht="19.350000000000001" customHeight="1">
      <c r="A281" s="33"/>
      <c r="B281" s="34"/>
      <c r="C281" s="121">
        <v>32</v>
      </c>
      <c r="D281" s="121" t="s">
        <v>103</v>
      </c>
      <c r="E281" s="122" t="s">
        <v>281</v>
      </c>
      <c r="F281" s="340" t="s">
        <v>282</v>
      </c>
      <c r="G281" s="340"/>
      <c r="H281" s="340"/>
      <c r="I281" s="126" t="s">
        <v>106</v>
      </c>
      <c r="J281" s="127">
        <f>J284</f>
        <v>2.16</v>
      </c>
      <c r="K281" s="128"/>
      <c r="L281" s="128">
        <f>ROUND(K281*J281,2)</f>
        <v>0</v>
      </c>
      <c r="M281" s="129" t="s">
        <v>107</v>
      </c>
      <c r="N281" s="34"/>
      <c r="O281" s="33"/>
      <c r="P281" s="33"/>
      <c r="Q281" s="33"/>
      <c r="R281" s="33"/>
      <c r="S281" s="33"/>
      <c r="T281" s="33"/>
      <c r="U281" s="33"/>
      <c r="XDG281" s="15"/>
      <c r="XDH281" s="15"/>
      <c r="XDI281" s="15"/>
      <c r="XDJ281" s="15"/>
      <c r="XDK281" s="15"/>
      <c r="XDL281" s="15"/>
      <c r="XDM281" s="15"/>
      <c r="XDN281" s="15"/>
      <c r="XDO281" s="15"/>
      <c r="XDP281" s="15"/>
      <c r="XDQ281" s="15"/>
      <c r="XDR281" s="15"/>
      <c r="XDS281" s="15"/>
      <c r="XDT281" s="15"/>
      <c r="XDU281" s="15"/>
      <c r="XDV281" s="15"/>
      <c r="XDW281" s="15"/>
      <c r="XDX281" s="15"/>
      <c r="XDY281" s="15"/>
      <c r="XDZ281" s="15"/>
      <c r="XEA281" s="15"/>
      <c r="XEB281" s="15"/>
      <c r="XEC281" s="15"/>
      <c r="XED281" s="15"/>
      <c r="XEE281" s="15"/>
      <c r="XEF281" s="15"/>
      <c r="XEG281" s="15"/>
      <c r="XEH281" s="15"/>
      <c r="XEI281" s="15"/>
      <c r="XEJ281" s="15"/>
      <c r="XEK281" s="15"/>
      <c r="XEL281" s="15"/>
      <c r="XEM281" s="15"/>
      <c r="XEN281" s="15"/>
      <c r="XEO281" s="15"/>
      <c r="XEP281" s="15"/>
      <c r="XEQ281" s="15"/>
      <c r="XER281" s="15"/>
      <c r="XES281" s="15"/>
      <c r="XET281" s="15"/>
      <c r="XEU281" s="15"/>
      <c r="XEV281" s="15"/>
      <c r="XEW281" s="15"/>
      <c r="XEX281" s="15"/>
      <c r="XEY281" s="15"/>
      <c r="XEZ281" s="15"/>
      <c r="XFA281" s="15"/>
      <c r="XFB281" s="15"/>
      <c r="XFC281" s="15"/>
      <c r="XFD281" s="15"/>
    </row>
    <row r="282" spans="1:21 16335:16384" s="29" customFormat="1" ht="19.350000000000001" customHeight="1">
      <c r="A282" s="33"/>
      <c r="B282" s="34"/>
      <c r="C282" s="33"/>
      <c r="D282" s="130" t="s">
        <v>108</v>
      </c>
      <c r="E282" s="33"/>
      <c r="F282" s="141" t="s">
        <v>283</v>
      </c>
      <c r="G282" s="141"/>
      <c r="H282" s="141"/>
      <c r="I282" s="33"/>
      <c r="J282" s="33"/>
      <c r="K282" s="33"/>
      <c r="L282" s="33"/>
      <c r="M282" s="33"/>
      <c r="N282" s="34"/>
      <c r="O282" s="33"/>
      <c r="P282" s="33"/>
      <c r="Q282" s="33"/>
      <c r="R282" s="33"/>
      <c r="S282" s="33"/>
      <c r="T282" s="33"/>
      <c r="U282" s="33"/>
      <c r="XDG282" s="15"/>
      <c r="XDH282" s="15"/>
      <c r="XDI282" s="15"/>
      <c r="XDJ282" s="15"/>
      <c r="XDK282" s="15"/>
      <c r="XDL282" s="15"/>
      <c r="XDM282" s="15"/>
      <c r="XDN282" s="15"/>
      <c r="XDO282" s="15"/>
      <c r="XDP282" s="15"/>
      <c r="XDQ282" s="15"/>
      <c r="XDR282" s="15"/>
      <c r="XDS282" s="15"/>
      <c r="XDT282" s="15"/>
      <c r="XDU282" s="15"/>
      <c r="XDV282" s="15"/>
      <c r="XDW282" s="15"/>
      <c r="XDX282" s="15"/>
      <c r="XDY282" s="15"/>
      <c r="XDZ282" s="15"/>
      <c r="XEA282" s="15"/>
      <c r="XEB282" s="15"/>
      <c r="XEC282" s="15"/>
      <c r="XED282" s="15"/>
      <c r="XEE282" s="15"/>
      <c r="XEF282" s="15"/>
      <c r="XEG282" s="15"/>
      <c r="XEH282" s="15"/>
      <c r="XEI282" s="15"/>
      <c r="XEJ282" s="15"/>
      <c r="XEK282" s="15"/>
      <c r="XEL282" s="15"/>
      <c r="XEM282" s="15"/>
      <c r="XEN282" s="15"/>
      <c r="XEO282" s="15"/>
      <c r="XEP282" s="15"/>
      <c r="XEQ282" s="15"/>
      <c r="XER282" s="15"/>
      <c r="XES282" s="15"/>
      <c r="XET282" s="15"/>
      <c r="XEU282" s="15"/>
      <c r="XEV282" s="15"/>
      <c r="XEW282" s="15"/>
      <c r="XEX282" s="15"/>
      <c r="XEY282" s="15"/>
      <c r="XEZ282" s="15"/>
      <c r="XFA282" s="15"/>
      <c r="XFB282" s="15"/>
      <c r="XFC282" s="15"/>
      <c r="XFD282" s="15"/>
    </row>
    <row r="283" spans="1:21 16335:16384" s="29" customFormat="1" ht="19.350000000000001" customHeight="1">
      <c r="A283" s="33"/>
      <c r="B283" s="34"/>
      <c r="C283" s="33"/>
      <c r="D283" s="131" t="s">
        <v>110</v>
      </c>
      <c r="E283" s="33"/>
      <c r="F283" s="132" t="s">
        <v>284</v>
      </c>
      <c r="G283" s="132"/>
      <c r="H283" s="132"/>
      <c r="I283" s="33"/>
      <c r="J283" s="33"/>
      <c r="K283" s="33"/>
      <c r="L283" s="33"/>
      <c r="M283" s="33"/>
      <c r="N283" s="34"/>
      <c r="O283" s="33"/>
      <c r="P283" s="33"/>
      <c r="Q283" s="33"/>
      <c r="R283" s="33"/>
      <c r="S283" s="33"/>
      <c r="T283" s="33"/>
      <c r="U283" s="33"/>
      <c r="XDG283" s="15"/>
      <c r="XDH283" s="15"/>
      <c r="XDI283" s="15"/>
      <c r="XDJ283" s="15"/>
      <c r="XDK283" s="15"/>
      <c r="XDL283" s="15"/>
      <c r="XDM283" s="15"/>
      <c r="XDN283" s="15"/>
      <c r="XDO283" s="15"/>
      <c r="XDP283" s="15"/>
      <c r="XDQ283" s="15"/>
      <c r="XDR283" s="15"/>
      <c r="XDS283" s="15"/>
      <c r="XDT283" s="15"/>
      <c r="XDU283" s="15"/>
      <c r="XDV283" s="15"/>
      <c r="XDW283" s="15"/>
      <c r="XDX283" s="15"/>
      <c r="XDY283" s="15"/>
      <c r="XDZ283" s="15"/>
      <c r="XEA283" s="15"/>
      <c r="XEB283" s="15"/>
      <c r="XEC283" s="15"/>
      <c r="XED283" s="15"/>
      <c r="XEE283" s="15"/>
      <c r="XEF283" s="15"/>
      <c r="XEG283" s="15"/>
      <c r="XEH283" s="15"/>
      <c r="XEI283" s="15"/>
      <c r="XEJ283" s="15"/>
      <c r="XEK283" s="15"/>
      <c r="XEL283" s="15"/>
      <c r="XEM283" s="15"/>
      <c r="XEN283" s="15"/>
      <c r="XEO283" s="15"/>
      <c r="XEP283" s="15"/>
      <c r="XEQ283" s="15"/>
      <c r="XER283" s="15"/>
      <c r="XES283" s="15"/>
      <c r="XET283" s="15"/>
      <c r="XEU283" s="15"/>
      <c r="XEV283" s="15"/>
      <c r="XEW283" s="15"/>
      <c r="XEX283" s="15"/>
      <c r="XEY283" s="15"/>
      <c r="XEZ283" s="15"/>
      <c r="XFA283" s="15"/>
      <c r="XFB283" s="15"/>
      <c r="XFC283" s="15"/>
      <c r="XFD283" s="15"/>
    </row>
    <row r="284" spans="1:21 16335:16384" s="29" customFormat="1" ht="19.350000000000001" customHeight="1">
      <c r="A284" s="33"/>
      <c r="B284" s="34"/>
      <c r="C284" s="103"/>
      <c r="D284" s="130" t="s">
        <v>112</v>
      </c>
      <c r="E284" s="134"/>
      <c r="F284" s="135" t="s">
        <v>285</v>
      </c>
      <c r="G284" s="138">
        <v>3.6</v>
      </c>
      <c r="H284" s="138">
        <v>0.6</v>
      </c>
      <c r="I284" s="103"/>
      <c r="J284" s="140">
        <f>G284*H284</f>
        <v>2.16</v>
      </c>
      <c r="K284" s="103"/>
      <c r="L284" s="103"/>
      <c r="M284" s="103"/>
      <c r="N284" s="34"/>
      <c r="O284" s="33"/>
      <c r="P284" s="33"/>
      <c r="Q284" s="33"/>
      <c r="R284" s="33"/>
      <c r="S284" s="33"/>
      <c r="T284" s="33"/>
      <c r="U284" s="33"/>
      <c r="XDG284" s="15"/>
      <c r="XDH284" s="15"/>
      <c r="XDI284" s="15"/>
      <c r="XDJ284" s="15"/>
      <c r="XDK284" s="15"/>
      <c r="XDL284" s="15"/>
      <c r="XDM284" s="15"/>
      <c r="XDN284" s="15"/>
      <c r="XDO284" s="15"/>
      <c r="XDP284" s="15"/>
      <c r="XDQ284" s="15"/>
      <c r="XDR284" s="15"/>
      <c r="XDS284" s="15"/>
      <c r="XDT284" s="15"/>
      <c r="XDU284" s="15"/>
      <c r="XDV284" s="15"/>
      <c r="XDW284" s="15"/>
      <c r="XDX284" s="15"/>
      <c r="XDY284" s="15"/>
      <c r="XDZ284" s="15"/>
      <c r="XEA284" s="15"/>
      <c r="XEB284" s="15"/>
      <c r="XEC284" s="15"/>
      <c r="XED284" s="15"/>
      <c r="XEE284" s="15"/>
      <c r="XEF284" s="15"/>
      <c r="XEG284" s="15"/>
      <c r="XEH284" s="15"/>
      <c r="XEI284" s="15"/>
      <c r="XEJ284" s="15"/>
      <c r="XEK284" s="15"/>
      <c r="XEL284" s="15"/>
      <c r="XEM284" s="15"/>
      <c r="XEN284" s="15"/>
      <c r="XEO284" s="15"/>
      <c r="XEP284" s="15"/>
      <c r="XEQ284" s="15"/>
      <c r="XER284" s="15"/>
      <c r="XES284" s="15"/>
      <c r="XET284" s="15"/>
      <c r="XEU284" s="15"/>
      <c r="XEV284" s="15"/>
      <c r="XEW284" s="15"/>
      <c r="XEX284" s="15"/>
      <c r="XEY284" s="15"/>
      <c r="XEZ284" s="15"/>
      <c r="XFA284" s="15"/>
      <c r="XFB284" s="15"/>
      <c r="XFC284" s="15"/>
      <c r="XFD284" s="15"/>
    </row>
    <row r="285" spans="1:21 16335:16384" s="104" customFormat="1" ht="24.2" customHeight="1">
      <c r="A285" s="33"/>
      <c r="B285" s="34"/>
      <c r="C285" s="121">
        <v>33</v>
      </c>
      <c r="D285" s="121" t="s">
        <v>103</v>
      </c>
      <c r="E285" s="122" t="s">
        <v>286</v>
      </c>
      <c r="F285" s="336" t="s">
        <v>287</v>
      </c>
      <c r="G285" s="336"/>
      <c r="H285" s="336"/>
      <c r="I285" s="126" t="s">
        <v>265</v>
      </c>
      <c r="J285" s="127">
        <v>96.456999999999994</v>
      </c>
      <c r="K285" s="128"/>
      <c r="L285" s="128">
        <f>ROUND(K285*J285,2)</f>
        <v>0</v>
      </c>
      <c r="M285" s="129" t="s">
        <v>107</v>
      </c>
      <c r="N285" s="34"/>
      <c r="O285" s="33"/>
      <c r="P285" s="33"/>
      <c r="Q285" s="33"/>
      <c r="R285" s="33"/>
      <c r="S285" s="33"/>
      <c r="T285" s="33"/>
      <c r="U285" s="33"/>
      <c r="XDG285" s="15"/>
      <c r="XDH285" s="15"/>
      <c r="XDI285" s="15"/>
      <c r="XDJ285" s="15"/>
      <c r="XDK285" s="15"/>
      <c r="XDL285" s="15"/>
      <c r="XDM285" s="15"/>
      <c r="XDN285" s="15"/>
      <c r="XDO285" s="15"/>
      <c r="XDP285" s="15"/>
      <c r="XDQ285" s="15"/>
      <c r="XDR285" s="15"/>
      <c r="XDS285" s="15"/>
      <c r="XDT285" s="15"/>
      <c r="XDU285" s="15"/>
      <c r="XDV285" s="15"/>
      <c r="XDW285" s="15"/>
      <c r="XDX285" s="15"/>
      <c r="XDY285" s="15"/>
      <c r="XDZ285" s="15"/>
      <c r="XEA285" s="15"/>
      <c r="XEB285" s="15"/>
      <c r="XEC285" s="15"/>
      <c r="XED285" s="15"/>
      <c r="XEE285" s="15"/>
      <c r="XEF285" s="15"/>
      <c r="XEG285" s="15"/>
      <c r="XEH285" s="15"/>
      <c r="XEI285" s="15"/>
      <c r="XEJ285" s="15"/>
      <c r="XEK285" s="15"/>
      <c r="XEL285" s="15"/>
      <c r="XEM285" s="15"/>
      <c r="XEN285" s="15"/>
      <c r="XEO285" s="15"/>
      <c r="XEP285" s="15"/>
      <c r="XEQ285" s="15"/>
      <c r="XER285" s="15"/>
      <c r="XES285" s="15"/>
      <c r="XET285" s="15"/>
      <c r="XEU285" s="15"/>
      <c r="XEV285" s="15"/>
      <c r="XEW285" s="15"/>
      <c r="XEX285" s="15"/>
      <c r="XEY285" s="15"/>
      <c r="XEZ285" s="15"/>
      <c r="XFA285" s="15"/>
      <c r="XFB285" s="15"/>
      <c r="XFC285" s="15"/>
      <c r="XFD285" s="15"/>
    </row>
    <row r="286" spans="1:21 16335:16384" s="105" customFormat="1" ht="29.25">
      <c r="A286" s="33"/>
      <c r="B286" s="34"/>
      <c r="C286" s="33"/>
      <c r="D286" s="130" t="s">
        <v>108</v>
      </c>
      <c r="E286" s="33"/>
      <c r="F286" s="141" t="s">
        <v>288</v>
      </c>
      <c r="G286" s="141"/>
      <c r="H286" s="141"/>
      <c r="I286" s="33"/>
      <c r="J286" s="33"/>
      <c r="K286" s="33"/>
      <c r="L286" s="33"/>
      <c r="M286" s="33"/>
      <c r="N286" s="34"/>
      <c r="O286" s="33"/>
      <c r="P286" s="33"/>
      <c r="Q286" s="33"/>
      <c r="R286" s="33"/>
      <c r="S286" s="33"/>
      <c r="T286" s="33"/>
      <c r="U286" s="33"/>
      <c r="XDG286" s="15"/>
      <c r="XDH286" s="15"/>
      <c r="XDI286" s="15"/>
      <c r="XDJ286" s="15"/>
      <c r="XDK286" s="15"/>
      <c r="XDL286" s="15"/>
      <c r="XDM286" s="15"/>
      <c r="XDN286" s="15"/>
      <c r="XDO286" s="15"/>
      <c r="XDP286" s="15"/>
      <c r="XDQ286" s="15"/>
      <c r="XDR286" s="15"/>
      <c r="XDS286" s="15"/>
      <c r="XDT286" s="15"/>
      <c r="XDU286" s="15"/>
      <c r="XDV286" s="15"/>
      <c r="XDW286" s="15"/>
      <c r="XDX286" s="15"/>
      <c r="XDY286" s="15"/>
      <c r="XDZ286" s="15"/>
      <c r="XEA286" s="15"/>
      <c r="XEB286" s="15"/>
      <c r="XEC286" s="15"/>
      <c r="XED286" s="15"/>
      <c r="XEE286" s="15"/>
      <c r="XEF286" s="15"/>
      <c r="XEG286" s="15"/>
      <c r="XEH286" s="15"/>
      <c r="XEI286" s="15"/>
      <c r="XEJ286" s="15"/>
      <c r="XEK286" s="15"/>
      <c r="XEL286" s="15"/>
      <c r="XEM286" s="15"/>
      <c r="XEN286" s="15"/>
      <c r="XEO286" s="15"/>
      <c r="XEP286" s="15"/>
      <c r="XEQ286" s="15"/>
      <c r="XER286" s="15"/>
      <c r="XES286" s="15"/>
      <c r="XET286" s="15"/>
      <c r="XEU286" s="15"/>
      <c r="XEV286" s="15"/>
      <c r="XEW286" s="15"/>
      <c r="XEX286" s="15"/>
      <c r="XEY286" s="15"/>
      <c r="XEZ286" s="15"/>
      <c r="XFA286" s="15"/>
      <c r="XFB286" s="15"/>
      <c r="XFC286" s="15"/>
      <c r="XFD286" s="15"/>
    </row>
    <row r="287" spans="1:21 16335:16384" s="29" customFormat="1" ht="11.25">
      <c r="A287" s="33"/>
      <c r="B287" s="34"/>
      <c r="C287" s="33"/>
      <c r="D287" s="131" t="s">
        <v>110</v>
      </c>
      <c r="E287" s="33"/>
      <c r="F287" s="132" t="s">
        <v>289</v>
      </c>
      <c r="G287" s="132"/>
      <c r="H287" s="132"/>
      <c r="I287" s="33"/>
      <c r="J287" s="33"/>
      <c r="K287" s="33"/>
      <c r="L287" s="33"/>
      <c r="M287" s="33"/>
      <c r="N287" s="34"/>
      <c r="O287" s="33"/>
      <c r="P287" s="33"/>
      <c r="Q287" s="33"/>
      <c r="R287" s="33"/>
      <c r="S287" s="33"/>
      <c r="T287" s="33"/>
      <c r="U287" s="33"/>
      <c r="XDG287" s="15"/>
      <c r="XDH287" s="15"/>
      <c r="XDI287" s="15"/>
      <c r="XDJ287" s="15"/>
      <c r="XDK287" s="15"/>
      <c r="XDL287" s="15"/>
      <c r="XDM287" s="15"/>
      <c r="XDN287" s="15"/>
      <c r="XDO287" s="15"/>
      <c r="XDP287" s="15"/>
      <c r="XDQ287" s="15"/>
      <c r="XDR287" s="15"/>
      <c r="XDS287" s="15"/>
      <c r="XDT287" s="15"/>
      <c r="XDU287" s="15"/>
      <c r="XDV287" s="15"/>
      <c r="XDW287" s="15"/>
      <c r="XDX287" s="15"/>
      <c r="XDY287" s="15"/>
      <c r="XDZ287" s="15"/>
      <c r="XEA287" s="15"/>
      <c r="XEB287" s="15"/>
      <c r="XEC287" s="15"/>
      <c r="XED287" s="15"/>
      <c r="XEE287" s="15"/>
      <c r="XEF287" s="15"/>
      <c r="XEG287" s="15"/>
      <c r="XEH287" s="15"/>
      <c r="XEI287" s="15"/>
      <c r="XEJ287" s="15"/>
      <c r="XEK287" s="15"/>
      <c r="XEL287" s="15"/>
      <c r="XEM287" s="15"/>
      <c r="XEN287" s="15"/>
      <c r="XEO287" s="15"/>
      <c r="XEP287" s="15"/>
      <c r="XEQ287" s="15"/>
      <c r="XER287" s="15"/>
      <c r="XES287" s="15"/>
      <c r="XET287" s="15"/>
      <c r="XEU287" s="15"/>
      <c r="XEV287" s="15"/>
      <c r="XEW287" s="15"/>
      <c r="XEX287" s="15"/>
      <c r="XEY287" s="15"/>
      <c r="XEZ287" s="15"/>
      <c r="XFA287" s="15"/>
      <c r="XFB287" s="15"/>
      <c r="XFC287" s="15"/>
      <c r="XFD287" s="15"/>
    </row>
    <row r="288" spans="1:21 16335:16384" s="29" customFormat="1" ht="22.9" customHeight="1">
      <c r="A288" s="113"/>
      <c r="B288" s="114"/>
      <c r="C288" s="113"/>
      <c r="D288" s="159" t="s">
        <v>49</v>
      </c>
      <c r="E288" s="142" t="s">
        <v>290</v>
      </c>
      <c r="F288" s="142" t="s">
        <v>291</v>
      </c>
      <c r="G288" s="119"/>
      <c r="H288" s="119"/>
      <c r="I288" s="172"/>
      <c r="J288" s="113"/>
      <c r="K288" s="113"/>
      <c r="L288" s="144">
        <f>L289+L292</f>
        <v>0</v>
      </c>
      <c r="M288" s="113"/>
      <c r="N288" s="114"/>
      <c r="O288" s="113"/>
      <c r="P288" s="113"/>
      <c r="Q288" s="113"/>
      <c r="R288" s="113"/>
      <c r="S288" s="113"/>
      <c r="T288" s="113"/>
      <c r="U288" s="113"/>
      <c r="XDG288" s="15"/>
      <c r="XDH288" s="15"/>
      <c r="XDI288" s="15"/>
      <c r="XDJ288" s="15"/>
      <c r="XDK288" s="15"/>
      <c r="XDL288" s="15"/>
      <c r="XDM288" s="15"/>
      <c r="XDN288" s="15"/>
      <c r="XDO288" s="15"/>
      <c r="XDP288" s="15"/>
      <c r="XDQ288" s="15"/>
      <c r="XDR288" s="15"/>
      <c r="XDS288" s="15"/>
      <c r="XDT288" s="15"/>
      <c r="XDU288" s="15"/>
      <c r="XDV288" s="15"/>
      <c r="XDW288" s="15"/>
      <c r="XDX288" s="15"/>
      <c r="XDY288" s="15"/>
      <c r="XDZ288" s="15"/>
      <c r="XEA288" s="15"/>
      <c r="XEB288" s="15"/>
      <c r="XEC288" s="15"/>
      <c r="XED288" s="15"/>
      <c r="XEE288" s="15"/>
      <c r="XEF288" s="15"/>
      <c r="XEG288" s="15"/>
      <c r="XEH288" s="15"/>
      <c r="XEI288" s="15"/>
      <c r="XEJ288" s="15"/>
      <c r="XEK288" s="15"/>
      <c r="XEL288" s="15"/>
      <c r="XEM288" s="15"/>
      <c r="XEN288" s="15"/>
      <c r="XEO288" s="15"/>
      <c r="XEP288" s="15"/>
      <c r="XEQ288" s="15"/>
      <c r="XER288" s="15"/>
      <c r="XES288" s="15"/>
      <c r="XET288" s="15"/>
      <c r="XEU288" s="15"/>
      <c r="XEV288" s="15"/>
      <c r="XEW288" s="15"/>
      <c r="XEX288" s="15"/>
      <c r="XEY288" s="15"/>
      <c r="XEZ288" s="15"/>
      <c r="XFA288" s="15"/>
      <c r="XFB288" s="15"/>
      <c r="XFC288" s="15"/>
      <c r="XFD288" s="15"/>
    </row>
    <row r="289" spans="1:21 16335:16384" s="29" customFormat="1" ht="24.2" customHeight="1">
      <c r="A289" s="33"/>
      <c r="B289" s="34"/>
      <c r="C289" s="121">
        <v>34</v>
      </c>
      <c r="D289" s="121" t="s">
        <v>103</v>
      </c>
      <c r="E289" s="122"/>
      <c r="F289" s="342" t="s">
        <v>292</v>
      </c>
      <c r="G289" s="342"/>
      <c r="H289" s="342"/>
      <c r="I289" s="126" t="s">
        <v>293</v>
      </c>
      <c r="J289" s="127">
        <v>1</v>
      </c>
      <c r="K289" s="128"/>
      <c r="L289" s="128">
        <f>ROUND(K289*J289,2)</f>
        <v>0</v>
      </c>
      <c r="M289" s="129"/>
      <c r="N289" s="34"/>
      <c r="O289" s="33"/>
      <c r="P289" s="33"/>
      <c r="Q289" s="33"/>
      <c r="R289" s="33"/>
      <c r="S289" s="33"/>
      <c r="T289" s="33"/>
      <c r="U289" s="33"/>
      <c r="XDG289" s="15"/>
      <c r="XDH289" s="15"/>
      <c r="XDI289" s="15"/>
      <c r="XDJ289" s="15"/>
      <c r="XDK289" s="15"/>
      <c r="XDL289" s="15"/>
      <c r="XDM289" s="15"/>
      <c r="XDN289" s="15"/>
      <c r="XDO289" s="15"/>
      <c r="XDP289" s="15"/>
      <c r="XDQ289" s="15"/>
      <c r="XDR289" s="15"/>
      <c r="XDS289" s="15"/>
      <c r="XDT289" s="15"/>
      <c r="XDU289" s="15"/>
      <c r="XDV289" s="15"/>
      <c r="XDW289" s="15"/>
      <c r="XDX289" s="15"/>
      <c r="XDY289" s="15"/>
      <c r="XDZ289" s="15"/>
      <c r="XEA289" s="15"/>
      <c r="XEB289" s="15"/>
      <c r="XEC289" s="15"/>
      <c r="XED289" s="15"/>
      <c r="XEE289" s="15"/>
      <c r="XEF289" s="15"/>
      <c r="XEG289" s="15"/>
      <c r="XEH289" s="15"/>
      <c r="XEI289" s="15"/>
      <c r="XEJ289" s="15"/>
      <c r="XEK289" s="15"/>
      <c r="XEL289" s="15"/>
      <c r="XEM289" s="15"/>
      <c r="XEN289" s="15"/>
      <c r="XEO289" s="15"/>
      <c r="XEP289" s="15"/>
      <c r="XEQ289" s="15"/>
      <c r="XER289" s="15"/>
      <c r="XES289" s="15"/>
      <c r="XET289" s="15"/>
      <c r="XEU289" s="15"/>
      <c r="XEV289" s="15"/>
      <c r="XEW289" s="15"/>
      <c r="XEX289" s="15"/>
      <c r="XEY289" s="15"/>
      <c r="XEZ289" s="15"/>
      <c r="XFA289" s="15"/>
      <c r="XFB289" s="15"/>
      <c r="XFC289" s="15"/>
      <c r="XFD289" s="15"/>
    </row>
    <row r="290" spans="1:21 16335:16384" s="113" customFormat="1" ht="11.25">
      <c r="A290" s="33"/>
      <c r="B290" s="34"/>
      <c r="C290" s="33"/>
      <c r="D290" s="130" t="s">
        <v>108</v>
      </c>
      <c r="E290" s="33"/>
      <c r="F290" s="141" t="s">
        <v>294</v>
      </c>
      <c r="G290" s="141"/>
      <c r="H290" s="141"/>
      <c r="I290" s="33"/>
      <c r="J290" s="33"/>
      <c r="K290" s="33"/>
      <c r="L290" s="33"/>
      <c r="M290" s="33"/>
      <c r="N290" s="34"/>
      <c r="O290" s="33"/>
      <c r="P290" s="33"/>
      <c r="Q290" s="33"/>
      <c r="R290" s="33"/>
      <c r="S290" s="33"/>
      <c r="T290" s="33"/>
      <c r="U290" s="33"/>
      <c r="XDG290" s="15"/>
      <c r="XDH290" s="15"/>
      <c r="XDI290" s="15"/>
      <c r="XDJ290" s="15"/>
      <c r="XDK290" s="15"/>
      <c r="XDL290" s="15"/>
      <c r="XDM290" s="15"/>
      <c r="XDN290" s="15"/>
      <c r="XDO290" s="15"/>
      <c r="XDP290" s="15"/>
      <c r="XDQ290" s="15"/>
      <c r="XDR290" s="15"/>
      <c r="XDS290" s="15"/>
      <c r="XDT290" s="15"/>
      <c r="XDU290" s="15"/>
      <c r="XDV290" s="15"/>
      <c r="XDW290" s="15"/>
      <c r="XDX290" s="15"/>
      <c r="XDY290" s="15"/>
      <c r="XDZ290" s="15"/>
      <c r="XEA290" s="15"/>
      <c r="XEB290" s="15"/>
      <c r="XEC290" s="15"/>
      <c r="XED290" s="15"/>
      <c r="XEE290" s="15"/>
      <c r="XEF290" s="15"/>
      <c r="XEG290" s="15"/>
      <c r="XEH290" s="15"/>
      <c r="XEI290" s="15"/>
      <c r="XEJ290" s="15"/>
      <c r="XEK290" s="15"/>
      <c r="XEL290" s="15"/>
      <c r="XEM290" s="15"/>
      <c r="XEN290" s="15"/>
      <c r="XEO290" s="15"/>
      <c r="XEP290" s="15"/>
      <c r="XEQ290" s="15"/>
      <c r="XER290" s="15"/>
      <c r="XES290" s="15"/>
      <c r="XET290" s="15"/>
      <c r="XEU290" s="15"/>
      <c r="XEV290" s="15"/>
      <c r="XEW290" s="15"/>
      <c r="XEX290" s="15"/>
      <c r="XEY290" s="15"/>
      <c r="XEZ290" s="15"/>
      <c r="XFA290" s="15"/>
      <c r="XFB290" s="15"/>
      <c r="XFC290" s="15"/>
      <c r="XFD290" s="15"/>
    </row>
    <row r="291" spans="1:21 16335:16384" s="29" customFormat="1" ht="11.25">
      <c r="A291" s="103"/>
      <c r="B291" s="133"/>
      <c r="C291" s="103"/>
      <c r="D291" s="130" t="s">
        <v>112</v>
      </c>
      <c r="E291" s="134"/>
      <c r="F291" s="135" t="s">
        <v>295</v>
      </c>
      <c r="G291" s="135"/>
      <c r="H291" s="135"/>
      <c r="I291" s="103"/>
      <c r="J291" s="134"/>
      <c r="K291" s="103"/>
      <c r="L291" s="103"/>
      <c r="M291" s="103"/>
      <c r="N291" s="133"/>
      <c r="O291" s="103"/>
      <c r="P291" s="103"/>
      <c r="Q291" s="103"/>
      <c r="R291" s="103"/>
      <c r="S291" s="103"/>
      <c r="T291" s="103"/>
      <c r="U291" s="103"/>
      <c r="XDG291" s="15"/>
      <c r="XDH291" s="15"/>
      <c r="XDI291" s="15"/>
      <c r="XDJ291" s="15"/>
      <c r="XDK291" s="15"/>
      <c r="XDL291" s="15"/>
      <c r="XDM291" s="15"/>
      <c r="XDN291" s="15"/>
      <c r="XDO291" s="15"/>
      <c r="XDP291" s="15"/>
      <c r="XDQ291" s="15"/>
      <c r="XDR291" s="15"/>
      <c r="XDS291" s="15"/>
      <c r="XDT291" s="15"/>
      <c r="XDU291" s="15"/>
      <c r="XDV291" s="15"/>
      <c r="XDW291" s="15"/>
      <c r="XDX291" s="15"/>
      <c r="XDY291" s="15"/>
      <c r="XDZ291" s="15"/>
      <c r="XEA291" s="15"/>
      <c r="XEB291" s="15"/>
      <c r="XEC291" s="15"/>
      <c r="XED291" s="15"/>
      <c r="XEE291" s="15"/>
      <c r="XEF291" s="15"/>
      <c r="XEG291" s="15"/>
      <c r="XEH291" s="15"/>
      <c r="XEI291" s="15"/>
      <c r="XEJ291" s="15"/>
      <c r="XEK291" s="15"/>
      <c r="XEL291" s="15"/>
      <c r="XEM291" s="15"/>
      <c r="XEN291" s="15"/>
      <c r="XEO291" s="15"/>
      <c r="XEP291" s="15"/>
      <c r="XEQ291" s="15"/>
      <c r="XER291" s="15"/>
      <c r="XES291" s="15"/>
      <c r="XET291" s="15"/>
      <c r="XEU291" s="15"/>
      <c r="XEV291" s="15"/>
      <c r="XEW291" s="15"/>
      <c r="XEX291" s="15"/>
      <c r="XEY291" s="15"/>
      <c r="XEZ291" s="15"/>
      <c r="XFA291" s="15"/>
      <c r="XFB291" s="15"/>
      <c r="XFC291" s="15"/>
      <c r="XFD291" s="15"/>
    </row>
    <row r="292" spans="1:21 16335:16384" s="103" customFormat="1" ht="24.2" customHeight="1">
      <c r="A292" s="33"/>
      <c r="B292" s="34"/>
      <c r="C292" s="121">
        <v>35</v>
      </c>
      <c r="D292" s="121" t="s">
        <v>103</v>
      </c>
      <c r="E292" s="122"/>
      <c r="F292" s="342" t="s">
        <v>296</v>
      </c>
      <c r="G292" s="342"/>
      <c r="H292" s="342"/>
      <c r="I292" s="126" t="s">
        <v>293</v>
      </c>
      <c r="J292" s="127">
        <v>2</v>
      </c>
      <c r="K292" s="128"/>
      <c r="L292" s="128">
        <f>ROUND(K292*J292,2)</f>
        <v>0</v>
      </c>
      <c r="M292" s="129"/>
      <c r="N292" s="34"/>
      <c r="O292" s="33"/>
      <c r="P292" s="33"/>
      <c r="Q292" s="33"/>
      <c r="R292" s="33"/>
      <c r="S292" s="33"/>
      <c r="T292" s="33"/>
      <c r="U292" s="33"/>
      <c r="XDG292" s="15"/>
      <c r="XDH292" s="15"/>
      <c r="XDI292" s="15"/>
      <c r="XDJ292" s="15"/>
      <c r="XDK292" s="15"/>
      <c r="XDL292" s="15"/>
      <c r="XDM292" s="15"/>
      <c r="XDN292" s="15"/>
      <c r="XDO292" s="15"/>
      <c r="XDP292" s="15"/>
      <c r="XDQ292" s="15"/>
      <c r="XDR292" s="15"/>
      <c r="XDS292" s="15"/>
      <c r="XDT292" s="15"/>
      <c r="XDU292" s="15"/>
      <c r="XDV292" s="15"/>
      <c r="XDW292" s="15"/>
      <c r="XDX292" s="15"/>
      <c r="XDY292" s="15"/>
      <c r="XDZ292" s="15"/>
      <c r="XEA292" s="15"/>
      <c r="XEB292" s="15"/>
      <c r="XEC292" s="15"/>
      <c r="XED292" s="15"/>
      <c r="XEE292" s="15"/>
      <c r="XEF292" s="15"/>
      <c r="XEG292" s="15"/>
      <c r="XEH292" s="15"/>
      <c r="XEI292" s="15"/>
      <c r="XEJ292" s="15"/>
      <c r="XEK292" s="15"/>
      <c r="XEL292" s="15"/>
      <c r="XEM292" s="15"/>
      <c r="XEN292" s="15"/>
      <c r="XEO292" s="15"/>
      <c r="XEP292" s="15"/>
      <c r="XEQ292" s="15"/>
      <c r="XER292" s="15"/>
      <c r="XES292" s="15"/>
      <c r="XET292" s="15"/>
      <c r="XEU292" s="15"/>
      <c r="XEV292" s="15"/>
      <c r="XEW292" s="15"/>
      <c r="XEX292" s="15"/>
      <c r="XEY292" s="15"/>
      <c r="XEZ292" s="15"/>
      <c r="XFA292" s="15"/>
      <c r="XFB292" s="15"/>
      <c r="XFC292" s="15"/>
      <c r="XFD292" s="15"/>
    </row>
    <row r="293" spans="1:21 16335:16384" s="103" customFormat="1" ht="11.25">
      <c r="A293" s="33"/>
      <c r="B293" s="34"/>
      <c r="C293" s="33"/>
      <c r="D293" s="130" t="s">
        <v>108</v>
      </c>
      <c r="E293" s="33"/>
      <c r="F293" s="141" t="s">
        <v>294</v>
      </c>
      <c r="G293" s="141"/>
      <c r="H293" s="141"/>
      <c r="I293" s="33"/>
      <c r="J293" s="33"/>
      <c r="K293" s="33"/>
      <c r="L293" s="33"/>
      <c r="M293" s="33"/>
      <c r="N293" s="34"/>
      <c r="O293" s="33"/>
      <c r="P293" s="33"/>
      <c r="Q293" s="33"/>
      <c r="R293" s="33"/>
      <c r="S293" s="33"/>
      <c r="T293" s="33"/>
      <c r="U293" s="33"/>
      <c r="XDG293" s="15"/>
      <c r="XDH293" s="15"/>
      <c r="XDI293" s="15"/>
      <c r="XDJ293" s="15"/>
      <c r="XDK293" s="15"/>
      <c r="XDL293" s="15"/>
      <c r="XDM293" s="15"/>
      <c r="XDN293" s="15"/>
      <c r="XDO293" s="15"/>
      <c r="XDP293" s="15"/>
      <c r="XDQ293" s="15"/>
      <c r="XDR293" s="15"/>
      <c r="XDS293" s="15"/>
      <c r="XDT293" s="15"/>
      <c r="XDU293" s="15"/>
      <c r="XDV293" s="15"/>
      <c r="XDW293" s="15"/>
      <c r="XDX293" s="15"/>
      <c r="XDY293" s="15"/>
      <c r="XDZ293" s="15"/>
      <c r="XEA293" s="15"/>
      <c r="XEB293" s="15"/>
      <c r="XEC293" s="15"/>
      <c r="XED293" s="15"/>
      <c r="XEE293" s="15"/>
      <c r="XEF293" s="15"/>
      <c r="XEG293" s="15"/>
      <c r="XEH293" s="15"/>
      <c r="XEI293" s="15"/>
      <c r="XEJ293" s="15"/>
      <c r="XEK293" s="15"/>
      <c r="XEL293" s="15"/>
      <c r="XEM293" s="15"/>
      <c r="XEN293" s="15"/>
      <c r="XEO293" s="15"/>
      <c r="XEP293" s="15"/>
      <c r="XEQ293" s="15"/>
      <c r="XER293" s="15"/>
      <c r="XES293" s="15"/>
      <c r="XET293" s="15"/>
      <c r="XEU293" s="15"/>
      <c r="XEV293" s="15"/>
      <c r="XEW293" s="15"/>
      <c r="XEX293" s="15"/>
      <c r="XEY293" s="15"/>
      <c r="XEZ293" s="15"/>
      <c r="XFA293" s="15"/>
      <c r="XFB293" s="15"/>
      <c r="XFC293" s="15"/>
      <c r="XFD293" s="15"/>
    </row>
    <row r="294" spans="1:21 16335:16384" s="104" customFormat="1" ht="11.25">
      <c r="A294" s="33"/>
      <c r="B294" s="34"/>
      <c r="C294" s="33"/>
      <c r="D294" s="131" t="s">
        <v>110</v>
      </c>
      <c r="E294" s="33"/>
      <c r="F294" s="135" t="s">
        <v>297</v>
      </c>
      <c r="G294" s="132"/>
      <c r="H294" s="132"/>
      <c r="I294" s="33"/>
      <c r="J294" s="33"/>
      <c r="K294" s="33"/>
      <c r="L294" s="33"/>
      <c r="M294" s="33"/>
      <c r="N294" s="34"/>
      <c r="O294" s="33"/>
      <c r="P294" s="33"/>
      <c r="Q294" s="33"/>
      <c r="R294" s="33"/>
      <c r="S294" s="33"/>
      <c r="T294" s="33"/>
      <c r="U294" s="33"/>
      <c r="XDG294" s="15"/>
      <c r="XDH294" s="15"/>
      <c r="XDI294" s="15"/>
      <c r="XDJ294" s="15"/>
      <c r="XDK294" s="15"/>
      <c r="XDL294" s="15"/>
      <c r="XDM294" s="15"/>
      <c r="XDN294" s="15"/>
      <c r="XDO294" s="15"/>
      <c r="XDP294" s="15"/>
      <c r="XDQ294" s="15"/>
      <c r="XDR294" s="15"/>
      <c r="XDS294" s="15"/>
      <c r="XDT294" s="15"/>
      <c r="XDU294" s="15"/>
      <c r="XDV294" s="15"/>
      <c r="XDW294" s="15"/>
      <c r="XDX294" s="15"/>
      <c r="XDY294" s="15"/>
      <c r="XDZ294" s="15"/>
      <c r="XEA294" s="15"/>
      <c r="XEB294" s="15"/>
      <c r="XEC294" s="15"/>
      <c r="XED294" s="15"/>
      <c r="XEE294" s="15"/>
      <c r="XEF294" s="15"/>
      <c r="XEG294" s="15"/>
      <c r="XEH294" s="15"/>
      <c r="XEI294" s="15"/>
      <c r="XEJ294" s="15"/>
      <c r="XEK294" s="15"/>
      <c r="XEL294" s="15"/>
      <c r="XEM294" s="15"/>
      <c r="XEN294" s="15"/>
      <c r="XEO294" s="15"/>
      <c r="XEP294" s="15"/>
      <c r="XEQ294" s="15"/>
      <c r="XER294" s="15"/>
      <c r="XES294" s="15"/>
      <c r="XET294" s="15"/>
      <c r="XEU294" s="15"/>
      <c r="XEV294" s="15"/>
      <c r="XEW294" s="15"/>
      <c r="XEX294" s="15"/>
      <c r="XEY294" s="15"/>
      <c r="XEZ294" s="15"/>
      <c r="XFA294" s="15"/>
      <c r="XFB294" s="15"/>
      <c r="XFC294" s="15"/>
      <c r="XFD294" s="15"/>
    </row>
    <row r="295" spans="1:21 16335:16384" s="104" customFormat="1" ht="22.9" customHeight="1">
      <c r="A295" s="113"/>
      <c r="B295" s="114"/>
      <c r="C295" s="113"/>
      <c r="D295" s="159" t="s">
        <v>49</v>
      </c>
      <c r="E295" s="142" t="s">
        <v>298</v>
      </c>
      <c r="F295" s="142" t="s">
        <v>299</v>
      </c>
      <c r="G295" s="119"/>
      <c r="H295" s="119"/>
      <c r="I295" s="113"/>
      <c r="J295" s="113"/>
      <c r="K295" s="113"/>
      <c r="L295" s="144">
        <f>SUM(L296:L338)</f>
        <v>0</v>
      </c>
      <c r="M295" s="113"/>
      <c r="N295" s="114"/>
      <c r="O295" s="113"/>
      <c r="P295" s="113"/>
      <c r="Q295" s="113"/>
      <c r="R295" s="113"/>
      <c r="S295" s="113"/>
      <c r="T295" s="113"/>
      <c r="U295" s="113"/>
      <c r="XDG295" s="15"/>
      <c r="XDH295" s="15"/>
      <c r="XDI295" s="15"/>
      <c r="XDJ295" s="15"/>
      <c r="XDK295" s="15"/>
      <c r="XDL295" s="15"/>
      <c r="XDM295" s="15"/>
      <c r="XDN295" s="15"/>
      <c r="XDO295" s="15"/>
      <c r="XDP295" s="15"/>
      <c r="XDQ295" s="15"/>
      <c r="XDR295" s="15"/>
      <c r="XDS295" s="15"/>
      <c r="XDT295" s="15"/>
      <c r="XDU295" s="15"/>
      <c r="XDV295" s="15"/>
      <c r="XDW295" s="15"/>
      <c r="XDX295" s="15"/>
      <c r="XDY295" s="15"/>
      <c r="XDZ295" s="15"/>
      <c r="XEA295" s="15"/>
      <c r="XEB295" s="15"/>
      <c r="XEC295" s="15"/>
      <c r="XED295" s="15"/>
      <c r="XEE295" s="15"/>
      <c r="XEF295" s="15"/>
      <c r="XEG295" s="15"/>
      <c r="XEH295" s="15"/>
      <c r="XEI295" s="15"/>
      <c r="XEJ295" s="15"/>
      <c r="XEK295" s="15"/>
      <c r="XEL295" s="15"/>
      <c r="XEM295" s="15"/>
      <c r="XEN295" s="15"/>
      <c r="XEO295" s="15"/>
      <c r="XEP295" s="15"/>
      <c r="XEQ295" s="15"/>
      <c r="XER295" s="15"/>
      <c r="XES295" s="15"/>
      <c r="XET295" s="15"/>
      <c r="XEU295" s="15"/>
      <c r="XEV295" s="15"/>
      <c r="XEW295" s="15"/>
      <c r="XEX295" s="15"/>
      <c r="XEY295" s="15"/>
      <c r="XEZ295" s="15"/>
      <c r="XFA295" s="15"/>
      <c r="XFB295" s="15"/>
      <c r="XFC295" s="15"/>
      <c r="XFD295" s="15"/>
    </row>
    <row r="296" spans="1:21 16335:16384" s="103" customFormat="1" ht="16.5" customHeight="1">
      <c r="A296" s="33"/>
      <c r="B296" s="34"/>
      <c r="C296" s="121">
        <v>36</v>
      </c>
      <c r="D296" s="121" t="s">
        <v>103</v>
      </c>
      <c r="E296" s="122" t="s">
        <v>300</v>
      </c>
      <c r="F296" s="123" t="s">
        <v>301</v>
      </c>
      <c r="G296" s="124"/>
      <c r="H296" s="125"/>
      <c r="I296" s="126" t="s">
        <v>106</v>
      </c>
      <c r="J296" s="127">
        <f>SUM(J300:J305)</f>
        <v>75.199999999999989</v>
      </c>
      <c r="K296" s="128"/>
      <c r="L296" s="128">
        <f>ROUND(K296*J296,2)</f>
        <v>0</v>
      </c>
      <c r="M296" s="129" t="s">
        <v>107</v>
      </c>
      <c r="N296" s="34"/>
      <c r="O296" s="33"/>
      <c r="P296" s="33"/>
      <c r="Q296" s="33"/>
      <c r="R296" s="33"/>
      <c r="S296" s="33"/>
      <c r="T296" s="33"/>
      <c r="U296" s="33"/>
      <c r="XDG296" s="15"/>
      <c r="XDH296" s="15"/>
      <c r="XDI296" s="15"/>
      <c r="XDJ296" s="15"/>
      <c r="XDK296" s="15"/>
      <c r="XDL296" s="15"/>
      <c r="XDM296" s="15"/>
      <c r="XDN296" s="15"/>
      <c r="XDO296" s="15"/>
      <c r="XDP296" s="15"/>
      <c r="XDQ296" s="15"/>
      <c r="XDR296" s="15"/>
      <c r="XDS296" s="15"/>
      <c r="XDT296" s="15"/>
      <c r="XDU296" s="15"/>
      <c r="XDV296" s="15"/>
      <c r="XDW296" s="15"/>
      <c r="XDX296" s="15"/>
      <c r="XDY296" s="15"/>
      <c r="XDZ296" s="15"/>
      <c r="XEA296" s="15"/>
      <c r="XEB296" s="15"/>
      <c r="XEC296" s="15"/>
      <c r="XED296" s="15"/>
      <c r="XEE296" s="15"/>
      <c r="XEF296" s="15"/>
      <c r="XEG296" s="15"/>
      <c r="XEH296" s="15"/>
      <c r="XEI296" s="15"/>
      <c r="XEJ296" s="15"/>
      <c r="XEK296" s="15"/>
      <c r="XEL296" s="15"/>
      <c r="XEM296" s="15"/>
      <c r="XEN296" s="15"/>
      <c r="XEO296" s="15"/>
      <c r="XEP296" s="15"/>
      <c r="XEQ296" s="15"/>
      <c r="XER296" s="15"/>
      <c r="XES296" s="15"/>
      <c r="XET296" s="15"/>
      <c r="XEU296" s="15"/>
      <c r="XEV296" s="15"/>
      <c r="XEW296" s="15"/>
      <c r="XEX296" s="15"/>
      <c r="XEY296" s="15"/>
      <c r="XEZ296" s="15"/>
      <c r="XFA296" s="15"/>
      <c r="XFB296" s="15"/>
      <c r="XFC296" s="15"/>
      <c r="XFD296" s="15"/>
    </row>
    <row r="297" spans="1:21 16335:16384" s="104" customFormat="1" ht="11.25">
      <c r="A297" s="33"/>
      <c r="B297" s="34"/>
      <c r="C297" s="33"/>
      <c r="D297" s="130" t="s">
        <v>108</v>
      </c>
      <c r="E297" s="33"/>
      <c r="F297" s="141" t="s">
        <v>302</v>
      </c>
      <c r="G297" s="141"/>
      <c r="H297" s="141"/>
      <c r="I297" s="33"/>
      <c r="J297" s="33"/>
      <c r="K297" s="33"/>
      <c r="L297" s="33"/>
      <c r="M297" s="33"/>
      <c r="N297" s="34"/>
      <c r="O297" s="33"/>
      <c r="P297" s="33"/>
      <c r="Q297" s="33"/>
      <c r="R297" s="33"/>
      <c r="S297" s="33"/>
      <c r="T297" s="33"/>
      <c r="U297" s="33"/>
      <c r="XDG297" s="15"/>
      <c r="XDH297" s="15"/>
      <c r="XDI297" s="15"/>
      <c r="XDJ297" s="15"/>
      <c r="XDK297" s="15"/>
      <c r="XDL297" s="15"/>
      <c r="XDM297" s="15"/>
      <c r="XDN297" s="15"/>
      <c r="XDO297" s="15"/>
      <c r="XDP297" s="15"/>
      <c r="XDQ297" s="15"/>
      <c r="XDR297" s="15"/>
      <c r="XDS297" s="15"/>
      <c r="XDT297" s="15"/>
      <c r="XDU297" s="15"/>
      <c r="XDV297" s="15"/>
      <c r="XDW297" s="15"/>
      <c r="XDX297" s="15"/>
      <c r="XDY297" s="15"/>
      <c r="XDZ297" s="15"/>
      <c r="XEA297" s="15"/>
      <c r="XEB297" s="15"/>
      <c r="XEC297" s="15"/>
      <c r="XED297" s="15"/>
      <c r="XEE297" s="15"/>
      <c r="XEF297" s="15"/>
      <c r="XEG297" s="15"/>
      <c r="XEH297" s="15"/>
      <c r="XEI297" s="15"/>
      <c r="XEJ297" s="15"/>
      <c r="XEK297" s="15"/>
      <c r="XEL297" s="15"/>
      <c r="XEM297" s="15"/>
      <c r="XEN297" s="15"/>
      <c r="XEO297" s="15"/>
      <c r="XEP297" s="15"/>
      <c r="XEQ297" s="15"/>
      <c r="XER297" s="15"/>
      <c r="XES297" s="15"/>
      <c r="XET297" s="15"/>
      <c r="XEU297" s="15"/>
      <c r="XEV297" s="15"/>
      <c r="XEW297" s="15"/>
      <c r="XEX297" s="15"/>
      <c r="XEY297" s="15"/>
      <c r="XEZ297" s="15"/>
      <c r="XFA297" s="15"/>
      <c r="XFB297" s="15"/>
      <c r="XFC297" s="15"/>
      <c r="XFD297" s="15"/>
    </row>
    <row r="298" spans="1:21 16335:16384" s="105" customFormat="1" ht="11.25">
      <c r="A298" s="33"/>
      <c r="B298" s="34"/>
      <c r="C298" s="33"/>
      <c r="D298" s="131" t="s">
        <v>110</v>
      </c>
      <c r="E298" s="33"/>
      <c r="F298" s="132" t="s">
        <v>303</v>
      </c>
      <c r="G298" s="132"/>
      <c r="H298" s="132"/>
      <c r="I298" s="33"/>
      <c r="J298" s="33"/>
      <c r="K298" s="33"/>
      <c r="L298" s="33"/>
      <c r="M298" s="33"/>
      <c r="N298" s="34"/>
      <c r="O298" s="33"/>
      <c r="P298" s="33"/>
      <c r="Q298" s="33"/>
      <c r="R298" s="33"/>
      <c r="S298" s="33"/>
      <c r="T298" s="33"/>
      <c r="U298" s="33"/>
      <c r="XDG298" s="15"/>
      <c r="XDH298" s="15"/>
      <c r="XDI298" s="15"/>
      <c r="XDJ298" s="15"/>
      <c r="XDK298" s="15"/>
      <c r="XDL298" s="15"/>
      <c r="XDM298" s="15"/>
      <c r="XDN298" s="15"/>
      <c r="XDO298" s="15"/>
      <c r="XDP298" s="15"/>
      <c r="XDQ298" s="15"/>
      <c r="XDR298" s="15"/>
      <c r="XDS298" s="15"/>
      <c r="XDT298" s="15"/>
      <c r="XDU298" s="15"/>
      <c r="XDV298" s="15"/>
      <c r="XDW298" s="15"/>
      <c r="XDX298" s="15"/>
      <c r="XDY298" s="15"/>
      <c r="XDZ298" s="15"/>
      <c r="XEA298" s="15"/>
      <c r="XEB298" s="15"/>
      <c r="XEC298" s="15"/>
      <c r="XED298" s="15"/>
      <c r="XEE298" s="15"/>
      <c r="XEF298" s="15"/>
      <c r="XEG298" s="15"/>
      <c r="XEH298" s="15"/>
      <c r="XEI298" s="15"/>
      <c r="XEJ298" s="15"/>
      <c r="XEK298" s="15"/>
      <c r="XEL298" s="15"/>
      <c r="XEM298" s="15"/>
      <c r="XEN298" s="15"/>
      <c r="XEO298" s="15"/>
      <c r="XEP298" s="15"/>
      <c r="XEQ298" s="15"/>
      <c r="XER298" s="15"/>
      <c r="XES298" s="15"/>
      <c r="XET298" s="15"/>
      <c r="XEU298" s="15"/>
      <c r="XEV298" s="15"/>
      <c r="XEW298" s="15"/>
      <c r="XEX298" s="15"/>
      <c r="XEY298" s="15"/>
      <c r="XEZ298" s="15"/>
      <c r="XFA298" s="15"/>
      <c r="XFB298" s="15"/>
      <c r="XFC298" s="15"/>
      <c r="XFD298" s="15"/>
    </row>
    <row r="299" spans="1:21 16335:16384" s="29" customFormat="1" ht="11.25">
      <c r="A299" s="103"/>
      <c r="B299" s="133"/>
      <c r="C299" s="103"/>
      <c r="D299" s="130" t="s">
        <v>112</v>
      </c>
      <c r="E299" s="134"/>
      <c r="F299" s="135" t="s">
        <v>187</v>
      </c>
      <c r="G299" s="135"/>
      <c r="H299" s="135"/>
      <c r="I299" s="103"/>
      <c r="J299" s="134"/>
      <c r="K299" s="103"/>
      <c r="L299" s="103"/>
      <c r="M299" s="103"/>
      <c r="N299" s="133"/>
      <c r="O299" s="103"/>
      <c r="P299" s="103"/>
      <c r="Q299" s="103"/>
      <c r="R299" s="103"/>
      <c r="S299" s="103"/>
      <c r="T299" s="103"/>
      <c r="U299" s="103"/>
      <c r="XDG299" s="15"/>
      <c r="XDH299" s="15"/>
      <c r="XDI299" s="15"/>
      <c r="XDJ299" s="15"/>
      <c r="XDK299" s="15"/>
      <c r="XDL299" s="15"/>
      <c r="XDM299" s="15"/>
      <c r="XDN299" s="15"/>
      <c r="XDO299" s="15"/>
      <c r="XDP299" s="15"/>
      <c r="XDQ299" s="15"/>
      <c r="XDR299" s="15"/>
      <c r="XDS299" s="15"/>
      <c r="XDT299" s="15"/>
      <c r="XDU299" s="15"/>
      <c r="XDV299" s="15"/>
      <c r="XDW299" s="15"/>
      <c r="XDX299" s="15"/>
      <c r="XDY299" s="15"/>
      <c r="XDZ299" s="15"/>
      <c r="XEA299" s="15"/>
      <c r="XEB299" s="15"/>
      <c r="XEC299" s="15"/>
      <c r="XED299" s="15"/>
      <c r="XEE299" s="15"/>
      <c r="XEF299" s="15"/>
      <c r="XEG299" s="15"/>
      <c r="XEH299" s="15"/>
      <c r="XEI299" s="15"/>
      <c r="XEJ299" s="15"/>
      <c r="XEK299" s="15"/>
      <c r="XEL299" s="15"/>
      <c r="XEM299" s="15"/>
      <c r="XEN299" s="15"/>
      <c r="XEO299" s="15"/>
      <c r="XEP299" s="15"/>
      <c r="XEQ299" s="15"/>
      <c r="XER299" s="15"/>
      <c r="XES299" s="15"/>
      <c r="XET299" s="15"/>
      <c r="XEU299" s="15"/>
      <c r="XEV299" s="15"/>
      <c r="XEW299" s="15"/>
      <c r="XEX299" s="15"/>
      <c r="XEY299" s="15"/>
      <c r="XEZ299" s="15"/>
      <c r="XFA299" s="15"/>
      <c r="XFB299" s="15"/>
      <c r="XFC299" s="15"/>
      <c r="XFD299" s="15"/>
    </row>
    <row r="300" spans="1:21 16335:16384" s="29" customFormat="1" ht="11.25">
      <c r="A300" s="103"/>
      <c r="B300" s="133"/>
      <c r="C300" s="103"/>
      <c r="D300" s="130" t="s">
        <v>112</v>
      </c>
      <c r="E300" s="134"/>
      <c r="F300" s="145">
        <v>29</v>
      </c>
      <c r="G300" s="138"/>
      <c r="H300" s="138"/>
      <c r="I300" s="103"/>
      <c r="J300" s="140">
        <v>12</v>
      </c>
      <c r="K300" s="103"/>
      <c r="L300" s="103"/>
      <c r="M300" s="103"/>
      <c r="N300" s="133"/>
      <c r="O300" s="103"/>
      <c r="P300" s="103"/>
      <c r="Q300" s="103"/>
      <c r="R300" s="103"/>
      <c r="S300" s="103"/>
      <c r="T300" s="103"/>
      <c r="U300" s="103"/>
      <c r="XDG300" s="15"/>
      <c r="XDH300" s="15"/>
      <c r="XDI300" s="15"/>
      <c r="XDJ300" s="15"/>
      <c r="XDK300" s="15"/>
      <c r="XDL300" s="15"/>
      <c r="XDM300" s="15"/>
      <c r="XDN300" s="15"/>
      <c r="XDO300" s="15"/>
      <c r="XDP300" s="15"/>
      <c r="XDQ300" s="15"/>
      <c r="XDR300" s="15"/>
      <c r="XDS300" s="15"/>
      <c r="XDT300" s="15"/>
      <c r="XDU300" s="15"/>
      <c r="XDV300" s="15"/>
      <c r="XDW300" s="15"/>
      <c r="XDX300" s="15"/>
      <c r="XDY300" s="15"/>
      <c r="XDZ300" s="15"/>
      <c r="XEA300" s="15"/>
      <c r="XEB300" s="15"/>
      <c r="XEC300" s="15"/>
      <c r="XED300" s="15"/>
      <c r="XEE300" s="15"/>
      <c r="XEF300" s="15"/>
      <c r="XEG300" s="15"/>
      <c r="XEH300" s="15"/>
      <c r="XEI300" s="15"/>
      <c r="XEJ300" s="15"/>
      <c r="XEK300" s="15"/>
      <c r="XEL300" s="15"/>
      <c r="XEM300" s="15"/>
      <c r="XEN300" s="15"/>
      <c r="XEO300" s="15"/>
      <c r="XEP300" s="15"/>
      <c r="XEQ300" s="15"/>
      <c r="XER300" s="15"/>
      <c r="XES300" s="15"/>
      <c r="XET300" s="15"/>
      <c r="XEU300" s="15"/>
      <c r="XEV300" s="15"/>
      <c r="XEW300" s="15"/>
      <c r="XEX300" s="15"/>
      <c r="XEY300" s="15"/>
      <c r="XEZ300" s="15"/>
      <c r="XFA300" s="15"/>
      <c r="XFB300" s="15"/>
      <c r="XFC300" s="15"/>
      <c r="XFD300" s="15"/>
    </row>
    <row r="301" spans="1:21 16335:16384" s="29" customFormat="1" ht="11.25">
      <c r="A301" s="104"/>
      <c r="B301" s="136"/>
      <c r="C301" s="104"/>
      <c r="D301" s="130" t="s">
        <v>112</v>
      </c>
      <c r="E301" s="137"/>
      <c r="F301" s="135">
        <v>30</v>
      </c>
      <c r="G301" s="138"/>
      <c r="H301" s="138"/>
      <c r="I301" s="103"/>
      <c r="J301" s="140">
        <v>15</v>
      </c>
      <c r="K301" s="104"/>
      <c r="L301" s="104"/>
      <c r="M301" s="104"/>
      <c r="N301" s="136"/>
      <c r="O301" s="104"/>
      <c r="P301" s="104"/>
      <c r="Q301" s="104"/>
      <c r="R301" s="104"/>
      <c r="S301" s="104"/>
      <c r="T301" s="104"/>
      <c r="U301" s="104"/>
      <c r="XDG301" s="15"/>
      <c r="XDH301" s="15"/>
      <c r="XDI301" s="15"/>
      <c r="XDJ301" s="15"/>
      <c r="XDK301" s="15"/>
      <c r="XDL301" s="15"/>
      <c r="XDM301" s="15"/>
      <c r="XDN301" s="15"/>
      <c r="XDO301" s="15"/>
      <c r="XDP301" s="15"/>
      <c r="XDQ301" s="15"/>
      <c r="XDR301" s="15"/>
      <c r="XDS301" s="15"/>
      <c r="XDT301" s="15"/>
      <c r="XDU301" s="15"/>
      <c r="XDV301" s="15"/>
      <c r="XDW301" s="15"/>
      <c r="XDX301" s="15"/>
      <c r="XDY301" s="15"/>
      <c r="XDZ301" s="15"/>
      <c r="XEA301" s="15"/>
      <c r="XEB301" s="15"/>
      <c r="XEC301" s="15"/>
      <c r="XED301" s="15"/>
      <c r="XEE301" s="15"/>
      <c r="XEF301" s="15"/>
      <c r="XEG301" s="15"/>
      <c r="XEH301" s="15"/>
      <c r="XEI301" s="15"/>
      <c r="XEJ301" s="15"/>
      <c r="XEK301" s="15"/>
      <c r="XEL301" s="15"/>
      <c r="XEM301" s="15"/>
      <c r="XEN301" s="15"/>
      <c r="XEO301" s="15"/>
      <c r="XEP301" s="15"/>
      <c r="XEQ301" s="15"/>
      <c r="XER301" s="15"/>
      <c r="XES301" s="15"/>
      <c r="XET301" s="15"/>
      <c r="XEU301" s="15"/>
      <c r="XEV301" s="15"/>
      <c r="XEW301" s="15"/>
      <c r="XEX301" s="15"/>
      <c r="XEY301" s="15"/>
      <c r="XEZ301" s="15"/>
      <c r="XFA301" s="15"/>
      <c r="XFB301" s="15"/>
      <c r="XFC301" s="15"/>
      <c r="XFD301" s="15"/>
    </row>
    <row r="302" spans="1:21 16335:16384" s="103" customFormat="1" ht="11.25">
      <c r="B302" s="133"/>
      <c r="D302" s="130" t="s">
        <v>112</v>
      </c>
      <c r="E302" s="134"/>
      <c r="F302" s="135" t="s">
        <v>188</v>
      </c>
      <c r="G302" s="135"/>
      <c r="H302" s="135"/>
      <c r="J302" s="140">
        <v>10.3</v>
      </c>
      <c r="N302" s="133"/>
      <c r="XDG302" s="15"/>
      <c r="XDH302" s="15"/>
      <c r="XDI302" s="15"/>
      <c r="XDJ302" s="15"/>
      <c r="XDK302" s="15"/>
      <c r="XDL302" s="15"/>
      <c r="XDM302" s="15"/>
      <c r="XDN302" s="15"/>
      <c r="XDO302" s="15"/>
      <c r="XDP302" s="15"/>
      <c r="XDQ302" s="15"/>
      <c r="XDR302" s="15"/>
      <c r="XDS302" s="15"/>
      <c r="XDT302" s="15"/>
      <c r="XDU302" s="15"/>
      <c r="XDV302" s="15"/>
      <c r="XDW302" s="15"/>
      <c r="XDX302" s="15"/>
      <c r="XDY302" s="15"/>
      <c r="XDZ302" s="15"/>
      <c r="XEA302" s="15"/>
      <c r="XEB302" s="15"/>
      <c r="XEC302" s="15"/>
      <c r="XED302" s="15"/>
      <c r="XEE302" s="15"/>
      <c r="XEF302" s="15"/>
      <c r="XEG302" s="15"/>
      <c r="XEH302" s="15"/>
      <c r="XEI302" s="15"/>
      <c r="XEJ302" s="15"/>
      <c r="XEK302" s="15"/>
      <c r="XEL302" s="15"/>
      <c r="XEM302" s="15"/>
      <c r="XEN302" s="15"/>
      <c r="XEO302" s="15"/>
      <c r="XEP302" s="15"/>
      <c r="XEQ302" s="15"/>
      <c r="XER302" s="15"/>
      <c r="XES302" s="15"/>
      <c r="XET302" s="15"/>
      <c r="XEU302" s="15"/>
      <c r="XEV302" s="15"/>
      <c r="XEW302" s="15"/>
      <c r="XEX302" s="15"/>
      <c r="XEY302" s="15"/>
      <c r="XEZ302" s="15"/>
      <c r="XFA302" s="15"/>
      <c r="XFB302" s="15"/>
      <c r="XFC302" s="15"/>
      <c r="XFD302" s="15"/>
    </row>
    <row r="303" spans="1:21 16335:16384" s="103" customFormat="1" ht="11.25">
      <c r="A303" s="104"/>
      <c r="B303" s="136"/>
      <c r="C303" s="104"/>
      <c r="D303" s="130" t="s">
        <v>112</v>
      </c>
      <c r="E303" s="137"/>
      <c r="F303" s="135">
        <v>33</v>
      </c>
      <c r="G303" s="138"/>
      <c r="H303" s="138"/>
      <c r="I303" s="104"/>
      <c r="J303" s="140">
        <v>12</v>
      </c>
      <c r="K303" s="104"/>
      <c r="L303" s="104"/>
      <c r="M303" s="104"/>
      <c r="N303" s="136"/>
      <c r="O303" s="104"/>
      <c r="P303" s="104"/>
      <c r="Q303" s="104"/>
      <c r="R303" s="104"/>
      <c r="S303" s="104"/>
      <c r="T303" s="104"/>
      <c r="U303" s="104"/>
      <c r="XDG303" s="15"/>
      <c r="XDH303" s="15"/>
      <c r="XDI303" s="15"/>
      <c r="XDJ303" s="15"/>
      <c r="XDK303" s="15"/>
      <c r="XDL303" s="15"/>
      <c r="XDM303" s="15"/>
      <c r="XDN303" s="15"/>
      <c r="XDO303" s="15"/>
      <c r="XDP303" s="15"/>
      <c r="XDQ303" s="15"/>
      <c r="XDR303" s="15"/>
      <c r="XDS303" s="15"/>
      <c r="XDT303" s="15"/>
      <c r="XDU303" s="15"/>
      <c r="XDV303" s="15"/>
      <c r="XDW303" s="15"/>
      <c r="XDX303" s="15"/>
      <c r="XDY303" s="15"/>
      <c r="XDZ303" s="15"/>
      <c r="XEA303" s="15"/>
      <c r="XEB303" s="15"/>
      <c r="XEC303" s="15"/>
      <c r="XED303" s="15"/>
      <c r="XEE303" s="15"/>
      <c r="XEF303" s="15"/>
      <c r="XEG303" s="15"/>
      <c r="XEH303" s="15"/>
      <c r="XEI303" s="15"/>
      <c r="XEJ303" s="15"/>
      <c r="XEK303" s="15"/>
      <c r="XEL303" s="15"/>
      <c r="XEM303" s="15"/>
      <c r="XEN303" s="15"/>
      <c r="XEO303" s="15"/>
      <c r="XEP303" s="15"/>
      <c r="XEQ303" s="15"/>
      <c r="XER303" s="15"/>
      <c r="XES303" s="15"/>
      <c r="XET303" s="15"/>
      <c r="XEU303" s="15"/>
      <c r="XEV303" s="15"/>
      <c r="XEW303" s="15"/>
      <c r="XEX303" s="15"/>
      <c r="XEY303" s="15"/>
      <c r="XEZ303" s="15"/>
      <c r="XFA303" s="15"/>
      <c r="XFB303" s="15"/>
      <c r="XFC303" s="15"/>
      <c r="XFD303" s="15"/>
    </row>
    <row r="304" spans="1:21 16335:16384" s="103" customFormat="1" ht="11.25">
      <c r="A304" s="104"/>
      <c r="B304" s="136"/>
      <c r="C304" s="104"/>
      <c r="D304" s="130" t="s">
        <v>112</v>
      </c>
      <c r="E304" s="137"/>
      <c r="F304" s="135" t="s">
        <v>189</v>
      </c>
      <c r="G304" s="138"/>
      <c r="H304" s="138"/>
      <c r="I304" s="104"/>
      <c r="J304" s="140">
        <v>10.3</v>
      </c>
      <c r="K304" s="104"/>
      <c r="L304" s="104"/>
      <c r="M304" s="104"/>
      <c r="N304" s="136"/>
      <c r="O304" s="104"/>
      <c r="P304" s="104"/>
      <c r="Q304" s="104"/>
      <c r="R304" s="104"/>
      <c r="S304" s="104"/>
      <c r="T304" s="104"/>
      <c r="U304" s="104"/>
      <c r="XDG304" s="15"/>
      <c r="XDH304" s="15"/>
      <c r="XDI304" s="15"/>
      <c r="XDJ304" s="15"/>
      <c r="XDK304" s="15"/>
      <c r="XDL304" s="15"/>
      <c r="XDM304" s="15"/>
      <c r="XDN304" s="15"/>
      <c r="XDO304" s="15"/>
      <c r="XDP304" s="15"/>
      <c r="XDQ304" s="15"/>
      <c r="XDR304" s="15"/>
      <c r="XDS304" s="15"/>
      <c r="XDT304" s="15"/>
      <c r="XDU304" s="15"/>
      <c r="XDV304" s="15"/>
      <c r="XDW304" s="15"/>
      <c r="XDX304" s="15"/>
      <c r="XDY304" s="15"/>
      <c r="XDZ304" s="15"/>
      <c r="XEA304" s="15"/>
      <c r="XEB304" s="15"/>
      <c r="XEC304" s="15"/>
      <c r="XED304" s="15"/>
      <c r="XEE304" s="15"/>
      <c r="XEF304" s="15"/>
      <c r="XEG304" s="15"/>
      <c r="XEH304" s="15"/>
      <c r="XEI304" s="15"/>
      <c r="XEJ304" s="15"/>
      <c r="XEK304" s="15"/>
      <c r="XEL304" s="15"/>
      <c r="XEM304" s="15"/>
      <c r="XEN304" s="15"/>
      <c r="XEO304" s="15"/>
      <c r="XEP304" s="15"/>
      <c r="XEQ304" s="15"/>
      <c r="XER304" s="15"/>
      <c r="XES304" s="15"/>
      <c r="XET304" s="15"/>
      <c r="XEU304" s="15"/>
      <c r="XEV304" s="15"/>
      <c r="XEW304" s="15"/>
      <c r="XEX304" s="15"/>
      <c r="XEY304" s="15"/>
      <c r="XEZ304" s="15"/>
      <c r="XFA304" s="15"/>
      <c r="XFB304" s="15"/>
      <c r="XFC304" s="15"/>
      <c r="XFD304" s="15"/>
    </row>
    <row r="305" spans="1:21 16335:16384" s="104" customFormat="1" ht="11.25">
      <c r="A305" s="105"/>
      <c r="B305" s="173"/>
      <c r="C305" s="105"/>
      <c r="D305" s="130" t="s">
        <v>112</v>
      </c>
      <c r="E305" s="174"/>
      <c r="F305" s="135">
        <v>30</v>
      </c>
      <c r="G305" s="156"/>
      <c r="H305" s="156"/>
      <c r="I305" s="105"/>
      <c r="J305" s="140">
        <v>15.6</v>
      </c>
      <c r="K305" s="105"/>
      <c r="L305" s="105"/>
      <c r="M305" s="105"/>
      <c r="N305" s="173"/>
      <c r="O305" s="105"/>
      <c r="P305" s="105"/>
      <c r="Q305" s="105"/>
      <c r="R305" s="105"/>
      <c r="S305" s="105"/>
      <c r="T305" s="105"/>
      <c r="U305" s="105"/>
      <c r="XDG305" s="15"/>
      <c r="XDH305" s="15"/>
      <c r="XDI305" s="15"/>
      <c r="XDJ305" s="15"/>
      <c r="XDK305" s="15"/>
      <c r="XDL305" s="15"/>
      <c r="XDM305" s="15"/>
      <c r="XDN305" s="15"/>
      <c r="XDO305" s="15"/>
      <c r="XDP305" s="15"/>
      <c r="XDQ305" s="15"/>
      <c r="XDR305" s="15"/>
      <c r="XDS305" s="15"/>
      <c r="XDT305" s="15"/>
      <c r="XDU305" s="15"/>
      <c r="XDV305" s="15"/>
      <c r="XDW305" s="15"/>
      <c r="XDX305" s="15"/>
      <c r="XDY305" s="15"/>
      <c r="XDZ305" s="15"/>
      <c r="XEA305" s="15"/>
      <c r="XEB305" s="15"/>
      <c r="XEC305" s="15"/>
      <c r="XED305" s="15"/>
      <c r="XEE305" s="15"/>
      <c r="XEF305" s="15"/>
      <c r="XEG305" s="15"/>
      <c r="XEH305" s="15"/>
      <c r="XEI305" s="15"/>
      <c r="XEJ305" s="15"/>
      <c r="XEK305" s="15"/>
      <c r="XEL305" s="15"/>
      <c r="XEM305" s="15"/>
      <c r="XEN305" s="15"/>
      <c r="XEO305" s="15"/>
      <c r="XEP305" s="15"/>
      <c r="XEQ305" s="15"/>
      <c r="XER305" s="15"/>
      <c r="XES305" s="15"/>
      <c r="XET305" s="15"/>
      <c r="XEU305" s="15"/>
      <c r="XEV305" s="15"/>
      <c r="XEW305" s="15"/>
      <c r="XEX305" s="15"/>
      <c r="XEY305" s="15"/>
      <c r="XEZ305" s="15"/>
      <c r="XFA305" s="15"/>
      <c r="XFB305" s="15"/>
      <c r="XFC305" s="15"/>
      <c r="XFD305" s="15"/>
    </row>
    <row r="306" spans="1:21 16335:16384" s="103" customFormat="1" ht="16.5" customHeight="1">
      <c r="A306" s="33"/>
      <c r="B306" s="34"/>
      <c r="C306" s="121">
        <v>37</v>
      </c>
      <c r="D306" s="121" t="s">
        <v>103</v>
      </c>
      <c r="E306" s="122" t="s">
        <v>304</v>
      </c>
      <c r="F306" s="123" t="s">
        <v>305</v>
      </c>
      <c r="G306" s="124"/>
      <c r="H306" s="125"/>
      <c r="I306" s="126" t="s">
        <v>106</v>
      </c>
      <c r="J306" s="127">
        <f>J296</f>
        <v>75.199999999999989</v>
      </c>
      <c r="K306" s="128"/>
      <c r="L306" s="128">
        <f>ROUND(K306*J306,2)</f>
        <v>0</v>
      </c>
      <c r="M306" s="129" t="s">
        <v>107</v>
      </c>
      <c r="N306" s="34"/>
      <c r="O306" s="33"/>
      <c r="P306" s="33"/>
      <c r="Q306" s="33"/>
      <c r="R306" s="33"/>
      <c r="S306" s="33"/>
      <c r="T306" s="33"/>
      <c r="U306" s="33"/>
      <c r="XDG306" s="15"/>
      <c r="XDH306" s="15"/>
      <c r="XDI306" s="15"/>
      <c r="XDJ306" s="15"/>
      <c r="XDK306" s="15"/>
      <c r="XDL306" s="15"/>
      <c r="XDM306" s="15"/>
      <c r="XDN306" s="15"/>
      <c r="XDO306" s="15"/>
      <c r="XDP306" s="15"/>
      <c r="XDQ306" s="15"/>
      <c r="XDR306" s="15"/>
      <c r="XDS306" s="15"/>
      <c r="XDT306" s="15"/>
      <c r="XDU306" s="15"/>
      <c r="XDV306" s="15"/>
      <c r="XDW306" s="15"/>
      <c r="XDX306" s="15"/>
      <c r="XDY306" s="15"/>
      <c r="XDZ306" s="15"/>
      <c r="XEA306" s="15"/>
      <c r="XEB306" s="15"/>
      <c r="XEC306" s="15"/>
      <c r="XED306" s="15"/>
      <c r="XEE306" s="15"/>
      <c r="XEF306" s="15"/>
      <c r="XEG306" s="15"/>
      <c r="XEH306" s="15"/>
      <c r="XEI306" s="15"/>
      <c r="XEJ306" s="15"/>
      <c r="XEK306" s="15"/>
      <c r="XEL306" s="15"/>
      <c r="XEM306" s="15"/>
      <c r="XEN306" s="15"/>
      <c r="XEO306" s="15"/>
      <c r="XEP306" s="15"/>
      <c r="XEQ306" s="15"/>
      <c r="XER306" s="15"/>
      <c r="XES306" s="15"/>
      <c r="XET306" s="15"/>
      <c r="XEU306" s="15"/>
      <c r="XEV306" s="15"/>
      <c r="XEW306" s="15"/>
      <c r="XEX306" s="15"/>
      <c r="XEY306" s="15"/>
      <c r="XEZ306" s="15"/>
      <c r="XFA306" s="15"/>
      <c r="XFB306" s="15"/>
      <c r="XFC306" s="15"/>
      <c r="XFD306" s="15"/>
    </row>
    <row r="307" spans="1:21 16335:16384" s="104" customFormat="1" ht="19.5">
      <c r="A307" s="33"/>
      <c r="B307" s="34"/>
      <c r="C307" s="33"/>
      <c r="D307" s="130" t="s">
        <v>108</v>
      </c>
      <c r="E307" s="33"/>
      <c r="F307" s="141" t="s">
        <v>306</v>
      </c>
      <c r="G307" s="141"/>
      <c r="H307" s="141"/>
      <c r="I307" s="33"/>
      <c r="J307" s="33"/>
      <c r="K307" s="33"/>
      <c r="L307" s="33"/>
      <c r="M307" s="33"/>
      <c r="N307" s="34"/>
      <c r="O307" s="33"/>
      <c r="P307" s="33"/>
      <c r="Q307" s="33"/>
      <c r="R307" s="33"/>
      <c r="S307" s="33"/>
      <c r="T307" s="33"/>
      <c r="U307" s="33"/>
      <c r="XDG307" s="15"/>
      <c r="XDH307" s="15"/>
      <c r="XDI307" s="15"/>
      <c r="XDJ307" s="15"/>
      <c r="XDK307" s="15"/>
      <c r="XDL307" s="15"/>
      <c r="XDM307" s="15"/>
      <c r="XDN307" s="15"/>
      <c r="XDO307" s="15"/>
      <c r="XDP307" s="15"/>
      <c r="XDQ307" s="15"/>
      <c r="XDR307" s="15"/>
      <c r="XDS307" s="15"/>
      <c r="XDT307" s="15"/>
      <c r="XDU307" s="15"/>
      <c r="XDV307" s="15"/>
      <c r="XDW307" s="15"/>
      <c r="XDX307" s="15"/>
      <c r="XDY307" s="15"/>
      <c r="XDZ307" s="15"/>
      <c r="XEA307" s="15"/>
      <c r="XEB307" s="15"/>
      <c r="XEC307" s="15"/>
      <c r="XED307" s="15"/>
      <c r="XEE307" s="15"/>
      <c r="XEF307" s="15"/>
      <c r="XEG307" s="15"/>
      <c r="XEH307" s="15"/>
      <c r="XEI307" s="15"/>
      <c r="XEJ307" s="15"/>
      <c r="XEK307" s="15"/>
      <c r="XEL307" s="15"/>
      <c r="XEM307" s="15"/>
      <c r="XEN307" s="15"/>
      <c r="XEO307" s="15"/>
      <c r="XEP307" s="15"/>
      <c r="XEQ307" s="15"/>
      <c r="XER307" s="15"/>
      <c r="XES307" s="15"/>
      <c r="XET307" s="15"/>
      <c r="XEU307" s="15"/>
      <c r="XEV307" s="15"/>
      <c r="XEW307" s="15"/>
      <c r="XEX307" s="15"/>
      <c r="XEY307" s="15"/>
      <c r="XEZ307" s="15"/>
      <c r="XFA307" s="15"/>
      <c r="XFB307" s="15"/>
      <c r="XFC307" s="15"/>
      <c r="XFD307" s="15"/>
    </row>
    <row r="308" spans="1:21 16335:16384" s="105" customFormat="1" ht="11.25">
      <c r="A308" s="33"/>
      <c r="B308" s="34"/>
      <c r="C308" s="33"/>
      <c r="D308" s="131" t="s">
        <v>110</v>
      </c>
      <c r="E308" s="33"/>
      <c r="F308" s="132" t="s">
        <v>307</v>
      </c>
      <c r="G308" s="132"/>
      <c r="H308" s="132"/>
      <c r="I308" s="33"/>
      <c r="J308" s="33"/>
      <c r="K308" s="33"/>
      <c r="L308" s="33"/>
      <c r="M308" s="33"/>
      <c r="N308" s="34"/>
      <c r="O308" s="33"/>
      <c r="P308" s="33"/>
      <c r="Q308" s="33"/>
      <c r="R308" s="33"/>
      <c r="S308" s="33"/>
      <c r="T308" s="33"/>
      <c r="U308" s="33"/>
      <c r="XDG308" s="15"/>
      <c r="XDH308" s="15"/>
      <c r="XDI308" s="15"/>
      <c r="XDJ308" s="15"/>
      <c r="XDK308" s="15"/>
      <c r="XDL308" s="15"/>
      <c r="XDM308" s="15"/>
      <c r="XDN308" s="15"/>
      <c r="XDO308" s="15"/>
      <c r="XDP308" s="15"/>
      <c r="XDQ308" s="15"/>
      <c r="XDR308" s="15"/>
      <c r="XDS308" s="15"/>
      <c r="XDT308" s="15"/>
      <c r="XDU308" s="15"/>
      <c r="XDV308" s="15"/>
      <c r="XDW308" s="15"/>
      <c r="XDX308" s="15"/>
      <c r="XDY308" s="15"/>
      <c r="XDZ308" s="15"/>
      <c r="XEA308" s="15"/>
      <c r="XEB308" s="15"/>
      <c r="XEC308" s="15"/>
      <c r="XED308" s="15"/>
      <c r="XEE308" s="15"/>
      <c r="XEF308" s="15"/>
      <c r="XEG308" s="15"/>
      <c r="XEH308" s="15"/>
      <c r="XEI308" s="15"/>
      <c r="XEJ308" s="15"/>
      <c r="XEK308" s="15"/>
      <c r="XEL308" s="15"/>
      <c r="XEM308" s="15"/>
      <c r="XEN308" s="15"/>
      <c r="XEO308" s="15"/>
      <c r="XEP308" s="15"/>
      <c r="XEQ308" s="15"/>
      <c r="XER308" s="15"/>
      <c r="XES308" s="15"/>
      <c r="XET308" s="15"/>
      <c r="XEU308" s="15"/>
      <c r="XEV308" s="15"/>
      <c r="XEW308" s="15"/>
      <c r="XEX308" s="15"/>
      <c r="XEY308" s="15"/>
      <c r="XEZ308" s="15"/>
      <c r="XFA308" s="15"/>
      <c r="XFB308" s="15"/>
      <c r="XFC308" s="15"/>
      <c r="XFD308" s="15"/>
    </row>
    <row r="309" spans="1:21 16335:16384" s="29" customFormat="1" ht="11.25">
      <c r="A309" s="103"/>
      <c r="B309" s="133"/>
      <c r="C309" s="103"/>
      <c r="D309" s="130" t="s">
        <v>112</v>
      </c>
      <c r="E309" s="134"/>
      <c r="F309" s="154" t="s">
        <v>182</v>
      </c>
      <c r="G309" s="155">
        <f>C$296</f>
        <v>36</v>
      </c>
      <c r="H309" s="135"/>
      <c r="I309" s="103"/>
      <c r="J309" s="134"/>
      <c r="K309" s="103"/>
      <c r="L309" s="103"/>
      <c r="M309" s="103"/>
      <c r="N309" s="133"/>
      <c r="O309" s="103"/>
      <c r="P309" s="103"/>
      <c r="Q309" s="103"/>
      <c r="R309" s="103"/>
      <c r="S309" s="103"/>
      <c r="T309" s="103"/>
      <c r="U309" s="103"/>
      <c r="XDG309" s="15"/>
      <c r="XDH309" s="15"/>
      <c r="XDI309" s="15"/>
      <c r="XDJ309" s="15"/>
      <c r="XDK309" s="15"/>
      <c r="XDL309" s="15"/>
      <c r="XDM309" s="15"/>
      <c r="XDN309" s="15"/>
      <c r="XDO309" s="15"/>
      <c r="XDP309" s="15"/>
      <c r="XDQ309" s="15"/>
      <c r="XDR309" s="15"/>
      <c r="XDS309" s="15"/>
      <c r="XDT309" s="15"/>
      <c r="XDU309" s="15"/>
      <c r="XDV309" s="15"/>
      <c r="XDW309" s="15"/>
      <c r="XDX309" s="15"/>
      <c r="XDY309" s="15"/>
      <c r="XDZ309" s="15"/>
      <c r="XEA309" s="15"/>
      <c r="XEB309" s="15"/>
      <c r="XEC309" s="15"/>
      <c r="XED309" s="15"/>
      <c r="XEE309" s="15"/>
      <c r="XEF309" s="15"/>
      <c r="XEG309" s="15"/>
      <c r="XEH309" s="15"/>
      <c r="XEI309" s="15"/>
      <c r="XEJ309" s="15"/>
      <c r="XEK309" s="15"/>
      <c r="XEL309" s="15"/>
      <c r="XEM309" s="15"/>
      <c r="XEN309" s="15"/>
      <c r="XEO309" s="15"/>
      <c r="XEP309" s="15"/>
      <c r="XEQ309" s="15"/>
      <c r="XER309" s="15"/>
      <c r="XES309" s="15"/>
      <c r="XET309" s="15"/>
      <c r="XEU309" s="15"/>
      <c r="XEV309" s="15"/>
      <c r="XEW309" s="15"/>
      <c r="XEX309" s="15"/>
      <c r="XEY309" s="15"/>
      <c r="XEZ309" s="15"/>
      <c r="XFA309" s="15"/>
      <c r="XFB309" s="15"/>
      <c r="XFC309" s="15"/>
      <c r="XFD309" s="15"/>
    </row>
    <row r="310" spans="1:21 16335:16384" s="103" customFormat="1" ht="33" customHeight="1">
      <c r="A310" s="33"/>
      <c r="B310" s="34"/>
      <c r="C310" s="121">
        <v>38</v>
      </c>
      <c r="D310" s="121" t="s">
        <v>103</v>
      </c>
      <c r="E310" s="122" t="s">
        <v>308</v>
      </c>
      <c r="F310" s="123" t="s">
        <v>309</v>
      </c>
      <c r="G310" s="124"/>
      <c r="H310" s="125"/>
      <c r="I310" s="126" t="s">
        <v>106</v>
      </c>
      <c r="J310" s="127">
        <f>J306</f>
        <v>75.199999999999989</v>
      </c>
      <c r="K310" s="128"/>
      <c r="L310" s="128">
        <f>ROUND(K310*J310,2)</f>
        <v>0</v>
      </c>
      <c r="M310" s="129" t="s">
        <v>107</v>
      </c>
      <c r="N310" s="34"/>
      <c r="O310" s="33"/>
      <c r="P310" s="33"/>
      <c r="Q310" s="33"/>
      <c r="R310" s="33"/>
      <c r="S310" s="33"/>
      <c r="T310" s="33"/>
      <c r="U310" s="33"/>
      <c r="XDG310" s="15"/>
      <c r="XDH310" s="15"/>
      <c r="XDI310" s="15"/>
      <c r="XDJ310" s="15"/>
      <c r="XDK310" s="15"/>
      <c r="XDL310" s="15"/>
      <c r="XDM310" s="15"/>
      <c r="XDN310" s="15"/>
      <c r="XDO310" s="15"/>
      <c r="XDP310" s="15"/>
      <c r="XDQ310" s="15"/>
      <c r="XDR310" s="15"/>
      <c r="XDS310" s="15"/>
      <c r="XDT310" s="15"/>
      <c r="XDU310" s="15"/>
      <c r="XDV310" s="15"/>
      <c r="XDW310" s="15"/>
      <c r="XDX310" s="15"/>
      <c r="XDY310" s="15"/>
      <c r="XDZ310" s="15"/>
      <c r="XEA310" s="15"/>
      <c r="XEB310" s="15"/>
      <c r="XEC310" s="15"/>
      <c r="XED310" s="15"/>
      <c r="XEE310" s="15"/>
      <c r="XEF310" s="15"/>
      <c r="XEG310" s="15"/>
      <c r="XEH310" s="15"/>
      <c r="XEI310" s="15"/>
      <c r="XEJ310" s="15"/>
      <c r="XEK310" s="15"/>
      <c r="XEL310" s="15"/>
      <c r="XEM310" s="15"/>
      <c r="XEN310" s="15"/>
      <c r="XEO310" s="15"/>
      <c r="XEP310" s="15"/>
      <c r="XEQ310" s="15"/>
      <c r="XER310" s="15"/>
      <c r="XES310" s="15"/>
      <c r="XET310" s="15"/>
      <c r="XEU310" s="15"/>
      <c r="XEV310" s="15"/>
      <c r="XEW310" s="15"/>
      <c r="XEX310" s="15"/>
      <c r="XEY310" s="15"/>
      <c r="XEZ310" s="15"/>
      <c r="XFA310" s="15"/>
      <c r="XFB310" s="15"/>
      <c r="XFC310" s="15"/>
      <c r="XFD310" s="15"/>
    </row>
    <row r="311" spans="1:21 16335:16384" s="104" customFormat="1" ht="29.25">
      <c r="A311" s="33"/>
      <c r="B311" s="34"/>
      <c r="C311" s="33"/>
      <c r="D311" s="130" t="s">
        <v>108</v>
      </c>
      <c r="E311" s="33"/>
      <c r="F311" s="141" t="s">
        <v>310</v>
      </c>
      <c r="G311" s="141"/>
      <c r="H311" s="141"/>
      <c r="I311" s="33"/>
      <c r="J311" s="33"/>
      <c r="K311" s="33"/>
      <c r="L311" s="33"/>
      <c r="M311" s="33"/>
      <c r="N311" s="34"/>
      <c r="O311" s="33"/>
      <c r="P311" s="33"/>
      <c r="Q311" s="33"/>
      <c r="R311" s="33"/>
      <c r="S311" s="33"/>
      <c r="T311" s="33"/>
      <c r="U311" s="33"/>
      <c r="XDG311" s="15"/>
      <c r="XDH311" s="15"/>
      <c r="XDI311" s="15"/>
      <c r="XDJ311" s="15"/>
      <c r="XDK311" s="15"/>
      <c r="XDL311" s="15"/>
      <c r="XDM311" s="15"/>
      <c r="XDN311" s="15"/>
      <c r="XDO311" s="15"/>
      <c r="XDP311" s="15"/>
      <c r="XDQ311" s="15"/>
      <c r="XDR311" s="15"/>
      <c r="XDS311" s="15"/>
      <c r="XDT311" s="15"/>
      <c r="XDU311" s="15"/>
      <c r="XDV311" s="15"/>
      <c r="XDW311" s="15"/>
      <c r="XDX311" s="15"/>
      <c r="XDY311" s="15"/>
      <c r="XDZ311" s="15"/>
      <c r="XEA311" s="15"/>
      <c r="XEB311" s="15"/>
      <c r="XEC311" s="15"/>
      <c r="XED311" s="15"/>
      <c r="XEE311" s="15"/>
      <c r="XEF311" s="15"/>
      <c r="XEG311" s="15"/>
      <c r="XEH311" s="15"/>
      <c r="XEI311" s="15"/>
      <c r="XEJ311" s="15"/>
      <c r="XEK311" s="15"/>
      <c r="XEL311" s="15"/>
      <c r="XEM311" s="15"/>
      <c r="XEN311" s="15"/>
      <c r="XEO311" s="15"/>
      <c r="XEP311" s="15"/>
      <c r="XEQ311" s="15"/>
      <c r="XER311" s="15"/>
      <c r="XES311" s="15"/>
      <c r="XET311" s="15"/>
      <c r="XEU311" s="15"/>
      <c r="XEV311" s="15"/>
      <c r="XEW311" s="15"/>
      <c r="XEX311" s="15"/>
      <c r="XEY311" s="15"/>
      <c r="XEZ311" s="15"/>
      <c r="XFA311" s="15"/>
      <c r="XFB311" s="15"/>
      <c r="XFC311" s="15"/>
      <c r="XFD311" s="15"/>
    </row>
    <row r="312" spans="1:21 16335:16384" s="105" customFormat="1" ht="11.25">
      <c r="A312" s="33"/>
      <c r="B312" s="34"/>
      <c r="C312" s="33"/>
      <c r="D312" s="131" t="s">
        <v>110</v>
      </c>
      <c r="E312" s="33"/>
      <c r="F312" s="132" t="s">
        <v>311</v>
      </c>
      <c r="G312" s="132"/>
      <c r="H312" s="132"/>
      <c r="I312" s="33"/>
      <c r="J312" s="33"/>
      <c r="K312" s="33"/>
      <c r="L312" s="33"/>
      <c r="M312" s="33"/>
      <c r="N312" s="34"/>
      <c r="O312" s="33"/>
      <c r="P312" s="33"/>
      <c r="Q312" s="33"/>
      <c r="R312" s="33"/>
      <c r="S312" s="33"/>
      <c r="T312" s="33"/>
      <c r="U312" s="33"/>
      <c r="XDG312" s="15"/>
      <c r="XDH312" s="15"/>
      <c r="XDI312" s="15"/>
      <c r="XDJ312" s="15"/>
      <c r="XDK312" s="15"/>
      <c r="XDL312" s="15"/>
      <c r="XDM312" s="15"/>
      <c r="XDN312" s="15"/>
      <c r="XDO312" s="15"/>
      <c r="XDP312" s="15"/>
      <c r="XDQ312" s="15"/>
      <c r="XDR312" s="15"/>
      <c r="XDS312" s="15"/>
      <c r="XDT312" s="15"/>
      <c r="XDU312" s="15"/>
      <c r="XDV312" s="15"/>
      <c r="XDW312" s="15"/>
      <c r="XDX312" s="15"/>
      <c r="XDY312" s="15"/>
      <c r="XDZ312" s="15"/>
      <c r="XEA312" s="15"/>
      <c r="XEB312" s="15"/>
      <c r="XEC312" s="15"/>
      <c r="XED312" s="15"/>
      <c r="XEE312" s="15"/>
      <c r="XEF312" s="15"/>
      <c r="XEG312" s="15"/>
      <c r="XEH312" s="15"/>
      <c r="XEI312" s="15"/>
      <c r="XEJ312" s="15"/>
      <c r="XEK312" s="15"/>
      <c r="XEL312" s="15"/>
      <c r="XEM312" s="15"/>
      <c r="XEN312" s="15"/>
      <c r="XEO312" s="15"/>
      <c r="XEP312" s="15"/>
      <c r="XEQ312" s="15"/>
      <c r="XER312" s="15"/>
      <c r="XES312" s="15"/>
      <c r="XET312" s="15"/>
      <c r="XEU312" s="15"/>
      <c r="XEV312" s="15"/>
      <c r="XEW312" s="15"/>
      <c r="XEX312" s="15"/>
      <c r="XEY312" s="15"/>
      <c r="XEZ312" s="15"/>
      <c r="XFA312" s="15"/>
      <c r="XFB312" s="15"/>
      <c r="XFC312" s="15"/>
      <c r="XFD312" s="15"/>
    </row>
    <row r="313" spans="1:21 16335:16384" s="29" customFormat="1" ht="11.25">
      <c r="A313" s="103"/>
      <c r="B313" s="133"/>
      <c r="C313" s="103"/>
      <c r="D313" s="130" t="s">
        <v>112</v>
      </c>
      <c r="E313" s="134"/>
      <c r="F313" s="154" t="s">
        <v>182</v>
      </c>
      <c r="G313" s="155">
        <f>C$296</f>
        <v>36</v>
      </c>
      <c r="H313" s="135"/>
      <c r="I313" s="103"/>
      <c r="J313" s="134"/>
      <c r="K313" s="103"/>
      <c r="L313" s="103"/>
      <c r="M313" s="103"/>
      <c r="N313" s="133"/>
      <c r="O313" s="103"/>
      <c r="P313" s="103"/>
      <c r="Q313" s="103"/>
      <c r="R313" s="103"/>
      <c r="S313" s="103"/>
      <c r="T313" s="103"/>
      <c r="U313" s="103"/>
      <c r="XDG313" s="15"/>
      <c r="XDH313" s="15"/>
      <c r="XDI313" s="15"/>
      <c r="XDJ313" s="15"/>
      <c r="XDK313" s="15"/>
      <c r="XDL313" s="15"/>
      <c r="XDM313" s="15"/>
      <c r="XDN313" s="15"/>
      <c r="XDO313" s="15"/>
      <c r="XDP313" s="15"/>
      <c r="XDQ313" s="15"/>
      <c r="XDR313" s="15"/>
      <c r="XDS313" s="15"/>
      <c r="XDT313" s="15"/>
      <c r="XDU313" s="15"/>
      <c r="XDV313" s="15"/>
      <c r="XDW313" s="15"/>
      <c r="XDX313" s="15"/>
      <c r="XDY313" s="15"/>
      <c r="XDZ313" s="15"/>
      <c r="XEA313" s="15"/>
      <c r="XEB313" s="15"/>
      <c r="XEC313" s="15"/>
      <c r="XED313" s="15"/>
      <c r="XEE313" s="15"/>
      <c r="XEF313" s="15"/>
      <c r="XEG313" s="15"/>
      <c r="XEH313" s="15"/>
      <c r="XEI313" s="15"/>
      <c r="XEJ313" s="15"/>
      <c r="XEK313" s="15"/>
      <c r="XEL313" s="15"/>
      <c r="XEM313" s="15"/>
      <c r="XEN313" s="15"/>
      <c r="XEO313" s="15"/>
      <c r="XEP313" s="15"/>
      <c r="XEQ313" s="15"/>
      <c r="XER313" s="15"/>
      <c r="XES313" s="15"/>
      <c r="XET313" s="15"/>
      <c r="XEU313" s="15"/>
      <c r="XEV313" s="15"/>
      <c r="XEW313" s="15"/>
      <c r="XEX313" s="15"/>
      <c r="XEY313" s="15"/>
      <c r="XEZ313" s="15"/>
      <c r="XFA313" s="15"/>
      <c r="XFB313" s="15"/>
      <c r="XFC313" s="15"/>
      <c r="XFD313" s="15"/>
    </row>
    <row r="314" spans="1:21 16335:16384" s="29" customFormat="1" ht="24.95" customHeight="1">
      <c r="A314" s="33"/>
      <c r="B314" s="34"/>
      <c r="C314" s="162">
        <v>39</v>
      </c>
      <c r="D314" s="162" t="s">
        <v>248</v>
      </c>
      <c r="E314" s="163" t="s">
        <v>312</v>
      </c>
      <c r="F314" s="339" t="s">
        <v>313</v>
      </c>
      <c r="G314" s="339"/>
      <c r="H314" s="339"/>
      <c r="I314" s="167" t="s">
        <v>106</v>
      </c>
      <c r="J314" s="168">
        <f>J296*1.1</f>
        <v>82.72</v>
      </c>
      <c r="K314" s="169"/>
      <c r="L314" s="169">
        <f>ROUND(K314*J314,2)</f>
        <v>0</v>
      </c>
      <c r="M314" s="170" t="s">
        <v>107</v>
      </c>
      <c r="N314" s="171"/>
      <c r="O314" s="33"/>
      <c r="P314" s="33"/>
      <c r="Q314" s="33"/>
      <c r="R314" s="33"/>
      <c r="S314" s="33"/>
      <c r="T314" s="33"/>
      <c r="U314" s="33"/>
      <c r="XDG314" s="15"/>
      <c r="XDH314" s="15"/>
      <c r="XDI314" s="15"/>
      <c r="XDJ314" s="15"/>
      <c r="XDK314" s="15"/>
      <c r="XDL314" s="15"/>
      <c r="XDM314" s="15"/>
      <c r="XDN314" s="15"/>
      <c r="XDO314" s="15"/>
      <c r="XDP314" s="15"/>
      <c r="XDQ314" s="15"/>
      <c r="XDR314" s="15"/>
      <c r="XDS314" s="15"/>
      <c r="XDT314" s="15"/>
      <c r="XDU314" s="15"/>
      <c r="XDV314" s="15"/>
      <c r="XDW314" s="15"/>
      <c r="XDX314" s="15"/>
      <c r="XDY314" s="15"/>
      <c r="XDZ314" s="15"/>
      <c r="XEA314" s="15"/>
      <c r="XEB314" s="15"/>
      <c r="XEC314" s="15"/>
      <c r="XED314" s="15"/>
      <c r="XEE314" s="15"/>
      <c r="XEF314" s="15"/>
      <c r="XEG314" s="15"/>
      <c r="XEH314" s="15"/>
      <c r="XEI314" s="15"/>
      <c r="XEJ314" s="15"/>
      <c r="XEK314" s="15"/>
      <c r="XEL314" s="15"/>
      <c r="XEM314" s="15"/>
      <c r="XEN314" s="15"/>
      <c r="XEO314" s="15"/>
      <c r="XEP314" s="15"/>
      <c r="XEQ314" s="15"/>
      <c r="XER314" s="15"/>
      <c r="XES314" s="15"/>
      <c r="XET314" s="15"/>
      <c r="XEU314" s="15"/>
      <c r="XEV314" s="15"/>
      <c r="XEW314" s="15"/>
      <c r="XEX314" s="15"/>
      <c r="XEY314" s="15"/>
      <c r="XEZ314" s="15"/>
      <c r="XFA314" s="15"/>
      <c r="XFB314" s="15"/>
      <c r="XFC314" s="15"/>
      <c r="XFD314" s="15"/>
    </row>
    <row r="315" spans="1:21 16335:16384" s="103" customFormat="1" ht="19.5">
      <c r="A315" s="33"/>
      <c r="B315" s="34"/>
      <c r="C315" s="33"/>
      <c r="D315" s="130" t="s">
        <v>108</v>
      </c>
      <c r="E315" s="33"/>
      <c r="F315" s="141" t="s">
        <v>313</v>
      </c>
      <c r="G315" s="141"/>
      <c r="H315" s="141"/>
      <c r="I315" s="33"/>
      <c r="J315" s="33" t="s">
        <v>314</v>
      </c>
      <c r="K315" s="33"/>
      <c r="L315" s="33"/>
      <c r="M315" s="33"/>
      <c r="N315" s="34"/>
      <c r="O315" s="33"/>
      <c r="P315" s="33"/>
      <c r="Q315" s="33"/>
      <c r="R315" s="33"/>
      <c r="S315" s="33"/>
      <c r="T315" s="33"/>
      <c r="U315" s="33"/>
      <c r="XDG315" s="15"/>
      <c r="XDH315" s="15"/>
      <c r="XDI315" s="15"/>
      <c r="XDJ315" s="15"/>
      <c r="XDK315" s="15"/>
      <c r="XDL315" s="15"/>
      <c r="XDM315" s="15"/>
      <c r="XDN315" s="15"/>
      <c r="XDO315" s="15"/>
      <c r="XDP315" s="15"/>
      <c r="XDQ315" s="15"/>
      <c r="XDR315" s="15"/>
      <c r="XDS315" s="15"/>
      <c r="XDT315" s="15"/>
      <c r="XDU315" s="15"/>
      <c r="XDV315" s="15"/>
      <c r="XDW315" s="15"/>
      <c r="XDX315" s="15"/>
      <c r="XDY315" s="15"/>
      <c r="XDZ315" s="15"/>
      <c r="XEA315" s="15"/>
      <c r="XEB315" s="15"/>
      <c r="XEC315" s="15"/>
      <c r="XED315" s="15"/>
      <c r="XEE315" s="15"/>
      <c r="XEF315" s="15"/>
      <c r="XEG315" s="15"/>
      <c r="XEH315" s="15"/>
      <c r="XEI315" s="15"/>
      <c r="XEJ315" s="15"/>
      <c r="XEK315" s="15"/>
      <c r="XEL315" s="15"/>
      <c r="XEM315" s="15"/>
      <c r="XEN315" s="15"/>
      <c r="XEO315" s="15"/>
      <c r="XEP315" s="15"/>
      <c r="XEQ315" s="15"/>
      <c r="XER315" s="15"/>
      <c r="XES315" s="15"/>
      <c r="XET315" s="15"/>
      <c r="XEU315" s="15"/>
      <c r="XEV315" s="15"/>
      <c r="XEW315" s="15"/>
      <c r="XEX315" s="15"/>
      <c r="XEY315" s="15"/>
      <c r="XEZ315" s="15"/>
      <c r="XFA315" s="15"/>
      <c r="XFB315" s="15"/>
      <c r="XFC315" s="15"/>
      <c r="XFD315" s="15"/>
    </row>
    <row r="316" spans="1:21 16335:16384" s="103" customFormat="1" ht="11.25">
      <c r="B316" s="133"/>
      <c r="D316" s="130" t="s">
        <v>112</v>
      </c>
      <c r="E316" s="134"/>
      <c r="F316" s="135" t="s">
        <v>315</v>
      </c>
      <c r="G316" s="155">
        <f>C$296</f>
        <v>36</v>
      </c>
      <c r="H316" s="135"/>
      <c r="J316" s="134"/>
      <c r="N316" s="133"/>
      <c r="XDG316" s="15"/>
      <c r="XDH316" s="15"/>
      <c r="XDI316" s="15"/>
      <c r="XDJ316" s="15"/>
      <c r="XDK316" s="15"/>
      <c r="XDL316" s="15"/>
      <c r="XDM316" s="15"/>
      <c r="XDN316" s="15"/>
      <c r="XDO316" s="15"/>
      <c r="XDP316" s="15"/>
      <c r="XDQ316" s="15"/>
      <c r="XDR316" s="15"/>
      <c r="XDS316" s="15"/>
      <c r="XDT316" s="15"/>
      <c r="XDU316" s="15"/>
      <c r="XDV316" s="15"/>
      <c r="XDW316" s="15"/>
      <c r="XDX316" s="15"/>
      <c r="XDY316" s="15"/>
      <c r="XDZ316" s="15"/>
      <c r="XEA316" s="15"/>
      <c r="XEB316" s="15"/>
      <c r="XEC316" s="15"/>
      <c r="XED316" s="15"/>
      <c r="XEE316" s="15"/>
      <c r="XEF316" s="15"/>
      <c r="XEG316" s="15"/>
      <c r="XEH316" s="15"/>
      <c r="XEI316" s="15"/>
      <c r="XEJ316" s="15"/>
      <c r="XEK316" s="15"/>
      <c r="XEL316" s="15"/>
      <c r="XEM316" s="15"/>
      <c r="XEN316" s="15"/>
      <c r="XEO316" s="15"/>
      <c r="XEP316" s="15"/>
      <c r="XEQ316" s="15"/>
      <c r="XER316" s="15"/>
      <c r="XES316" s="15"/>
      <c r="XET316" s="15"/>
      <c r="XEU316" s="15"/>
      <c r="XEV316" s="15"/>
      <c r="XEW316" s="15"/>
      <c r="XEX316" s="15"/>
      <c r="XEY316" s="15"/>
      <c r="XEZ316" s="15"/>
      <c r="XFA316" s="15"/>
      <c r="XFB316" s="15"/>
      <c r="XFC316" s="15"/>
      <c r="XFD316" s="15"/>
    </row>
    <row r="317" spans="1:21 16335:16384" s="105" customFormat="1" ht="24.2" customHeight="1">
      <c r="A317" s="33"/>
      <c r="B317" s="34"/>
      <c r="C317" s="121">
        <v>40</v>
      </c>
      <c r="D317" s="121" t="s">
        <v>103</v>
      </c>
      <c r="E317" s="122" t="s">
        <v>316</v>
      </c>
      <c r="F317" s="123" t="s">
        <v>317</v>
      </c>
      <c r="G317" s="124"/>
      <c r="H317" s="125"/>
      <c r="I317" s="126" t="s">
        <v>106</v>
      </c>
      <c r="J317" s="127">
        <f>J310</f>
        <v>75.199999999999989</v>
      </c>
      <c r="K317" s="128"/>
      <c r="L317" s="128">
        <f>ROUND(K317*J317,2)</f>
        <v>0</v>
      </c>
      <c r="M317" s="129" t="s">
        <v>107</v>
      </c>
      <c r="N317" s="34"/>
      <c r="O317" s="33"/>
      <c r="P317" s="33"/>
      <c r="Q317" s="33"/>
      <c r="R317" s="33"/>
      <c r="S317" s="33"/>
      <c r="T317" s="33"/>
      <c r="U317" s="33"/>
      <c r="XDG317" s="15"/>
      <c r="XDH317" s="15"/>
      <c r="XDI317" s="15"/>
      <c r="XDJ317" s="15"/>
      <c r="XDK317" s="15"/>
      <c r="XDL317" s="15"/>
      <c r="XDM317" s="15"/>
      <c r="XDN317" s="15"/>
      <c r="XDO317" s="15"/>
      <c r="XDP317" s="15"/>
      <c r="XDQ317" s="15"/>
      <c r="XDR317" s="15"/>
      <c r="XDS317" s="15"/>
      <c r="XDT317" s="15"/>
      <c r="XDU317" s="15"/>
      <c r="XDV317" s="15"/>
      <c r="XDW317" s="15"/>
      <c r="XDX317" s="15"/>
      <c r="XDY317" s="15"/>
      <c r="XDZ317" s="15"/>
      <c r="XEA317" s="15"/>
      <c r="XEB317" s="15"/>
      <c r="XEC317" s="15"/>
      <c r="XED317" s="15"/>
      <c r="XEE317" s="15"/>
      <c r="XEF317" s="15"/>
      <c r="XEG317" s="15"/>
      <c r="XEH317" s="15"/>
      <c r="XEI317" s="15"/>
      <c r="XEJ317" s="15"/>
      <c r="XEK317" s="15"/>
      <c r="XEL317" s="15"/>
      <c r="XEM317" s="15"/>
      <c r="XEN317" s="15"/>
      <c r="XEO317" s="15"/>
      <c r="XEP317" s="15"/>
      <c r="XEQ317" s="15"/>
      <c r="XER317" s="15"/>
      <c r="XES317" s="15"/>
      <c r="XET317" s="15"/>
      <c r="XEU317" s="15"/>
      <c r="XEV317" s="15"/>
      <c r="XEW317" s="15"/>
      <c r="XEX317" s="15"/>
      <c r="XEY317" s="15"/>
      <c r="XEZ317" s="15"/>
      <c r="XFA317" s="15"/>
      <c r="XFB317" s="15"/>
      <c r="XFC317" s="15"/>
      <c r="XFD317" s="15"/>
    </row>
    <row r="318" spans="1:21 16335:16384" s="29" customFormat="1" ht="19.5">
      <c r="A318" s="33"/>
      <c r="B318" s="34"/>
      <c r="C318" s="33"/>
      <c r="D318" s="130" t="s">
        <v>108</v>
      </c>
      <c r="E318" s="33"/>
      <c r="F318" s="141" t="s">
        <v>318</v>
      </c>
      <c r="G318" s="141"/>
      <c r="H318" s="141"/>
      <c r="I318" s="33"/>
      <c r="J318" s="33"/>
      <c r="K318" s="33"/>
      <c r="L318" s="33"/>
      <c r="M318" s="33"/>
      <c r="N318" s="34"/>
      <c r="O318" s="33"/>
      <c r="P318" s="33"/>
      <c r="Q318" s="33"/>
      <c r="R318" s="33"/>
      <c r="S318" s="33"/>
      <c r="T318" s="33"/>
      <c r="U318" s="33"/>
      <c r="XDG318" s="15"/>
      <c r="XDH318" s="15"/>
      <c r="XDI318" s="15"/>
      <c r="XDJ318" s="15"/>
      <c r="XDK318" s="15"/>
      <c r="XDL318" s="15"/>
      <c r="XDM318" s="15"/>
      <c r="XDN318" s="15"/>
      <c r="XDO318" s="15"/>
      <c r="XDP318" s="15"/>
      <c r="XDQ318" s="15"/>
      <c r="XDR318" s="15"/>
      <c r="XDS318" s="15"/>
      <c r="XDT318" s="15"/>
      <c r="XDU318" s="15"/>
      <c r="XDV318" s="15"/>
      <c r="XDW318" s="15"/>
      <c r="XDX318" s="15"/>
      <c r="XDY318" s="15"/>
      <c r="XDZ318" s="15"/>
      <c r="XEA318" s="15"/>
      <c r="XEB318" s="15"/>
      <c r="XEC318" s="15"/>
      <c r="XED318" s="15"/>
      <c r="XEE318" s="15"/>
      <c r="XEF318" s="15"/>
      <c r="XEG318" s="15"/>
      <c r="XEH318" s="15"/>
      <c r="XEI318" s="15"/>
      <c r="XEJ318" s="15"/>
      <c r="XEK318" s="15"/>
      <c r="XEL318" s="15"/>
      <c r="XEM318" s="15"/>
      <c r="XEN318" s="15"/>
      <c r="XEO318" s="15"/>
      <c r="XEP318" s="15"/>
      <c r="XEQ318" s="15"/>
      <c r="XER318" s="15"/>
      <c r="XES318" s="15"/>
      <c r="XET318" s="15"/>
      <c r="XEU318" s="15"/>
      <c r="XEV318" s="15"/>
      <c r="XEW318" s="15"/>
      <c r="XEX318" s="15"/>
      <c r="XEY318" s="15"/>
      <c r="XEZ318" s="15"/>
      <c r="XFA318" s="15"/>
      <c r="XFB318" s="15"/>
      <c r="XFC318" s="15"/>
      <c r="XFD318" s="15"/>
    </row>
    <row r="319" spans="1:21 16335:16384" s="29" customFormat="1" ht="11.25">
      <c r="A319" s="33"/>
      <c r="B319" s="34"/>
      <c r="C319" s="33"/>
      <c r="D319" s="131" t="s">
        <v>110</v>
      </c>
      <c r="E319" s="33"/>
      <c r="F319" s="132" t="s">
        <v>319</v>
      </c>
      <c r="G319" s="132"/>
      <c r="H319" s="132"/>
      <c r="I319" s="33"/>
      <c r="J319" s="33"/>
      <c r="K319" s="33"/>
      <c r="L319" s="33"/>
      <c r="M319" s="33"/>
      <c r="N319" s="34"/>
      <c r="O319" s="33"/>
      <c r="P319" s="33"/>
      <c r="Q319" s="33"/>
      <c r="R319" s="33"/>
      <c r="S319" s="33"/>
      <c r="T319" s="33"/>
      <c r="U319" s="33"/>
      <c r="XDG319" s="15"/>
      <c r="XDH319" s="15"/>
      <c r="XDI319" s="15"/>
      <c r="XDJ319" s="15"/>
      <c r="XDK319" s="15"/>
      <c r="XDL319" s="15"/>
      <c r="XDM319" s="15"/>
      <c r="XDN319" s="15"/>
      <c r="XDO319" s="15"/>
      <c r="XDP319" s="15"/>
      <c r="XDQ319" s="15"/>
      <c r="XDR319" s="15"/>
      <c r="XDS319" s="15"/>
      <c r="XDT319" s="15"/>
      <c r="XDU319" s="15"/>
      <c r="XDV319" s="15"/>
      <c r="XDW319" s="15"/>
      <c r="XDX319" s="15"/>
      <c r="XDY319" s="15"/>
      <c r="XDZ319" s="15"/>
      <c r="XEA319" s="15"/>
      <c r="XEB319" s="15"/>
      <c r="XEC319" s="15"/>
      <c r="XED319" s="15"/>
      <c r="XEE319" s="15"/>
      <c r="XEF319" s="15"/>
      <c r="XEG319" s="15"/>
      <c r="XEH319" s="15"/>
      <c r="XEI319" s="15"/>
      <c r="XEJ319" s="15"/>
      <c r="XEK319" s="15"/>
      <c r="XEL319" s="15"/>
      <c r="XEM319" s="15"/>
      <c r="XEN319" s="15"/>
      <c r="XEO319" s="15"/>
      <c r="XEP319" s="15"/>
      <c r="XEQ319" s="15"/>
      <c r="XER319" s="15"/>
      <c r="XES319" s="15"/>
      <c r="XET319" s="15"/>
      <c r="XEU319" s="15"/>
      <c r="XEV319" s="15"/>
      <c r="XEW319" s="15"/>
      <c r="XEX319" s="15"/>
      <c r="XEY319" s="15"/>
      <c r="XEZ319" s="15"/>
      <c r="XFA319" s="15"/>
      <c r="XFB319" s="15"/>
      <c r="XFC319" s="15"/>
      <c r="XFD319" s="15"/>
    </row>
    <row r="320" spans="1:21 16335:16384" s="29" customFormat="1" ht="11.25">
      <c r="A320" s="103"/>
      <c r="B320" s="133"/>
      <c r="C320" s="103"/>
      <c r="D320" s="130" t="s">
        <v>112</v>
      </c>
      <c r="E320" s="134"/>
      <c r="F320" s="154" t="s">
        <v>182</v>
      </c>
      <c r="G320" s="155">
        <f>C$296</f>
        <v>36</v>
      </c>
      <c r="H320" s="135"/>
      <c r="I320" s="103"/>
      <c r="J320" s="134"/>
      <c r="K320" s="103"/>
      <c r="L320" s="103"/>
      <c r="M320" s="103"/>
      <c r="N320" s="133"/>
      <c r="O320" s="103"/>
      <c r="P320" s="103"/>
      <c r="Q320" s="103"/>
      <c r="R320" s="103"/>
      <c r="S320" s="103"/>
      <c r="T320" s="103"/>
      <c r="U320" s="103"/>
      <c r="XDG320" s="15"/>
      <c r="XDH320" s="15"/>
      <c r="XDI320" s="15"/>
      <c r="XDJ320" s="15"/>
      <c r="XDK320" s="15"/>
      <c r="XDL320" s="15"/>
      <c r="XDM320" s="15"/>
      <c r="XDN320" s="15"/>
      <c r="XDO320" s="15"/>
      <c r="XDP320" s="15"/>
      <c r="XDQ320" s="15"/>
      <c r="XDR320" s="15"/>
      <c r="XDS320" s="15"/>
      <c r="XDT320" s="15"/>
      <c r="XDU320" s="15"/>
      <c r="XDV320" s="15"/>
      <c r="XDW320" s="15"/>
      <c r="XDX320" s="15"/>
      <c r="XDY320" s="15"/>
      <c r="XDZ320" s="15"/>
      <c r="XEA320" s="15"/>
      <c r="XEB320" s="15"/>
      <c r="XEC320" s="15"/>
      <c r="XED320" s="15"/>
      <c r="XEE320" s="15"/>
      <c r="XEF320" s="15"/>
      <c r="XEG320" s="15"/>
      <c r="XEH320" s="15"/>
      <c r="XEI320" s="15"/>
      <c r="XEJ320" s="15"/>
      <c r="XEK320" s="15"/>
      <c r="XEL320" s="15"/>
      <c r="XEM320" s="15"/>
      <c r="XEN320" s="15"/>
      <c r="XEO320" s="15"/>
      <c r="XEP320" s="15"/>
      <c r="XEQ320" s="15"/>
      <c r="XER320" s="15"/>
      <c r="XES320" s="15"/>
      <c r="XET320" s="15"/>
      <c r="XEU320" s="15"/>
      <c r="XEV320" s="15"/>
      <c r="XEW320" s="15"/>
      <c r="XEX320" s="15"/>
      <c r="XEY320" s="15"/>
      <c r="XEZ320" s="15"/>
      <c r="XFA320" s="15"/>
      <c r="XFB320" s="15"/>
      <c r="XFC320" s="15"/>
      <c r="XFD320" s="15"/>
    </row>
    <row r="321" spans="1:21 16335:16384" s="103" customFormat="1" ht="16.5" customHeight="1">
      <c r="A321" s="33"/>
      <c r="B321" s="34"/>
      <c r="C321" s="121">
        <v>41</v>
      </c>
      <c r="D321" s="121" t="s">
        <v>103</v>
      </c>
      <c r="E321" s="122" t="s">
        <v>320</v>
      </c>
      <c r="F321" s="123" t="s">
        <v>321</v>
      </c>
      <c r="G321" s="124"/>
      <c r="H321" s="125"/>
      <c r="I321" s="126" t="s">
        <v>116</v>
      </c>
      <c r="J321" s="127">
        <f>J325+J327</f>
        <v>92</v>
      </c>
      <c r="K321" s="128"/>
      <c r="L321" s="128">
        <f>ROUND(K321*J321,2)</f>
        <v>0</v>
      </c>
      <c r="M321" s="129" t="s">
        <v>107</v>
      </c>
      <c r="N321" s="34"/>
      <c r="O321" s="33"/>
      <c r="P321" s="33"/>
      <c r="Q321" s="33"/>
      <c r="R321" s="33"/>
      <c r="S321" s="33"/>
      <c r="T321" s="33"/>
      <c r="U321" s="33"/>
      <c r="XDG321" s="15"/>
      <c r="XDH321" s="15"/>
      <c r="XDI321" s="15"/>
      <c r="XDJ321" s="15"/>
      <c r="XDK321" s="15"/>
      <c r="XDL321" s="15"/>
      <c r="XDM321" s="15"/>
      <c r="XDN321" s="15"/>
      <c r="XDO321" s="15"/>
      <c r="XDP321" s="15"/>
      <c r="XDQ321" s="15"/>
      <c r="XDR321" s="15"/>
      <c r="XDS321" s="15"/>
      <c r="XDT321" s="15"/>
      <c r="XDU321" s="15"/>
      <c r="XDV321" s="15"/>
      <c r="XDW321" s="15"/>
      <c r="XDX321" s="15"/>
      <c r="XDY321" s="15"/>
      <c r="XDZ321" s="15"/>
      <c r="XEA321" s="15"/>
      <c r="XEB321" s="15"/>
      <c r="XEC321" s="15"/>
      <c r="XED321" s="15"/>
      <c r="XEE321" s="15"/>
      <c r="XEF321" s="15"/>
      <c r="XEG321" s="15"/>
      <c r="XEH321" s="15"/>
      <c r="XEI321" s="15"/>
      <c r="XEJ321" s="15"/>
      <c r="XEK321" s="15"/>
      <c r="XEL321" s="15"/>
      <c r="XEM321" s="15"/>
      <c r="XEN321" s="15"/>
      <c r="XEO321" s="15"/>
      <c r="XEP321" s="15"/>
      <c r="XEQ321" s="15"/>
      <c r="XER321" s="15"/>
      <c r="XES321" s="15"/>
      <c r="XET321" s="15"/>
      <c r="XEU321" s="15"/>
      <c r="XEV321" s="15"/>
      <c r="XEW321" s="15"/>
      <c r="XEX321" s="15"/>
      <c r="XEY321" s="15"/>
      <c r="XEZ321" s="15"/>
      <c r="XFA321" s="15"/>
      <c r="XFB321" s="15"/>
      <c r="XFC321" s="15"/>
      <c r="XFD321" s="15"/>
    </row>
    <row r="322" spans="1:21 16335:16384" s="104" customFormat="1" ht="11.25">
      <c r="A322" s="33"/>
      <c r="B322" s="34"/>
      <c r="C322" s="33"/>
      <c r="D322" s="130" t="s">
        <v>108</v>
      </c>
      <c r="E322" s="33"/>
      <c r="F322" s="141" t="s">
        <v>322</v>
      </c>
      <c r="G322" s="141"/>
      <c r="H322" s="141"/>
      <c r="I322" s="33"/>
      <c r="J322" s="33"/>
      <c r="K322" s="33"/>
      <c r="L322" s="33"/>
      <c r="M322" s="33"/>
      <c r="N322" s="34"/>
      <c r="O322" s="33"/>
      <c r="P322" s="33"/>
      <c r="Q322" s="33"/>
      <c r="R322" s="33"/>
      <c r="S322" s="33"/>
      <c r="T322" s="33"/>
      <c r="U322" s="33"/>
      <c r="XDG322" s="15"/>
      <c r="XDH322" s="15"/>
      <c r="XDI322" s="15"/>
      <c r="XDJ322" s="15"/>
      <c r="XDK322" s="15"/>
      <c r="XDL322" s="15"/>
      <c r="XDM322" s="15"/>
      <c r="XDN322" s="15"/>
      <c r="XDO322" s="15"/>
      <c r="XDP322" s="15"/>
      <c r="XDQ322" s="15"/>
      <c r="XDR322" s="15"/>
      <c r="XDS322" s="15"/>
      <c r="XDT322" s="15"/>
      <c r="XDU322" s="15"/>
      <c r="XDV322" s="15"/>
      <c r="XDW322" s="15"/>
      <c r="XDX322" s="15"/>
      <c r="XDY322" s="15"/>
      <c r="XDZ322" s="15"/>
      <c r="XEA322" s="15"/>
      <c r="XEB322" s="15"/>
      <c r="XEC322" s="15"/>
      <c r="XED322" s="15"/>
      <c r="XEE322" s="15"/>
      <c r="XEF322" s="15"/>
      <c r="XEG322" s="15"/>
      <c r="XEH322" s="15"/>
      <c r="XEI322" s="15"/>
      <c r="XEJ322" s="15"/>
      <c r="XEK322" s="15"/>
      <c r="XEL322" s="15"/>
      <c r="XEM322" s="15"/>
      <c r="XEN322" s="15"/>
      <c r="XEO322" s="15"/>
      <c r="XEP322" s="15"/>
      <c r="XEQ322" s="15"/>
      <c r="XER322" s="15"/>
      <c r="XES322" s="15"/>
      <c r="XET322" s="15"/>
      <c r="XEU322" s="15"/>
      <c r="XEV322" s="15"/>
      <c r="XEW322" s="15"/>
      <c r="XEX322" s="15"/>
      <c r="XEY322" s="15"/>
      <c r="XEZ322" s="15"/>
      <c r="XFA322" s="15"/>
      <c r="XFB322" s="15"/>
      <c r="XFC322" s="15"/>
      <c r="XFD322" s="15"/>
    </row>
    <row r="323" spans="1:21 16335:16384" s="104" customFormat="1" ht="11.25">
      <c r="A323" s="33"/>
      <c r="B323" s="34"/>
      <c r="C323" s="33"/>
      <c r="D323" s="131" t="s">
        <v>110</v>
      </c>
      <c r="E323" s="33"/>
      <c r="F323" s="132" t="s">
        <v>323</v>
      </c>
      <c r="G323" s="132"/>
      <c r="H323" s="132"/>
      <c r="I323" s="33"/>
      <c r="J323" s="33"/>
      <c r="K323" s="33"/>
      <c r="L323" s="33"/>
      <c r="M323" s="33"/>
      <c r="N323" s="34"/>
      <c r="O323" s="33"/>
      <c r="P323" s="33"/>
      <c r="Q323" s="33"/>
      <c r="R323" s="33"/>
      <c r="S323" s="33"/>
      <c r="T323" s="33"/>
      <c r="U323" s="33"/>
      <c r="XDG323" s="15"/>
      <c r="XDH323" s="15"/>
      <c r="XDI323" s="15"/>
      <c r="XDJ323" s="15"/>
      <c r="XDK323" s="15"/>
      <c r="XDL323" s="15"/>
      <c r="XDM323" s="15"/>
      <c r="XDN323" s="15"/>
      <c r="XDO323" s="15"/>
      <c r="XDP323" s="15"/>
      <c r="XDQ323" s="15"/>
      <c r="XDR323" s="15"/>
      <c r="XDS323" s="15"/>
      <c r="XDT323" s="15"/>
      <c r="XDU323" s="15"/>
      <c r="XDV323" s="15"/>
      <c r="XDW323" s="15"/>
      <c r="XDX323" s="15"/>
      <c r="XDY323" s="15"/>
      <c r="XDZ323" s="15"/>
      <c r="XEA323" s="15"/>
      <c r="XEB323" s="15"/>
      <c r="XEC323" s="15"/>
      <c r="XED323" s="15"/>
      <c r="XEE323" s="15"/>
      <c r="XEF323" s="15"/>
      <c r="XEG323" s="15"/>
      <c r="XEH323" s="15"/>
      <c r="XEI323" s="15"/>
      <c r="XEJ323" s="15"/>
      <c r="XEK323" s="15"/>
      <c r="XEL323" s="15"/>
      <c r="XEM323" s="15"/>
      <c r="XEN323" s="15"/>
      <c r="XEO323" s="15"/>
      <c r="XEP323" s="15"/>
      <c r="XEQ323" s="15"/>
      <c r="XER323" s="15"/>
      <c r="XES323" s="15"/>
      <c r="XET323" s="15"/>
      <c r="XEU323" s="15"/>
      <c r="XEV323" s="15"/>
      <c r="XEW323" s="15"/>
      <c r="XEX323" s="15"/>
      <c r="XEY323" s="15"/>
      <c r="XEZ323" s="15"/>
      <c r="XFA323" s="15"/>
      <c r="XFB323" s="15"/>
      <c r="XFC323" s="15"/>
      <c r="XFD323" s="15"/>
    </row>
    <row r="324" spans="1:21 16335:16384" s="103" customFormat="1" ht="11.25">
      <c r="B324" s="133"/>
      <c r="D324" s="130" t="s">
        <v>112</v>
      </c>
      <c r="E324" s="134"/>
      <c r="F324" s="135" t="s">
        <v>324</v>
      </c>
      <c r="G324" s="135"/>
      <c r="H324" s="135"/>
      <c r="J324" s="134"/>
      <c r="N324" s="133"/>
      <c r="XDG324" s="15"/>
      <c r="XDH324" s="15"/>
      <c r="XDI324" s="15"/>
      <c r="XDJ324" s="15"/>
      <c r="XDK324" s="15"/>
      <c r="XDL324" s="15"/>
      <c r="XDM324" s="15"/>
      <c r="XDN324" s="15"/>
      <c r="XDO324" s="15"/>
      <c r="XDP324" s="15"/>
      <c r="XDQ324" s="15"/>
      <c r="XDR324" s="15"/>
      <c r="XDS324" s="15"/>
      <c r="XDT324" s="15"/>
      <c r="XDU324" s="15"/>
      <c r="XDV324" s="15"/>
      <c r="XDW324" s="15"/>
      <c r="XDX324" s="15"/>
      <c r="XDY324" s="15"/>
      <c r="XDZ324" s="15"/>
      <c r="XEA324" s="15"/>
      <c r="XEB324" s="15"/>
      <c r="XEC324" s="15"/>
      <c r="XED324" s="15"/>
      <c r="XEE324" s="15"/>
      <c r="XEF324" s="15"/>
      <c r="XEG324" s="15"/>
      <c r="XEH324" s="15"/>
      <c r="XEI324" s="15"/>
      <c r="XEJ324" s="15"/>
      <c r="XEK324" s="15"/>
      <c r="XEL324" s="15"/>
      <c r="XEM324" s="15"/>
      <c r="XEN324" s="15"/>
      <c r="XEO324" s="15"/>
      <c r="XEP324" s="15"/>
      <c r="XEQ324" s="15"/>
      <c r="XER324" s="15"/>
      <c r="XES324" s="15"/>
      <c r="XET324" s="15"/>
      <c r="XEU324" s="15"/>
      <c r="XEV324" s="15"/>
      <c r="XEW324" s="15"/>
      <c r="XEX324" s="15"/>
      <c r="XEY324" s="15"/>
      <c r="XEZ324" s="15"/>
      <c r="XFA324" s="15"/>
      <c r="XFB324" s="15"/>
      <c r="XFC324" s="15"/>
      <c r="XFD324" s="15"/>
    </row>
    <row r="325" spans="1:21 16335:16384" s="104" customFormat="1" ht="11.25">
      <c r="A325" s="103"/>
      <c r="B325" s="133"/>
      <c r="C325" s="103"/>
      <c r="D325" s="130" t="s">
        <v>112</v>
      </c>
      <c r="E325" s="134"/>
      <c r="F325" s="175">
        <v>17</v>
      </c>
      <c r="G325" s="176">
        <v>13</v>
      </c>
      <c r="H325" s="176">
        <v>16</v>
      </c>
      <c r="J325" s="140">
        <f>F325+G325+H325</f>
        <v>46</v>
      </c>
      <c r="K325" s="103"/>
      <c r="L325" s="103"/>
      <c r="M325" s="103"/>
      <c r="N325" s="133"/>
      <c r="O325" s="103"/>
      <c r="P325" s="103"/>
      <c r="Q325" s="103"/>
      <c r="R325" s="103"/>
      <c r="S325" s="103"/>
      <c r="T325" s="103"/>
      <c r="U325" s="103"/>
      <c r="XDG325" s="15"/>
      <c r="XDH325" s="15"/>
      <c r="XDI325" s="15"/>
      <c r="XDJ325" s="15"/>
      <c r="XDK325" s="15"/>
      <c r="XDL325" s="15"/>
      <c r="XDM325" s="15"/>
      <c r="XDN325" s="15"/>
      <c r="XDO325" s="15"/>
      <c r="XDP325" s="15"/>
      <c r="XDQ325" s="15"/>
      <c r="XDR325" s="15"/>
      <c r="XDS325" s="15"/>
      <c r="XDT325" s="15"/>
      <c r="XDU325" s="15"/>
      <c r="XDV325" s="15"/>
      <c r="XDW325" s="15"/>
      <c r="XDX325" s="15"/>
      <c r="XDY325" s="15"/>
      <c r="XDZ325" s="15"/>
      <c r="XEA325" s="15"/>
      <c r="XEB325" s="15"/>
      <c r="XEC325" s="15"/>
      <c r="XED325" s="15"/>
      <c r="XEE325" s="15"/>
      <c r="XEF325" s="15"/>
      <c r="XEG325" s="15"/>
      <c r="XEH325" s="15"/>
      <c r="XEI325" s="15"/>
      <c r="XEJ325" s="15"/>
      <c r="XEK325" s="15"/>
      <c r="XEL325" s="15"/>
      <c r="XEM325" s="15"/>
      <c r="XEN325" s="15"/>
      <c r="XEO325" s="15"/>
      <c r="XEP325" s="15"/>
      <c r="XEQ325" s="15"/>
      <c r="XER325" s="15"/>
      <c r="XES325" s="15"/>
      <c r="XET325" s="15"/>
      <c r="XEU325" s="15"/>
      <c r="XEV325" s="15"/>
      <c r="XEW325" s="15"/>
      <c r="XEX325" s="15"/>
      <c r="XEY325" s="15"/>
      <c r="XEZ325" s="15"/>
      <c r="XFA325" s="15"/>
      <c r="XFB325" s="15"/>
      <c r="XFC325" s="15"/>
      <c r="XFD325" s="15"/>
    </row>
    <row r="326" spans="1:21 16335:16384" s="103" customFormat="1" ht="11.25">
      <c r="A326" s="104"/>
      <c r="B326" s="136"/>
      <c r="C326" s="104"/>
      <c r="D326" s="130" t="s">
        <v>112</v>
      </c>
      <c r="E326" s="137"/>
      <c r="F326" s="135" t="s">
        <v>325</v>
      </c>
      <c r="G326" s="138"/>
      <c r="H326" s="138"/>
      <c r="I326" s="104"/>
      <c r="J326" s="140"/>
      <c r="K326" s="104"/>
      <c r="L326" s="104"/>
      <c r="M326" s="104"/>
      <c r="N326" s="136"/>
      <c r="O326" s="104"/>
      <c r="P326" s="104"/>
      <c r="Q326" s="104"/>
      <c r="R326" s="104"/>
      <c r="S326" s="104"/>
      <c r="T326" s="104"/>
      <c r="U326" s="104"/>
      <c r="XDG326" s="15"/>
      <c r="XDH326" s="15"/>
      <c r="XDI326" s="15"/>
      <c r="XDJ326" s="15"/>
      <c r="XDK326" s="15"/>
      <c r="XDL326" s="15"/>
      <c r="XDM326" s="15"/>
      <c r="XDN326" s="15"/>
      <c r="XDO326" s="15"/>
      <c r="XDP326" s="15"/>
      <c r="XDQ326" s="15"/>
      <c r="XDR326" s="15"/>
      <c r="XDS326" s="15"/>
      <c r="XDT326" s="15"/>
      <c r="XDU326" s="15"/>
      <c r="XDV326" s="15"/>
      <c r="XDW326" s="15"/>
      <c r="XDX326" s="15"/>
      <c r="XDY326" s="15"/>
      <c r="XDZ326" s="15"/>
      <c r="XEA326" s="15"/>
      <c r="XEB326" s="15"/>
      <c r="XEC326" s="15"/>
      <c r="XED326" s="15"/>
      <c r="XEE326" s="15"/>
      <c r="XEF326" s="15"/>
      <c r="XEG326" s="15"/>
      <c r="XEH326" s="15"/>
      <c r="XEI326" s="15"/>
      <c r="XEJ326" s="15"/>
      <c r="XEK326" s="15"/>
      <c r="XEL326" s="15"/>
      <c r="XEM326" s="15"/>
      <c r="XEN326" s="15"/>
      <c r="XEO326" s="15"/>
      <c r="XEP326" s="15"/>
      <c r="XEQ326" s="15"/>
      <c r="XER326" s="15"/>
      <c r="XES326" s="15"/>
      <c r="XET326" s="15"/>
      <c r="XEU326" s="15"/>
      <c r="XEV326" s="15"/>
      <c r="XEW326" s="15"/>
      <c r="XEX326" s="15"/>
      <c r="XEY326" s="15"/>
      <c r="XEZ326" s="15"/>
      <c r="XFA326" s="15"/>
      <c r="XFB326" s="15"/>
      <c r="XFC326" s="15"/>
      <c r="XFD326" s="15"/>
    </row>
    <row r="327" spans="1:21 16335:16384" s="104" customFormat="1" ht="11.25">
      <c r="A327" s="103"/>
      <c r="B327" s="133"/>
      <c r="C327" s="103"/>
      <c r="D327" s="130" t="s">
        <v>112</v>
      </c>
      <c r="E327" s="134"/>
      <c r="F327" s="175">
        <v>17</v>
      </c>
      <c r="G327" s="176">
        <v>13</v>
      </c>
      <c r="H327" s="176">
        <v>16</v>
      </c>
      <c r="I327" s="103"/>
      <c r="J327" s="140">
        <f>F327+G327+H327</f>
        <v>46</v>
      </c>
      <c r="K327" s="103"/>
      <c r="L327" s="103"/>
      <c r="M327" s="103"/>
      <c r="N327" s="133"/>
      <c r="O327" s="103"/>
      <c r="P327" s="103"/>
      <c r="Q327" s="103"/>
      <c r="R327" s="103"/>
      <c r="S327" s="103"/>
      <c r="T327" s="103"/>
      <c r="U327" s="103"/>
      <c r="XDG327" s="15"/>
      <c r="XDH327" s="15"/>
      <c r="XDI327" s="15"/>
      <c r="XDJ327" s="15"/>
      <c r="XDK327" s="15"/>
      <c r="XDL327" s="15"/>
      <c r="XDM327" s="15"/>
      <c r="XDN327" s="15"/>
      <c r="XDO327" s="15"/>
      <c r="XDP327" s="15"/>
      <c r="XDQ327" s="15"/>
      <c r="XDR327" s="15"/>
      <c r="XDS327" s="15"/>
      <c r="XDT327" s="15"/>
      <c r="XDU327" s="15"/>
      <c r="XDV327" s="15"/>
      <c r="XDW327" s="15"/>
      <c r="XDX327" s="15"/>
      <c r="XDY327" s="15"/>
      <c r="XDZ327" s="15"/>
      <c r="XEA327" s="15"/>
      <c r="XEB327" s="15"/>
      <c r="XEC327" s="15"/>
      <c r="XED327" s="15"/>
      <c r="XEE327" s="15"/>
      <c r="XEF327" s="15"/>
      <c r="XEG327" s="15"/>
      <c r="XEH327" s="15"/>
      <c r="XEI327" s="15"/>
      <c r="XEJ327" s="15"/>
      <c r="XEK327" s="15"/>
      <c r="XEL327" s="15"/>
      <c r="XEM327" s="15"/>
      <c r="XEN327" s="15"/>
      <c r="XEO327" s="15"/>
      <c r="XEP327" s="15"/>
      <c r="XEQ327" s="15"/>
      <c r="XER327" s="15"/>
      <c r="XES327" s="15"/>
      <c r="XET327" s="15"/>
      <c r="XEU327" s="15"/>
      <c r="XEV327" s="15"/>
      <c r="XEW327" s="15"/>
      <c r="XEX327" s="15"/>
      <c r="XEY327" s="15"/>
      <c r="XEZ327" s="15"/>
      <c r="XFA327" s="15"/>
      <c r="XFB327" s="15"/>
      <c r="XFC327" s="15"/>
      <c r="XFD327" s="15"/>
    </row>
    <row r="328" spans="1:21 16335:16384" s="105" customFormat="1" ht="16.5" customHeight="1">
      <c r="A328" s="33"/>
      <c r="B328" s="34"/>
      <c r="C328" s="121">
        <v>42</v>
      </c>
      <c r="D328" s="121" t="s">
        <v>103</v>
      </c>
      <c r="E328" s="122" t="s">
        <v>326</v>
      </c>
      <c r="F328" s="336" t="s">
        <v>327</v>
      </c>
      <c r="G328" s="336"/>
      <c r="H328" s="336"/>
      <c r="I328" s="126" t="s">
        <v>116</v>
      </c>
      <c r="J328" s="127">
        <v>15.25</v>
      </c>
      <c r="K328" s="128"/>
      <c r="L328" s="128">
        <f>ROUND(K328*J328,2)</f>
        <v>0</v>
      </c>
      <c r="M328" s="129" t="s">
        <v>107</v>
      </c>
      <c r="N328" s="34"/>
      <c r="O328" s="33"/>
      <c r="P328" s="33"/>
      <c r="Q328" s="33"/>
      <c r="R328" s="33"/>
      <c r="S328" s="33"/>
      <c r="T328" s="33"/>
      <c r="U328" s="33"/>
      <c r="XDG328" s="15"/>
      <c r="XDH328" s="15"/>
      <c r="XDI328" s="15"/>
      <c r="XDJ328" s="15"/>
      <c r="XDK328" s="15"/>
      <c r="XDL328" s="15"/>
      <c r="XDM328" s="15"/>
      <c r="XDN328" s="15"/>
      <c r="XDO328" s="15"/>
      <c r="XDP328" s="15"/>
      <c r="XDQ328" s="15"/>
      <c r="XDR328" s="15"/>
      <c r="XDS328" s="15"/>
      <c r="XDT328" s="15"/>
      <c r="XDU328" s="15"/>
      <c r="XDV328" s="15"/>
      <c r="XDW328" s="15"/>
      <c r="XDX328" s="15"/>
      <c r="XDY328" s="15"/>
      <c r="XDZ328" s="15"/>
      <c r="XEA328" s="15"/>
      <c r="XEB328" s="15"/>
      <c r="XEC328" s="15"/>
      <c r="XED328" s="15"/>
      <c r="XEE328" s="15"/>
      <c r="XEF328" s="15"/>
      <c r="XEG328" s="15"/>
      <c r="XEH328" s="15"/>
      <c r="XEI328" s="15"/>
      <c r="XEJ328" s="15"/>
      <c r="XEK328" s="15"/>
      <c r="XEL328" s="15"/>
      <c r="XEM328" s="15"/>
      <c r="XEN328" s="15"/>
      <c r="XEO328" s="15"/>
      <c r="XEP328" s="15"/>
      <c r="XEQ328" s="15"/>
      <c r="XER328" s="15"/>
      <c r="XES328" s="15"/>
      <c r="XET328" s="15"/>
      <c r="XEU328" s="15"/>
      <c r="XEV328" s="15"/>
      <c r="XEW328" s="15"/>
      <c r="XEX328" s="15"/>
      <c r="XEY328" s="15"/>
      <c r="XEZ328" s="15"/>
      <c r="XFA328" s="15"/>
      <c r="XFB328" s="15"/>
      <c r="XFC328" s="15"/>
      <c r="XFD328" s="15"/>
    </row>
    <row r="329" spans="1:21 16335:16384" s="29" customFormat="1" ht="19.5">
      <c r="A329" s="33"/>
      <c r="B329" s="34"/>
      <c r="C329" s="33"/>
      <c r="D329" s="130" t="s">
        <v>108</v>
      </c>
      <c r="E329" s="33"/>
      <c r="F329" s="141" t="s">
        <v>328</v>
      </c>
      <c r="G329" s="141"/>
      <c r="H329" s="141"/>
      <c r="I329" s="33"/>
      <c r="J329" s="33"/>
      <c r="K329" s="33"/>
      <c r="L329" s="33"/>
      <c r="M329" s="33"/>
      <c r="N329" s="34"/>
      <c r="O329" s="33"/>
      <c r="P329" s="33"/>
      <c r="Q329" s="33"/>
      <c r="R329" s="33"/>
      <c r="S329" s="33"/>
      <c r="T329" s="33"/>
      <c r="U329" s="33"/>
      <c r="XDG329" s="15"/>
      <c r="XDH329" s="15"/>
      <c r="XDI329" s="15"/>
      <c r="XDJ329" s="15"/>
      <c r="XDK329" s="15"/>
      <c r="XDL329" s="15"/>
      <c r="XDM329" s="15"/>
      <c r="XDN329" s="15"/>
      <c r="XDO329" s="15"/>
      <c r="XDP329" s="15"/>
      <c r="XDQ329" s="15"/>
      <c r="XDR329" s="15"/>
      <c r="XDS329" s="15"/>
      <c r="XDT329" s="15"/>
      <c r="XDU329" s="15"/>
      <c r="XDV329" s="15"/>
      <c r="XDW329" s="15"/>
      <c r="XDX329" s="15"/>
      <c r="XDY329" s="15"/>
      <c r="XDZ329" s="15"/>
      <c r="XEA329" s="15"/>
      <c r="XEB329" s="15"/>
      <c r="XEC329" s="15"/>
      <c r="XED329" s="15"/>
      <c r="XEE329" s="15"/>
      <c r="XEF329" s="15"/>
      <c r="XEG329" s="15"/>
      <c r="XEH329" s="15"/>
      <c r="XEI329" s="15"/>
      <c r="XEJ329" s="15"/>
      <c r="XEK329" s="15"/>
      <c r="XEL329" s="15"/>
      <c r="XEM329" s="15"/>
      <c r="XEN329" s="15"/>
      <c r="XEO329" s="15"/>
      <c r="XEP329" s="15"/>
      <c r="XEQ329" s="15"/>
      <c r="XER329" s="15"/>
      <c r="XES329" s="15"/>
      <c r="XET329" s="15"/>
      <c r="XEU329" s="15"/>
      <c r="XEV329" s="15"/>
      <c r="XEW329" s="15"/>
      <c r="XEX329" s="15"/>
      <c r="XEY329" s="15"/>
      <c r="XEZ329" s="15"/>
      <c r="XFA329" s="15"/>
      <c r="XFB329" s="15"/>
      <c r="XFC329" s="15"/>
      <c r="XFD329" s="15"/>
    </row>
    <row r="330" spans="1:21 16335:16384" s="29" customFormat="1" ht="11.25">
      <c r="A330" s="33"/>
      <c r="B330" s="34"/>
      <c r="C330" s="33"/>
      <c r="D330" s="131" t="s">
        <v>110</v>
      </c>
      <c r="E330" s="33"/>
      <c r="F330" s="132" t="s">
        <v>329</v>
      </c>
      <c r="G330" s="132"/>
      <c r="H330" s="132"/>
      <c r="I330" s="33"/>
      <c r="J330" s="33"/>
      <c r="K330" s="33"/>
      <c r="L330" s="33"/>
      <c r="M330" s="33"/>
      <c r="N330" s="34"/>
      <c r="O330" s="33"/>
      <c r="P330" s="33"/>
      <c r="Q330" s="33"/>
      <c r="R330" s="33"/>
      <c r="S330" s="33"/>
      <c r="T330" s="33"/>
      <c r="U330" s="33"/>
      <c r="XDG330" s="15"/>
      <c r="XDH330" s="15"/>
      <c r="XDI330" s="15"/>
      <c r="XDJ330" s="15"/>
      <c r="XDK330" s="15"/>
      <c r="XDL330" s="15"/>
      <c r="XDM330" s="15"/>
      <c r="XDN330" s="15"/>
      <c r="XDO330" s="15"/>
      <c r="XDP330" s="15"/>
      <c r="XDQ330" s="15"/>
      <c r="XDR330" s="15"/>
      <c r="XDS330" s="15"/>
      <c r="XDT330" s="15"/>
      <c r="XDU330" s="15"/>
      <c r="XDV330" s="15"/>
      <c r="XDW330" s="15"/>
      <c r="XDX330" s="15"/>
      <c r="XDY330" s="15"/>
      <c r="XDZ330" s="15"/>
      <c r="XEA330" s="15"/>
      <c r="XEB330" s="15"/>
      <c r="XEC330" s="15"/>
      <c r="XED330" s="15"/>
      <c r="XEE330" s="15"/>
      <c r="XEF330" s="15"/>
      <c r="XEG330" s="15"/>
      <c r="XEH330" s="15"/>
      <c r="XEI330" s="15"/>
      <c r="XEJ330" s="15"/>
      <c r="XEK330" s="15"/>
      <c r="XEL330" s="15"/>
      <c r="XEM330" s="15"/>
      <c r="XEN330" s="15"/>
      <c r="XEO330" s="15"/>
      <c r="XEP330" s="15"/>
      <c r="XEQ330" s="15"/>
      <c r="XER330" s="15"/>
      <c r="XES330" s="15"/>
      <c r="XET330" s="15"/>
      <c r="XEU330" s="15"/>
      <c r="XEV330" s="15"/>
      <c r="XEW330" s="15"/>
      <c r="XEX330" s="15"/>
      <c r="XEY330" s="15"/>
      <c r="XEZ330" s="15"/>
      <c r="XFA330" s="15"/>
      <c r="XFB330" s="15"/>
      <c r="XFC330" s="15"/>
      <c r="XFD330" s="15"/>
    </row>
    <row r="331" spans="1:21 16335:16384" s="29" customFormat="1" ht="11.25">
      <c r="A331" s="103"/>
      <c r="B331" s="133"/>
      <c r="C331" s="103"/>
      <c r="D331" s="130" t="s">
        <v>112</v>
      </c>
      <c r="E331" s="134"/>
      <c r="F331" s="154" t="s">
        <v>182</v>
      </c>
      <c r="G331" s="155">
        <f>C$321</f>
        <v>41</v>
      </c>
      <c r="H331" s="135"/>
      <c r="I331" s="103"/>
      <c r="J331" s="134"/>
      <c r="K331" s="103"/>
      <c r="L331" s="103"/>
      <c r="M331" s="103"/>
      <c r="N331" s="133"/>
      <c r="O331" s="103"/>
      <c r="P331" s="103"/>
      <c r="Q331" s="103"/>
      <c r="R331" s="103"/>
      <c r="S331" s="103"/>
      <c r="T331" s="103"/>
      <c r="U331" s="103"/>
      <c r="XDG331" s="15"/>
      <c r="XDH331" s="15"/>
      <c r="XDI331" s="15"/>
      <c r="XDJ331" s="15"/>
      <c r="XDK331" s="15"/>
      <c r="XDL331" s="15"/>
      <c r="XDM331" s="15"/>
      <c r="XDN331" s="15"/>
      <c r="XDO331" s="15"/>
      <c r="XDP331" s="15"/>
      <c r="XDQ331" s="15"/>
      <c r="XDR331" s="15"/>
      <c r="XDS331" s="15"/>
      <c r="XDT331" s="15"/>
      <c r="XDU331" s="15"/>
      <c r="XDV331" s="15"/>
      <c r="XDW331" s="15"/>
      <c r="XDX331" s="15"/>
      <c r="XDY331" s="15"/>
      <c r="XDZ331" s="15"/>
      <c r="XEA331" s="15"/>
      <c r="XEB331" s="15"/>
      <c r="XEC331" s="15"/>
      <c r="XED331" s="15"/>
      <c r="XEE331" s="15"/>
      <c r="XEF331" s="15"/>
      <c r="XEG331" s="15"/>
      <c r="XEH331" s="15"/>
      <c r="XEI331" s="15"/>
      <c r="XEJ331" s="15"/>
      <c r="XEK331" s="15"/>
      <c r="XEL331" s="15"/>
      <c r="XEM331" s="15"/>
      <c r="XEN331" s="15"/>
      <c r="XEO331" s="15"/>
      <c r="XEP331" s="15"/>
      <c r="XEQ331" s="15"/>
      <c r="XER331" s="15"/>
      <c r="XES331" s="15"/>
      <c r="XET331" s="15"/>
      <c r="XEU331" s="15"/>
      <c r="XEV331" s="15"/>
      <c r="XEW331" s="15"/>
      <c r="XEX331" s="15"/>
      <c r="XEY331" s="15"/>
      <c r="XEZ331" s="15"/>
      <c r="XFA331" s="15"/>
      <c r="XFB331" s="15"/>
      <c r="XFC331" s="15"/>
      <c r="XFD331" s="15"/>
    </row>
    <row r="332" spans="1:21 16335:16384" s="104" customFormat="1" ht="24.2" customHeight="1">
      <c r="A332" s="33"/>
      <c r="B332" s="34"/>
      <c r="C332" s="121">
        <v>43</v>
      </c>
      <c r="D332" s="121" t="s">
        <v>103</v>
      </c>
      <c r="E332" s="122" t="s">
        <v>330</v>
      </c>
      <c r="F332" s="336" t="s">
        <v>331</v>
      </c>
      <c r="G332" s="336"/>
      <c r="H332" s="336"/>
      <c r="I332" s="126" t="s">
        <v>106</v>
      </c>
      <c r="J332" s="127">
        <f>J296</f>
        <v>75.199999999999989</v>
      </c>
      <c r="K332" s="128"/>
      <c r="L332" s="128">
        <f>ROUND(K332*J332,2)</f>
        <v>0</v>
      </c>
      <c r="M332" s="129" t="s">
        <v>107</v>
      </c>
      <c r="N332" s="34"/>
      <c r="O332" s="33"/>
      <c r="P332" s="33"/>
      <c r="Q332" s="33"/>
      <c r="R332" s="33"/>
      <c r="S332" s="33"/>
      <c r="T332" s="33"/>
      <c r="U332" s="33"/>
      <c r="XDG332" s="15"/>
      <c r="XDH332" s="15"/>
      <c r="XDI332" s="15"/>
      <c r="XDJ332" s="15"/>
      <c r="XDK332" s="15"/>
      <c r="XDL332" s="15"/>
      <c r="XDM332" s="15"/>
      <c r="XDN332" s="15"/>
      <c r="XDO332" s="15"/>
      <c r="XDP332" s="15"/>
      <c r="XDQ332" s="15"/>
      <c r="XDR332" s="15"/>
      <c r="XDS332" s="15"/>
      <c r="XDT332" s="15"/>
      <c r="XDU332" s="15"/>
      <c r="XDV332" s="15"/>
      <c r="XDW332" s="15"/>
      <c r="XDX332" s="15"/>
      <c r="XDY332" s="15"/>
      <c r="XDZ332" s="15"/>
      <c r="XEA332" s="15"/>
      <c r="XEB332" s="15"/>
      <c r="XEC332" s="15"/>
      <c r="XED332" s="15"/>
      <c r="XEE332" s="15"/>
      <c r="XEF332" s="15"/>
      <c r="XEG332" s="15"/>
      <c r="XEH332" s="15"/>
      <c r="XEI332" s="15"/>
      <c r="XEJ332" s="15"/>
      <c r="XEK332" s="15"/>
      <c r="XEL332" s="15"/>
      <c r="XEM332" s="15"/>
      <c r="XEN332" s="15"/>
      <c r="XEO332" s="15"/>
      <c r="XEP332" s="15"/>
      <c r="XEQ332" s="15"/>
      <c r="XER332" s="15"/>
      <c r="XES332" s="15"/>
      <c r="XET332" s="15"/>
      <c r="XEU332" s="15"/>
      <c r="XEV332" s="15"/>
      <c r="XEW332" s="15"/>
      <c r="XEX332" s="15"/>
      <c r="XEY332" s="15"/>
      <c r="XEZ332" s="15"/>
      <c r="XFA332" s="15"/>
      <c r="XFB332" s="15"/>
      <c r="XFC332" s="15"/>
      <c r="XFD332" s="15"/>
    </row>
    <row r="333" spans="1:21 16335:16384" s="104" customFormat="1" ht="19.5">
      <c r="A333" s="33"/>
      <c r="B333" s="34"/>
      <c r="C333" s="33"/>
      <c r="D333" s="130" t="s">
        <v>108</v>
      </c>
      <c r="E333" s="33"/>
      <c r="F333" s="141" t="s">
        <v>332</v>
      </c>
      <c r="G333" s="141"/>
      <c r="H333" s="141"/>
      <c r="I333" s="33"/>
      <c r="J333" s="33"/>
      <c r="K333" s="33"/>
      <c r="L333" s="33"/>
      <c r="M333" s="33"/>
      <c r="N333" s="34"/>
      <c r="O333" s="33"/>
      <c r="P333" s="33"/>
      <c r="Q333" s="33"/>
      <c r="R333" s="33"/>
      <c r="S333" s="33"/>
      <c r="T333" s="33"/>
      <c r="U333" s="33"/>
      <c r="XDG333" s="15"/>
      <c r="XDH333" s="15"/>
      <c r="XDI333" s="15"/>
      <c r="XDJ333" s="15"/>
      <c r="XDK333" s="15"/>
      <c r="XDL333" s="15"/>
      <c r="XDM333" s="15"/>
      <c r="XDN333" s="15"/>
      <c r="XDO333" s="15"/>
      <c r="XDP333" s="15"/>
      <c r="XDQ333" s="15"/>
      <c r="XDR333" s="15"/>
      <c r="XDS333" s="15"/>
      <c r="XDT333" s="15"/>
      <c r="XDU333" s="15"/>
      <c r="XDV333" s="15"/>
      <c r="XDW333" s="15"/>
      <c r="XDX333" s="15"/>
      <c r="XDY333" s="15"/>
      <c r="XDZ333" s="15"/>
      <c r="XEA333" s="15"/>
      <c r="XEB333" s="15"/>
      <c r="XEC333" s="15"/>
      <c r="XED333" s="15"/>
      <c r="XEE333" s="15"/>
      <c r="XEF333" s="15"/>
      <c r="XEG333" s="15"/>
      <c r="XEH333" s="15"/>
      <c r="XEI333" s="15"/>
      <c r="XEJ333" s="15"/>
      <c r="XEK333" s="15"/>
      <c r="XEL333" s="15"/>
      <c r="XEM333" s="15"/>
      <c r="XEN333" s="15"/>
      <c r="XEO333" s="15"/>
      <c r="XEP333" s="15"/>
      <c r="XEQ333" s="15"/>
      <c r="XER333" s="15"/>
      <c r="XES333" s="15"/>
      <c r="XET333" s="15"/>
      <c r="XEU333" s="15"/>
      <c r="XEV333" s="15"/>
      <c r="XEW333" s="15"/>
      <c r="XEX333" s="15"/>
      <c r="XEY333" s="15"/>
      <c r="XEZ333" s="15"/>
      <c r="XFA333" s="15"/>
      <c r="XFB333" s="15"/>
      <c r="XFC333" s="15"/>
      <c r="XFD333" s="15"/>
    </row>
    <row r="334" spans="1:21 16335:16384" s="103" customFormat="1" ht="11.25">
      <c r="A334" s="33"/>
      <c r="B334" s="34"/>
      <c r="C334" s="33"/>
      <c r="D334" s="131" t="s">
        <v>110</v>
      </c>
      <c r="E334" s="33"/>
      <c r="F334" s="132" t="s">
        <v>333</v>
      </c>
      <c r="G334" s="132"/>
      <c r="H334" s="132"/>
      <c r="I334" s="33"/>
      <c r="J334" s="33"/>
      <c r="K334" s="33"/>
      <c r="L334" s="33"/>
      <c r="M334" s="33"/>
      <c r="N334" s="34"/>
      <c r="O334" s="33"/>
      <c r="P334" s="33"/>
      <c r="Q334" s="33"/>
      <c r="R334" s="33"/>
      <c r="S334" s="33"/>
      <c r="T334" s="33"/>
      <c r="U334" s="33"/>
      <c r="XDG334" s="15"/>
      <c r="XDH334" s="15"/>
      <c r="XDI334" s="15"/>
      <c r="XDJ334" s="15"/>
      <c r="XDK334" s="15"/>
      <c r="XDL334" s="15"/>
      <c r="XDM334" s="15"/>
      <c r="XDN334" s="15"/>
      <c r="XDO334" s="15"/>
      <c r="XDP334" s="15"/>
      <c r="XDQ334" s="15"/>
      <c r="XDR334" s="15"/>
      <c r="XDS334" s="15"/>
      <c r="XDT334" s="15"/>
      <c r="XDU334" s="15"/>
      <c r="XDV334" s="15"/>
      <c r="XDW334" s="15"/>
      <c r="XDX334" s="15"/>
      <c r="XDY334" s="15"/>
      <c r="XDZ334" s="15"/>
      <c r="XEA334" s="15"/>
      <c r="XEB334" s="15"/>
      <c r="XEC334" s="15"/>
      <c r="XED334" s="15"/>
      <c r="XEE334" s="15"/>
      <c r="XEF334" s="15"/>
      <c r="XEG334" s="15"/>
      <c r="XEH334" s="15"/>
      <c r="XEI334" s="15"/>
      <c r="XEJ334" s="15"/>
      <c r="XEK334" s="15"/>
      <c r="XEL334" s="15"/>
      <c r="XEM334" s="15"/>
      <c r="XEN334" s="15"/>
      <c r="XEO334" s="15"/>
      <c r="XEP334" s="15"/>
      <c r="XEQ334" s="15"/>
      <c r="XER334" s="15"/>
      <c r="XES334" s="15"/>
      <c r="XET334" s="15"/>
      <c r="XEU334" s="15"/>
      <c r="XEV334" s="15"/>
      <c r="XEW334" s="15"/>
      <c r="XEX334" s="15"/>
      <c r="XEY334" s="15"/>
      <c r="XEZ334" s="15"/>
      <c r="XFA334" s="15"/>
      <c r="XFB334" s="15"/>
      <c r="XFC334" s="15"/>
      <c r="XFD334" s="15"/>
    </row>
    <row r="335" spans="1:21 16335:16384" s="104" customFormat="1" ht="11.25">
      <c r="A335" s="103"/>
      <c r="B335" s="133"/>
      <c r="C335" s="103"/>
      <c r="D335" s="130" t="s">
        <v>112</v>
      </c>
      <c r="E335" s="134"/>
      <c r="F335" s="154" t="s">
        <v>182</v>
      </c>
      <c r="G335" s="155">
        <f>C$296</f>
        <v>36</v>
      </c>
      <c r="H335" s="135"/>
      <c r="I335" s="103"/>
      <c r="J335" s="134"/>
      <c r="K335" s="103"/>
      <c r="L335" s="103"/>
      <c r="M335" s="103"/>
      <c r="N335" s="133"/>
      <c r="O335" s="103"/>
      <c r="P335" s="103"/>
      <c r="Q335" s="103"/>
      <c r="R335" s="103"/>
      <c r="S335" s="103"/>
      <c r="T335" s="103"/>
      <c r="U335" s="103"/>
      <c r="XDG335" s="15"/>
      <c r="XDH335" s="15"/>
      <c r="XDI335" s="15"/>
      <c r="XDJ335" s="15"/>
      <c r="XDK335" s="15"/>
      <c r="XDL335" s="15"/>
      <c r="XDM335" s="15"/>
      <c r="XDN335" s="15"/>
      <c r="XDO335" s="15"/>
      <c r="XDP335" s="15"/>
      <c r="XDQ335" s="15"/>
      <c r="XDR335" s="15"/>
      <c r="XDS335" s="15"/>
      <c r="XDT335" s="15"/>
      <c r="XDU335" s="15"/>
      <c r="XDV335" s="15"/>
      <c r="XDW335" s="15"/>
      <c r="XDX335" s="15"/>
      <c r="XDY335" s="15"/>
      <c r="XDZ335" s="15"/>
      <c r="XEA335" s="15"/>
      <c r="XEB335" s="15"/>
      <c r="XEC335" s="15"/>
      <c r="XED335" s="15"/>
      <c r="XEE335" s="15"/>
      <c r="XEF335" s="15"/>
      <c r="XEG335" s="15"/>
      <c r="XEH335" s="15"/>
      <c r="XEI335" s="15"/>
      <c r="XEJ335" s="15"/>
      <c r="XEK335" s="15"/>
      <c r="XEL335" s="15"/>
      <c r="XEM335" s="15"/>
      <c r="XEN335" s="15"/>
      <c r="XEO335" s="15"/>
      <c r="XEP335" s="15"/>
      <c r="XEQ335" s="15"/>
      <c r="XER335" s="15"/>
      <c r="XES335" s="15"/>
      <c r="XET335" s="15"/>
      <c r="XEU335" s="15"/>
      <c r="XEV335" s="15"/>
      <c r="XEW335" s="15"/>
      <c r="XEX335" s="15"/>
      <c r="XEY335" s="15"/>
      <c r="XEZ335" s="15"/>
      <c r="XFA335" s="15"/>
      <c r="XFB335" s="15"/>
      <c r="XFC335" s="15"/>
      <c r="XFD335" s="15"/>
    </row>
    <row r="336" spans="1:21 16335:16384" s="104" customFormat="1" ht="24.2" customHeight="1">
      <c r="A336" s="33"/>
      <c r="B336" s="34"/>
      <c r="C336" s="121">
        <v>44</v>
      </c>
      <c r="D336" s="121" t="s">
        <v>103</v>
      </c>
      <c r="E336" s="122" t="s">
        <v>334</v>
      </c>
      <c r="F336" s="123" t="s">
        <v>335</v>
      </c>
      <c r="G336" s="124"/>
      <c r="H336" s="125"/>
      <c r="I336" s="126" t="s">
        <v>265</v>
      </c>
      <c r="J336" s="127">
        <v>1500</v>
      </c>
      <c r="K336" s="128"/>
      <c r="L336" s="128">
        <f>ROUND(K336*J336,2)</f>
        <v>0</v>
      </c>
      <c r="M336" s="129" t="s">
        <v>107</v>
      </c>
      <c r="N336" s="34"/>
      <c r="O336" s="33"/>
      <c r="P336" s="33"/>
      <c r="Q336" s="33"/>
      <c r="R336" s="33"/>
      <c r="S336" s="33"/>
      <c r="T336" s="33"/>
      <c r="U336" s="33"/>
      <c r="XDG336" s="15"/>
      <c r="XDH336" s="15"/>
      <c r="XDI336" s="15"/>
      <c r="XDJ336" s="15"/>
      <c r="XDK336" s="15"/>
      <c r="XDL336" s="15"/>
      <c r="XDM336" s="15"/>
      <c r="XDN336" s="15"/>
      <c r="XDO336" s="15"/>
      <c r="XDP336" s="15"/>
      <c r="XDQ336" s="15"/>
      <c r="XDR336" s="15"/>
      <c r="XDS336" s="15"/>
      <c r="XDT336" s="15"/>
      <c r="XDU336" s="15"/>
      <c r="XDV336" s="15"/>
      <c r="XDW336" s="15"/>
      <c r="XDX336" s="15"/>
      <c r="XDY336" s="15"/>
      <c r="XDZ336" s="15"/>
      <c r="XEA336" s="15"/>
      <c r="XEB336" s="15"/>
      <c r="XEC336" s="15"/>
      <c r="XED336" s="15"/>
      <c r="XEE336" s="15"/>
      <c r="XEF336" s="15"/>
      <c r="XEG336" s="15"/>
      <c r="XEH336" s="15"/>
      <c r="XEI336" s="15"/>
      <c r="XEJ336" s="15"/>
      <c r="XEK336" s="15"/>
      <c r="XEL336" s="15"/>
      <c r="XEM336" s="15"/>
      <c r="XEN336" s="15"/>
      <c r="XEO336" s="15"/>
      <c r="XEP336" s="15"/>
      <c r="XEQ336" s="15"/>
      <c r="XER336" s="15"/>
      <c r="XES336" s="15"/>
      <c r="XET336" s="15"/>
      <c r="XEU336" s="15"/>
      <c r="XEV336" s="15"/>
      <c r="XEW336" s="15"/>
      <c r="XEX336" s="15"/>
      <c r="XEY336" s="15"/>
      <c r="XEZ336" s="15"/>
      <c r="XFA336" s="15"/>
      <c r="XFB336" s="15"/>
      <c r="XFC336" s="15"/>
      <c r="XFD336" s="15"/>
    </row>
    <row r="337" spans="1:21 16335:16384" s="105" customFormat="1" ht="29.25">
      <c r="A337" s="33"/>
      <c r="B337" s="34"/>
      <c r="C337" s="33"/>
      <c r="D337" s="130" t="s">
        <v>108</v>
      </c>
      <c r="E337" s="33"/>
      <c r="F337" s="141" t="s">
        <v>336</v>
      </c>
      <c r="G337" s="141"/>
      <c r="H337" s="141"/>
      <c r="I337" s="33"/>
      <c r="J337" s="33"/>
      <c r="K337" s="33"/>
      <c r="L337" s="33"/>
      <c r="M337" s="33"/>
      <c r="N337" s="34"/>
      <c r="O337" s="33"/>
      <c r="P337" s="33"/>
      <c r="Q337" s="33"/>
      <c r="R337" s="33"/>
      <c r="S337" s="33"/>
      <c r="T337" s="33"/>
      <c r="U337" s="33"/>
      <c r="XDG337" s="15"/>
      <c r="XDH337" s="15"/>
      <c r="XDI337" s="15"/>
      <c r="XDJ337" s="15"/>
      <c r="XDK337" s="15"/>
      <c r="XDL337" s="15"/>
      <c r="XDM337" s="15"/>
      <c r="XDN337" s="15"/>
      <c r="XDO337" s="15"/>
      <c r="XDP337" s="15"/>
      <c r="XDQ337" s="15"/>
      <c r="XDR337" s="15"/>
      <c r="XDS337" s="15"/>
      <c r="XDT337" s="15"/>
      <c r="XDU337" s="15"/>
      <c r="XDV337" s="15"/>
      <c r="XDW337" s="15"/>
      <c r="XDX337" s="15"/>
      <c r="XDY337" s="15"/>
      <c r="XDZ337" s="15"/>
      <c r="XEA337" s="15"/>
      <c r="XEB337" s="15"/>
      <c r="XEC337" s="15"/>
      <c r="XED337" s="15"/>
      <c r="XEE337" s="15"/>
      <c r="XEF337" s="15"/>
      <c r="XEG337" s="15"/>
      <c r="XEH337" s="15"/>
      <c r="XEI337" s="15"/>
      <c r="XEJ337" s="15"/>
      <c r="XEK337" s="15"/>
      <c r="XEL337" s="15"/>
      <c r="XEM337" s="15"/>
      <c r="XEN337" s="15"/>
      <c r="XEO337" s="15"/>
      <c r="XEP337" s="15"/>
      <c r="XEQ337" s="15"/>
      <c r="XER337" s="15"/>
      <c r="XES337" s="15"/>
      <c r="XET337" s="15"/>
      <c r="XEU337" s="15"/>
      <c r="XEV337" s="15"/>
      <c r="XEW337" s="15"/>
      <c r="XEX337" s="15"/>
      <c r="XEY337" s="15"/>
      <c r="XEZ337" s="15"/>
      <c r="XFA337" s="15"/>
      <c r="XFB337" s="15"/>
      <c r="XFC337" s="15"/>
      <c r="XFD337" s="15"/>
    </row>
    <row r="338" spans="1:21 16335:16384" s="29" customFormat="1" ht="11.25">
      <c r="A338" s="33"/>
      <c r="B338" s="34"/>
      <c r="C338" s="33"/>
      <c r="D338" s="131" t="s">
        <v>110</v>
      </c>
      <c r="E338" s="33"/>
      <c r="F338" s="132" t="s">
        <v>337</v>
      </c>
      <c r="G338" s="132"/>
      <c r="H338" s="132"/>
      <c r="I338" s="33"/>
      <c r="J338" s="33"/>
      <c r="K338" s="33"/>
      <c r="L338" s="33"/>
      <c r="M338" s="33"/>
      <c r="N338" s="34"/>
      <c r="O338" s="33"/>
      <c r="P338" s="33"/>
      <c r="Q338" s="33"/>
      <c r="R338" s="33"/>
      <c r="S338" s="33"/>
      <c r="T338" s="33"/>
      <c r="U338" s="33"/>
      <c r="XDG338" s="15"/>
      <c r="XDH338" s="15"/>
      <c r="XDI338" s="15"/>
      <c r="XDJ338" s="15"/>
      <c r="XDK338" s="15"/>
      <c r="XDL338" s="15"/>
      <c r="XDM338" s="15"/>
      <c r="XDN338" s="15"/>
      <c r="XDO338" s="15"/>
      <c r="XDP338" s="15"/>
      <c r="XDQ338" s="15"/>
      <c r="XDR338" s="15"/>
      <c r="XDS338" s="15"/>
      <c r="XDT338" s="15"/>
      <c r="XDU338" s="15"/>
      <c r="XDV338" s="15"/>
      <c r="XDW338" s="15"/>
      <c r="XDX338" s="15"/>
      <c r="XDY338" s="15"/>
      <c r="XDZ338" s="15"/>
      <c r="XEA338" s="15"/>
      <c r="XEB338" s="15"/>
      <c r="XEC338" s="15"/>
      <c r="XED338" s="15"/>
      <c r="XEE338" s="15"/>
      <c r="XEF338" s="15"/>
      <c r="XEG338" s="15"/>
      <c r="XEH338" s="15"/>
      <c r="XEI338" s="15"/>
      <c r="XEJ338" s="15"/>
      <c r="XEK338" s="15"/>
      <c r="XEL338" s="15"/>
      <c r="XEM338" s="15"/>
      <c r="XEN338" s="15"/>
      <c r="XEO338" s="15"/>
      <c r="XEP338" s="15"/>
      <c r="XEQ338" s="15"/>
      <c r="XER338" s="15"/>
      <c r="XES338" s="15"/>
      <c r="XET338" s="15"/>
      <c r="XEU338" s="15"/>
      <c r="XEV338" s="15"/>
      <c r="XEW338" s="15"/>
      <c r="XEX338" s="15"/>
      <c r="XEY338" s="15"/>
      <c r="XEZ338" s="15"/>
      <c r="XFA338" s="15"/>
      <c r="XFB338" s="15"/>
      <c r="XFC338" s="15"/>
      <c r="XFD338" s="15"/>
    </row>
    <row r="339" spans="1:21 16335:16384" s="29" customFormat="1" ht="22.9" customHeight="1">
      <c r="A339" s="113"/>
      <c r="B339" s="114"/>
      <c r="C339" s="143"/>
      <c r="D339" s="159" t="s">
        <v>49</v>
      </c>
      <c r="E339" s="142" t="s">
        <v>338</v>
      </c>
      <c r="F339" s="142" t="s">
        <v>339</v>
      </c>
      <c r="G339" s="119"/>
      <c r="H339" s="119"/>
      <c r="I339" s="113"/>
      <c r="J339" s="113"/>
      <c r="K339" s="113"/>
      <c r="L339" s="144">
        <f>SUM(L340:L390)</f>
        <v>0</v>
      </c>
      <c r="M339" s="113"/>
      <c r="N339" s="114"/>
      <c r="O339" s="113"/>
      <c r="P339" s="113"/>
      <c r="Q339" s="113"/>
      <c r="R339" s="113"/>
      <c r="S339" s="113"/>
      <c r="T339" s="113"/>
      <c r="U339" s="113"/>
      <c r="XDG339" s="15"/>
      <c r="XDH339" s="15"/>
      <c r="XDI339" s="15"/>
      <c r="XDJ339" s="15"/>
      <c r="XDK339" s="15"/>
      <c r="XDL339" s="15"/>
      <c r="XDM339" s="15"/>
      <c r="XDN339" s="15"/>
      <c r="XDO339" s="15"/>
      <c r="XDP339" s="15"/>
      <c r="XDQ339" s="15"/>
      <c r="XDR339" s="15"/>
      <c r="XDS339" s="15"/>
      <c r="XDT339" s="15"/>
      <c r="XDU339" s="15"/>
      <c r="XDV339" s="15"/>
      <c r="XDW339" s="15"/>
      <c r="XDX339" s="15"/>
      <c r="XDY339" s="15"/>
      <c r="XDZ339" s="15"/>
      <c r="XEA339" s="15"/>
      <c r="XEB339" s="15"/>
      <c r="XEC339" s="15"/>
      <c r="XED339" s="15"/>
      <c r="XEE339" s="15"/>
      <c r="XEF339" s="15"/>
      <c r="XEG339" s="15"/>
      <c r="XEH339" s="15"/>
      <c r="XEI339" s="15"/>
      <c r="XEJ339" s="15"/>
      <c r="XEK339" s="15"/>
      <c r="XEL339" s="15"/>
      <c r="XEM339" s="15"/>
      <c r="XEN339" s="15"/>
      <c r="XEO339" s="15"/>
      <c r="XEP339" s="15"/>
      <c r="XEQ339" s="15"/>
      <c r="XER339" s="15"/>
      <c r="XES339" s="15"/>
      <c r="XET339" s="15"/>
      <c r="XEU339" s="15"/>
      <c r="XEV339" s="15"/>
      <c r="XEW339" s="15"/>
      <c r="XEX339" s="15"/>
      <c r="XEY339" s="15"/>
      <c r="XEZ339" s="15"/>
      <c r="XFA339" s="15"/>
      <c r="XFB339" s="15"/>
      <c r="XFC339" s="15"/>
      <c r="XFD339" s="15"/>
    </row>
    <row r="340" spans="1:21 16335:16384" s="104" customFormat="1" ht="16.5" customHeight="1">
      <c r="A340" s="33"/>
      <c r="B340" s="34"/>
      <c r="C340" s="121">
        <v>45</v>
      </c>
      <c r="D340" s="121" t="s">
        <v>103</v>
      </c>
      <c r="E340" s="122" t="s">
        <v>340</v>
      </c>
      <c r="F340" s="336" t="s">
        <v>341</v>
      </c>
      <c r="G340" s="336"/>
      <c r="H340" s="336"/>
      <c r="I340" s="126" t="s">
        <v>106</v>
      </c>
      <c r="J340" s="127">
        <f>SUM(J344:J351)</f>
        <v>153.45000000000002</v>
      </c>
      <c r="K340" s="128"/>
      <c r="L340" s="128">
        <f>ROUND(K340*J340,2)</f>
        <v>0</v>
      </c>
      <c r="M340" s="129" t="s">
        <v>107</v>
      </c>
      <c r="N340" s="34"/>
      <c r="O340" s="33"/>
      <c r="P340" s="33"/>
      <c r="Q340" s="33"/>
      <c r="R340" s="33"/>
      <c r="S340" s="33"/>
      <c r="T340" s="33"/>
      <c r="U340" s="33"/>
      <c r="XDG340" s="15"/>
      <c r="XDH340" s="15"/>
      <c r="XDI340" s="15"/>
      <c r="XDJ340" s="15"/>
      <c r="XDK340" s="15"/>
      <c r="XDL340" s="15"/>
      <c r="XDM340" s="15"/>
      <c r="XDN340" s="15"/>
      <c r="XDO340" s="15"/>
      <c r="XDP340" s="15"/>
      <c r="XDQ340" s="15"/>
      <c r="XDR340" s="15"/>
      <c r="XDS340" s="15"/>
      <c r="XDT340" s="15"/>
      <c r="XDU340" s="15"/>
      <c r="XDV340" s="15"/>
      <c r="XDW340" s="15"/>
      <c r="XDX340" s="15"/>
      <c r="XDY340" s="15"/>
      <c r="XDZ340" s="15"/>
      <c r="XEA340" s="15"/>
      <c r="XEB340" s="15"/>
      <c r="XEC340" s="15"/>
      <c r="XED340" s="15"/>
      <c r="XEE340" s="15"/>
      <c r="XEF340" s="15"/>
      <c r="XEG340" s="15"/>
      <c r="XEH340" s="15"/>
      <c r="XEI340" s="15"/>
      <c r="XEJ340" s="15"/>
      <c r="XEK340" s="15"/>
      <c r="XEL340" s="15"/>
      <c r="XEM340" s="15"/>
      <c r="XEN340" s="15"/>
      <c r="XEO340" s="15"/>
      <c r="XEP340" s="15"/>
      <c r="XEQ340" s="15"/>
      <c r="XER340" s="15"/>
      <c r="XES340" s="15"/>
      <c r="XET340" s="15"/>
      <c r="XEU340" s="15"/>
      <c r="XEV340" s="15"/>
      <c r="XEW340" s="15"/>
      <c r="XEX340" s="15"/>
      <c r="XEY340" s="15"/>
      <c r="XEZ340" s="15"/>
      <c r="XFA340" s="15"/>
      <c r="XFB340" s="15"/>
      <c r="XFC340" s="15"/>
      <c r="XFD340" s="15"/>
    </row>
    <row r="341" spans="1:21 16335:16384" s="29" customFormat="1" ht="19.5">
      <c r="A341" s="33"/>
      <c r="B341" s="34"/>
      <c r="C341" s="33"/>
      <c r="D341" s="130" t="s">
        <v>108</v>
      </c>
      <c r="E341" s="33"/>
      <c r="F341" s="141" t="s">
        <v>342</v>
      </c>
      <c r="G341" s="141"/>
      <c r="H341" s="141"/>
      <c r="I341" s="33"/>
      <c r="J341" s="33"/>
      <c r="K341" s="33"/>
      <c r="L341" s="33"/>
      <c r="M341" s="33"/>
      <c r="N341" s="34"/>
      <c r="O341" s="33"/>
      <c r="P341" s="33"/>
      <c r="Q341" s="33"/>
      <c r="R341" s="33"/>
      <c r="S341" s="33"/>
      <c r="T341" s="33"/>
      <c r="U341" s="33"/>
      <c r="XDG341" s="15"/>
      <c r="XDH341" s="15"/>
      <c r="XDI341" s="15"/>
      <c r="XDJ341" s="15"/>
      <c r="XDK341" s="15"/>
      <c r="XDL341" s="15"/>
      <c r="XDM341" s="15"/>
      <c r="XDN341" s="15"/>
      <c r="XDO341" s="15"/>
      <c r="XDP341" s="15"/>
      <c r="XDQ341" s="15"/>
      <c r="XDR341" s="15"/>
      <c r="XDS341" s="15"/>
      <c r="XDT341" s="15"/>
      <c r="XDU341" s="15"/>
      <c r="XDV341" s="15"/>
      <c r="XDW341" s="15"/>
      <c r="XDX341" s="15"/>
      <c r="XDY341" s="15"/>
      <c r="XDZ341" s="15"/>
      <c r="XEA341" s="15"/>
      <c r="XEB341" s="15"/>
      <c r="XEC341" s="15"/>
      <c r="XED341" s="15"/>
      <c r="XEE341" s="15"/>
      <c r="XEF341" s="15"/>
      <c r="XEG341" s="15"/>
      <c r="XEH341" s="15"/>
      <c r="XEI341" s="15"/>
      <c r="XEJ341" s="15"/>
      <c r="XEK341" s="15"/>
      <c r="XEL341" s="15"/>
      <c r="XEM341" s="15"/>
      <c r="XEN341" s="15"/>
      <c r="XEO341" s="15"/>
      <c r="XEP341" s="15"/>
      <c r="XEQ341" s="15"/>
      <c r="XER341" s="15"/>
      <c r="XES341" s="15"/>
      <c r="XET341" s="15"/>
      <c r="XEU341" s="15"/>
      <c r="XEV341" s="15"/>
      <c r="XEW341" s="15"/>
      <c r="XEX341" s="15"/>
      <c r="XEY341" s="15"/>
      <c r="XEZ341" s="15"/>
      <c r="XFA341" s="15"/>
      <c r="XFB341" s="15"/>
      <c r="XFC341" s="15"/>
      <c r="XFD341" s="15"/>
    </row>
    <row r="342" spans="1:21 16335:16384" s="29" customFormat="1" ht="11.25">
      <c r="A342" s="33"/>
      <c r="B342" s="34"/>
      <c r="C342" s="33"/>
      <c r="D342" s="131" t="s">
        <v>110</v>
      </c>
      <c r="E342" s="33"/>
      <c r="F342" s="132" t="s">
        <v>343</v>
      </c>
      <c r="G342" s="132"/>
      <c r="H342" s="132"/>
      <c r="I342" s="33"/>
      <c r="J342" s="33"/>
      <c r="K342" s="33"/>
      <c r="L342" s="33"/>
      <c r="M342" s="33"/>
      <c r="N342" s="34"/>
      <c r="O342" s="33"/>
      <c r="P342" s="33"/>
      <c r="Q342" s="33"/>
      <c r="R342" s="33"/>
      <c r="S342" s="33"/>
      <c r="T342" s="33"/>
      <c r="U342" s="33"/>
      <c r="XDG342" s="15"/>
      <c r="XDH342" s="15"/>
      <c r="XDI342" s="15"/>
      <c r="XDJ342" s="15"/>
      <c r="XDK342" s="15"/>
      <c r="XDL342" s="15"/>
      <c r="XDM342" s="15"/>
      <c r="XDN342" s="15"/>
      <c r="XDO342" s="15"/>
      <c r="XDP342" s="15"/>
      <c r="XDQ342" s="15"/>
      <c r="XDR342" s="15"/>
      <c r="XDS342" s="15"/>
      <c r="XDT342" s="15"/>
      <c r="XDU342" s="15"/>
      <c r="XDV342" s="15"/>
      <c r="XDW342" s="15"/>
      <c r="XDX342" s="15"/>
      <c r="XDY342" s="15"/>
      <c r="XDZ342" s="15"/>
      <c r="XEA342" s="15"/>
      <c r="XEB342" s="15"/>
      <c r="XEC342" s="15"/>
      <c r="XED342" s="15"/>
      <c r="XEE342" s="15"/>
      <c r="XEF342" s="15"/>
      <c r="XEG342" s="15"/>
      <c r="XEH342" s="15"/>
      <c r="XEI342" s="15"/>
      <c r="XEJ342" s="15"/>
      <c r="XEK342" s="15"/>
      <c r="XEL342" s="15"/>
      <c r="XEM342" s="15"/>
      <c r="XEN342" s="15"/>
      <c r="XEO342" s="15"/>
      <c r="XEP342" s="15"/>
      <c r="XEQ342" s="15"/>
      <c r="XER342" s="15"/>
      <c r="XES342" s="15"/>
      <c r="XET342" s="15"/>
      <c r="XEU342" s="15"/>
      <c r="XEV342" s="15"/>
      <c r="XEW342" s="15"/>
      <c r="XEX342" s="15"/>
      <c r="XEY342" s="15"/>
      <c r="XEZ342" s="15"/>
      <c r="XFA342" s="15"/>
      <c r="XFB342" s="15"/>
      <c r="XFC342" s="15"/>
      <c r="XFD342" s="15"/>
    </row>
    <row r="343" spans="1:21 16335:16384" s="29" customFormat="1" ht="11.25">
      <c r="A343" s="103"/>
      <c r="B343" s="133"/>
      <c r="C343" s="103"/>
      <c r="D343" s="130" t="s">
        <v>112</v>
      </c>
      <c r="E343" s="134"/>
      <c r="F343" s="135" t="s">
        <v>126</v>
      </c>
      <c r="G343" s="135"/>
      <c r="H343" s="135"/>
      <c r="I343" s="103"/>
      <c r="J343" s="134"/>
      <c r="K343" s="103"/>
      <c r="L343" s="103"/>
      <c r="M343" s="103"/>
      <c r="N343" s="133"/>
      <c r="O343" s="103"/>
      <c r="P343" s="103"/>
      <c r="Q343" s="103"/>
      <c r="R343" s="103"/>
      <c r="S343" s="103"/>
      <c r="T343" s="103"/>
      <c r="U343" s="103"/>
      <c r="XDG343" s="15"/>
      <c r="XDH343" s="15"/>
      <c r="XDI343" s="15"/>
      <c r="XDJ343" s="15"/>
      <c r="XDK343" s="15"/>
      <c r="XDL343" s="15"/>
      <c r="XDM343" s="15"/>
      <c r="XDN343" s="15"/>
      <c r="XDO343" s="15"/>
      <c r="XDP343" s="15"/>
      <c r="XDQ343" s="15"/>
      <c r="XDR343" s="15"/>
      <c r="XDS343" s="15"/>
      <c r="XDT343" s="15"/>
      <c r="XDU343" s="15"/>
      <c r="XDV343" s="15"/>
      <c r="XDW343" s="15"/>
      <c r="XDX343" s="15"/>
      <c r="XDY343" s="15"/>
      <c r="XDZ343" s="15"/>
      <c r="XEA343" s="15"/>
      <c r="XEB343" s="15"/>
      <c r="XEC343" s="15"/>
      <c r="XED343" s="15"/>
      <c r="XEE343" s="15"/>
      <c r="XEF343" s="15"/>
      <c r="XEG343" s="15"/>
      <c r="XEH343" s="15"/>
      <c r="XEI343" s="15"/>
      <c r="XEJ343" s="15"/>
      <c r="XEK343" s="15"/>
      <c r="XEL343" s="15"/>
      <c r="XEM343" s="15"/>
      <c r="XEN343" s="15"/>
      <c r="XEO343" s="15"/>
      <c r="XEP343" s="15"/>
      <c r="XEQ343" s="15"/>
      <c r="XER343" s="15"/>
      <c r="XES343" s="15"/>
      <c r="XET343" s="15"/>
      <c r="XEU343" s="15"/>
      <c r="XEV343" s="15"/>
      <c r="XEW343" s="15"/>
      <c r="XEX343" s="15"/>
      <c r="XEY343" s="15"/>
      <c r="XEZ343" s="15"/>
      <c r="XFA343" s="15"/>
      <c r="XFB343" s="15"/>
      <c r="XFC343" s="15"/>
      <c r="XFD343" s="15"/>
    </row>
    <row r="344" spans="1:21 16335:16384" s="103" customFormat="1" ht="11.25">
      <c r="B344" s="133"/>
      <c r="D344" s="130" t="s">
        <v>112</v>
      </c>
      <c r="E344" s="134"/>
      <c r="F344" s="145">
        <v>29</v>
      </c>
      <c r="G344" s="138">
        <v>1.65</v>
      </c>
      <c r="H344" s="138">
        <v>17</v>
      </c>
      <c r="J344" s="140">
        <f t="shared" ref="J344:J351" si="4">G344*H344</f>
        <v>28.049999999999997</v>
      </c>
      <c r="N344" s="133"/>
      <c r="XDG344" s="15"/>
      <c r="XDH344" s="15"/>
      <c r="XDI344" s="15"/>
      <c r="XDJ344" s="15"/>
      <c r="XDK344" s="15"/>
      <c r="XDL344" s="15"/>
      <c r="XDM344" s="15"/>
      <c r="XDN344" s="15"/>
      <c r="XDO344" s="15"/>
      <c r="XDP344" s="15"/>
      <c r="XDQ344" s="15"/>
      <c r="XDR344" s="15"/>
      <c r="XDS344" s="15"/>
      <c r="XDT344" s="15"/>
      <c r="XDU344" s="15"/>
      <c r="XDV344" s="15"/>
      <c r="XDW344" s="15"/>
      <c r="XDX344" s="15"/>
      <c r="XDY344" s="15"/>
      <c r="XDZ344" s="15"/>
      <c r="XEA344" s="15"/>
      <c r="XEB344" s="15"/>
      <c r="XEC344" s="15"/>
      <c r="XED344" s="15"/>
      <c r="XEE344" s="15"/>
      <c r="XEF344" s="15"/>
      <c r="XEG344" s="15"/>
      <c r="XEH344" s="15"/>
      <c r="XEI344" s="15"/>
      <c r="XEJ344" s="15"/>
      <c r="XEK344" s="15"/>
      <c r="XEL344" s="15"/>
      <c r="XEM344" s="15"/>
      <c r="XEN344" s="15"/>
      <c r="XEO344" s="15"/>
      <c r="XEP344" s="15"/>
      <c r="XEQ344" s="15"/>
      <c r="XER344" s="15"/>
      <c r="XES344" s="15"/>
      <c r="XET344" s="15"/>
      <c r="XEU344" s="15"/>
      <c r="XEV344" s="15"/>
      <c r="XEW344" s="15"/>
      <c r="XEX344" s="15"/>
      <c r="XEY344" s="15"/>
      <c r="XEZ344" s="15"/>
      <c r="XFA344" s="15"/>
      <c r="XFB344" s="15"/>
      <c r="XFC344" s="15"/>
      <c r="XFD344" s="15"/>
    </row>
    <row r="345" spans="1:21 16335:16384" s="103" customFormat="1" ht="11.25">
      <c r="B345" s="133"/>
      <c r="D345" s="130" t="s">
        <v>112</v>
      </c>
      <c r="E345" s="134"/>
      <c r="F345" s="135">
        <v>30</v>
      </c>
      <c r="G345" s="138">
        <f>G344</f>
        <v>1.65</v>
      </c>
      <c r="H345" s="138">
        <v>16</v>
      </c>
      <c r="J345" s="140">
        <f t="shared" si="4"/>
        <v>26.4</v>
      </c>
      <c r="N345" s="133"/>
      <c r="XDG345" s="15"/>
      <c r="XDH345" s="15"/>
      <c r="XDI345" s="15"/>
      <c r="XDJ345" s="15"/>
      <c r="XDK345" s="15"/>
      <c r="XDL345" s="15"/>
      <c r="XDM345" s="15"/>
      <c r="XDN345" s="15"/>
      <c r="XDO345" s="15"/>
      <c r="XDP345" s="15"/>
      <c r="XDQ345" s="15"/>
      <c r="XDR345" s="15"/>
      <c r="XDS345" s="15"/>
      <c r="XDT345" s="15"/>
      <c r="XDU345" s="15"/>
      <c r="XDV345" s="15"/>
      <c r="XDW345" s="15"/>
      <c r="XDX345" s="15"/>
      <c r="XDY345" s="15"/>
      <c r="XDZ345" s="15"/>
      <c r="XEA345" s="15"/>
      <c r="XEB345" s="15"/>
      <c r="XEC345" s="15"/>
      <c r="XED345" s="15"/>
      <c r="XEE345" s="15"/>
      <c r="XEF345" s="15"/>
      <c r="XEG345" s="15"/>
      <c r="XEH345" s="15"/>
      <c r="XEI345" s="15"/>
      <c r="XEJ345" s="15"/>
      <c r="XEK345" s="15"/>
      <c r="XEL345" s="15"/>
      <c r="XEM345" s="15"/>
      <c r="XEN345" s="15"/>
      <c r="XEO345" s="15"/>
      <c r="XEP345" s="15"/>
      <c r="XEQ345" s="15"/>
      <c r="XER345" s="15"/>
      <c r="XES345" s="15"/>
      <c r="XET345" s="15"/>
      <c r="XEU345" s="15"/>
      <c r="XEV345" s="15"/>
      <c r="XEW345" s="15"/>
      <c r="XEX345" s="15"/>
      <c r="XEY345" s="15"/>
      <c r="XEZ345" s="15"/>
      <c r="XFA345" s="15"/>
      <c r="XFB345" s="15"/>
      <c r="XFC345" s="15"/>
      <c r="XFD345" s="15"/>
    </row>
    <row r="346" spans="1:21 16335:16384" s="104" customFormat="1" ht="11.25">
      <c r="B346" s="136"/>
      <c r="D346" s="130" t="s">
        <v>112</v>
      </c>
      <c r="E346" s="137"/>
      <c r="F346" s="135" t="s">
        <v>127</v>
      </c>
      <c r="G346" s="138">
        <f>G344</f>
        <v>1.65</v>
      </c>
      <c r="H346" s="138">
        <v>7</v>
      </c>
      <c r="J346" s="140">
        <f t="shared" si="4"/>
        <v>11.549999999999999</v>
      </c>
      <c r="N346" s="136"/>
      <c r="XDG346" s="15"/>
      <c r="XDH346" s="15"/>
      <c r="XDI346" s="15"/>
      <c r="XDJ346" s="15"/>
      <c r="XDK346" s="15"/>
      <c r="XDL346" s="15"/>
      <c r="XDM346" s="15"/>
      <c r="XDN346" s="15"/>
      <c r="XDO346" s="15"/>
      <c r="XDP346" s="15"/>
      <c r="XDQ346" s="15"/>
      <c r="XDR346" s="15"/>
      <c r="XDS346" s="15"/>
      <c r="XDT346" s="15"/>
      <c r="XDU346" s="15"/>
      <c r="XDV346" s="15"/>
      <c r="XDW346" s="15"/>
      <c r="XDX346" s="15"/>
      <c r="XDY346" s="15"/>
      <c r="XDZ346" s="15"/>
      <c r="XEA346" s="15"/>
      <c r="XEB346" s="15"/>
      <c r="XEC346" s="15"/>
      <c r="XED346" s="15"/>
      <c r="XEE346" s="15"/>
      <c r="XEF346" s="15"/>
      <c r="XEG346" s="15"/>
      <c r="XEH346" s="15"/>
      <c r="XEI346" s="15"/>
      <c r="XEJ346" s="15"/>
      <c r="XEK346" s="15"/>
      <c r="XEL346" s="15"/>
      <c r="XEM346" s="15"/>
      <c r="XEN346" s="15"/>
      <c r="XEO346" s="15"/>
      <c r="XEP346" s="15"/>
      <c r="XEQ346" s="15"/>
      <c r="XER346" s="15"/>
      <c r="XES346" s="15"/>
      <c r="XET346" s="15"/>
      <c r="XEU346" s="15"/>
      <c r="XEV346" s="15"/>
      <c r="XEW346" s="15"/>
      <c r="XEX346" s="15"/>
      <c r="XEY346" s="15"/>
      <c r="XEZ346" s="15"/>
      <c r="XFA346" s="15"/>
      <c r="XFB346" s="15"/>
      <c r="XFC346" s="15"/>
      <c r="XFD346" s="15"/>
    </row>
    <row r="347" spans="1:21 16335:16384" s="105" customFormat="1" ht="11.25">
      <c r="A347" s="103"/>
      <c r="B347" s="133"/>
      <c r="C347" s="103"/>
      <c r="D347" s="130" t="s">
        <v>112</v>
      </c>
      <c r="E347" s="134"/>
      <c r="F347" s="135" t="s">
        <v>128</v>
      </c>
      <c r="G347" s="138">
        <v>2.1</v>
      </c>
      <c r="H347" s="138">
        <v>6</v>
      </c>
      <c r="I347" s="103"/>
      <c r="J347" s="140">
        <f t="shared" si="4"/>
        <v>12.600000000000001</v>
      </c>
      <c r="K347" s="103"/>
      <c r="L347" s="103"/>
      <c r="M347" s="103"/>
      <c r="N347" s="133"/>
      <c r="O347" s="103"/>
      <c r="P347" s="103"/>
      <c r="Q347" s="103"/>
      <c r="R347" s="103"/>
      <c r="S347" s="103"/>
      <c r="T347" s="103"/>
      <c r="U347" s="103"/>
      <c r="XDG347" s="15"/>
      <c r="XDH347" s="15"/>
      <c r="XDI347" s="15"/>
      <c r="XDJ347" s="15"/>
      <c r="XDK347" s="15"/>
      <c r="XDL347" s="15"/>
      <c r="XDM347" s="15"/>
      <c r="XDN347" s="15"/>
      <c r="XDO347" s="15"/>
      <c r="XDP347" s="15"/>
      <c r="XDQ347" s="15"/>
      <c r="XDR347" s="15"/>
      <c r="XDS347" s="15"/>
      <c r="XDT347" s="15"/>
      <c r="XDU347" s="15"/>
      <c r="XDV347" s="15"/>
      <c r="XDW347" s="15"/>
      <c r="XDX347" s="15"/>
      <c r="XDY347" s="15"/>
      <c r="XDZ347" s="15"/>
      <c r="XEA347" s="15"/>
      <c r="XEB347" s="15"/>
      <c r="XEC347" s="15"/>
      <c r="XED347" s="15"/>
      <c r="XEE347" s="15"/>
      <c r="XEF347" s="15"/>
      <c r="XEG347" s="15"/>
      <c r="XEH347" s="15"/>
      <c r="XEI347" s="15"/>
      <c r="XEJ347" s="15"/>
      <c r="XEK347" s="15"/>
      <c r="XEL347" s="15"/>
      <c r="XEM347" s="15"/>
      <c r="XEN347" s="15"/>
      <c r="XEO347" s="15"/>
      <c r="XEP347" s="15"/>
      <c r="XEQ347" s="15"/>
      <c r="XER347" s="15"/>
      <c r="XES347" s="15"/>
      <c r="XET347" s="15"/>
      <c r="XEU347" s="15"/>
      <c r="XEV347" s="15"/>
      <c r="XEW347" s="15"/>
      <c r="XEX347" s="15"/>
      <c r="XEY347" s="15"/>
      <c r="XEZ347" s="15"/>
      <c r="XFA347" s="15"/>
      <c r="XFB347" s="15"/>
      <c r="XFC347" s="15"/>
      <c r="XFD347" s="15"/>
    </row>
    <row r="348" spans="1:21 16335:16384" s="29" customFormat="1" ht="11.25">
      <c r="A348" s="104"/>
      <c r="B348" s="136"/>
      <c r="C348" s="104"/>
      <c r="D348" s="130" t="s">
        <v>112</v>
      </c>
      <c r="E348" s="137"/>
      <c r="F348" s="135">
        <v>33</v>
      </c>
      <c r="G348" s="138">
        <f>G344</f>
        <v>1.65</v>
      </c>
      <c r="H348" s="138">
        <v>16</v>
      </c>
      <c r="I348" s="104"/>
      <c r="J348" s="140">
        <f t="shared" si="4"/>
        <v>26.4</v>
      </c>
      <c r="K348" s="104"/>
      <c r="L348" s="104"/>
      <c r="M348" s="104"/>
      <c r="N348" s="136"/>
      <c r="O348" s="104"/>
      <c r="P348" s="104"/>
      <c r="Q348" s="104"/>
      <c r="R348" s="104"/>
      <c r="S348" s="104"/>
      <c r="T348" s="104"/>
      <c r="U348" s="104"/>
      <c r="XDG348" s="15"/>
      <c r="XDH348" s="15"/>
      <c r="XDI348" s="15"/>
      <c r="XDJ348" s="15"/>
      <c r="XDK348" s="15"/>
      <c r="XDL348" s="15"/>
      <c r="XDM348" s="15"/>
      <c r="XDN348" s="15"/>
      <c r="XDO348" s="15"/>
      <c r="XDP348" s="15"/>
      <c r="XDQ348" s="15"/>
      <c r="XDR348" s="15"/>
      <c r="XDS348" s="15"/>
      <c r="XDT348" s="15"/>
      <c r="XDU348" s="15"/>
      <c r="XDV348" s="15"/>
      <c r="XDW348" s="15"/>
      <c r="XDX348" s="15"/>
      <c r="XDY348" s="15"/>
      <c r="XDZ348" s="15"/>
      <c r="XEA348" s="15"/>
      <c r="XEB348" s="15"/>
      <c r="XEC348" s="15"/>
      <c r="XED348" s="15"/>
      <c r="XEE348" s="15"/>
      <c r="XEF348" s="15"/>
      <c r="XEG348" s="15"/>
      <c r="XEH348" s="15"/>
      <c r="XEI348" s="15"/>
      <c r="XEJ348" s="15"/>
      <c r="XEK348" s="15"/>
      <c r="XEL348" s="15"/>
      <c r="XEM348" s="15"/>
      <c r="XEN348" s="15"/>
      <c r="XEO348" s="15"/>
      <c r="XEP348" s="15"/>
      <c r="XEQ348" s="15"/>
      <c r="XER348" s="15"/>
      <c r="XES348" s="15"/>
      <c r="XET348" s="15"/>
      <c r="XEU348" s="15"/>
      <c r="XEV348" s="15"/>
      <c r="XEW348" s="15"/>
      <c r="XEX348" s="15"/>
      <c r="XEY348" s="15"/>
      <c r="XEZ348" s="15"/>
      <c r="XFA348" s="15"/>
      <c r="XFB348" s="15"/>
      <c r="XFC348" s="15"/>
      <c r="XFD348" s="15"/>
    </row>
    <row r="349" spans="1:21 16335:16384" s="29" customFormat="1" ht="11.25">
      <c r="A349" s="104"/>
      <c r="B349" s="136"/>
      <c r="C349" s="104"/>
      <c r="D349" s="130" t="s">
        <v>112</v>
      </c>
      <c r="E349" s="137"/>
      <c r="F349" s="135" t="s">
        <v>129</v>
      </c>
      <c r="G349" s="138">
        <v>1.35</v>
      </c>
      <c r="H349" s="138">
        <v>7</v>
      </c>
      <c r="I349" s="104"/>
      <c r="J349" s="140">
        <f t="shared" si="4"/>
        <v>9.4500000000000011</v>
      </c>
      <c r="K349" s="104"/>
      <c r="L349" s="104"/>
      <c r="M349" s="104"/>
      <c r="N349" s="136"/>
      <c r="O349" s="104"/>
      <c r="P349" s="104"/>
      <c r="Q349" s="104"/>
      <c r="R349" s="104"/>
      <c r="S349" s="104"/>
      <c r="T349" s="104"/>
      <c r="U349" s="104"/>
      <c r="XDG349" s="15"/>
      <c r="XDH349" s="15"/>
      <c r="XDI349" s="15"/>
      <c r="XDJ349" s="15"/>
      <c r="XDK349" s="15"/>
      <c r="XDL349" s="15"/>
      <c r="XDM349" s="15"/>
      <c r="XDN349" s="15"/>
      <c r="XDO349" s="15"/>
      <c r="XDP349" s="15"/>
      <c r="XDQ349" s="15"/>
      <c r="XDR349" s="15"/>
      <c r="XDS349" s="15"/>
      <c r="XDT349" s="15"/>
      <c r="XDU349" s="15"/>
      <c r="XDV349" s="15"/>
      <c r="XDW349" s="15"/>
      <c r="XDX349" s="15"/>
      <c r="XDY349" s="15"/>
      <c r="XDZ349" s="15"/>
      <c r="XEA349" s="15"/>
      <c r="XEB349" s="15"/>
      <c r="XEC349" s="15"/>
      <c r="XED349" s="15"/>
      <c r="XEE349" s="15"/>
      <c r="XEF349" s="15"/>
      <c r="XEG349" s="15"/>
      <c r="XEH349" s="15"/>
      <c r="XEI349" s="15"/>
      <c r="XEJ349" s="15"/>
      <c r="XEK349" s="15"/>
      <c r="XEL349" s="15"/>
      <c r="XEM349" s="15"/>
      <c r="XEN349" s="15"/>
      <c r="XEO349" s="15"/>
      <c r="XEP349" s="15"/>
      <c r="XEQ349" s="15"/>
      <c r="XER349" s="15"/>
      <c r="XES349" s="15"/>
      <c r="XET349" s="15"/>
      <c r="XEU349" s="15"/>
      <c r="XEV349" s="15"/>
      <c r="XEW349" s="15"/>
      <c r="XEX349" s="15"/>
      <c r="XEY349" s="15"/>
      <c r="XEZ349" s="15"/>
      <c r="XFA349" s="15"/>
      <c r="XFB349" s="15"/>
      <c r="XFC349" s="15"/>
      <c r="XFD349" s="15"/>
    </row>
    <row r="350" spans="1:21 16335:16384" s="29" customFormat="1" ht="11.25">
      <c r="A350" s="103"/>
      <c r="B350" s="133"/>
      <c r="C350" s="103"/>
      <c r="D350" s="130" t="s">
        <v>112</v>
      </c>
      <c r="E350" s="134"/>
      <c r="F350" s="135" t="s">
        <v>130</v>
      </c>
      <c r="G350" s="138">
        <v>2.1</v>
      </c>
      <c r="H350" s="138">
        <v>6</v>
      </c>
      <c r="I350" s="103"/>
      <c r="J350" s="140">
        <f t="shared" si="4"/>
        <v>12.600000000000001</v>
      </c>
      <c r="K350" s="103"/>
      <c r="L350" s="103"/>
      <c r="M350" s="103"/>
      <c r="N350" s="133"/>
      <c r="O350" s="103"/>
      <c r="P350" s="103"/>
      <c r="Q350" s="103"/>
      <c r="R350" s="103"/>
      <c r="S350" s="103"/>
      <c r="T350" s="103"/>
      <c r="U350" s="103"/>
      <c r="XDG350" s="15"/>
      <c r="XDH350" s="15"/>
      <c r="XDI350" s="15"/>
      <c r="XDJ350" s="15"/>
      <c r="XDK350" s="15"/>
      <c r="XDL350" s="15"/>
      <c r="XDM350" s="15"/>
      <c r="XDN350" s="15"/>
      <c r="XDO350" s="15"/>
      <c r="XDP350" s="15"/>
      <c r="XDQ350" s="15"/>
      <c r="XDR350" s="15"/>
      <c r="XDS350" s="15"/>
      <c r="XDT350" s="15"/>
      <c r="XDU350" s="15"/>
      <c r="XDV350" s="15"/>
      <c r="XDW350" s="15"/>
      <c r="XDX350" s="15"/>
      <c r="XDY350" s="15"/>
      <c r="XDZ350" s="15"/>
      <c r="XEA350" s="15"/>
      <c r="XEB350" s="15"/>
      <c r="XEC350" s="15"/>
      <c r="XED350" s="15"/>
      <c r="XEE350" s="15"/>
      <c r="XEF350" s="15"/>
      <c r="XEG350" s="15"/>
      <c r="XEH350" s="15"/>
      <c r="XEI350" s="15"/>
      <c r="XEJ350" s="15"/>
      <c r="XEK350" s="15"/>
      <c r="XEL350" s="15"/>
      <c r="XEM350" s="15"/>
      <c r="XEN350" s="15"/>
      <c r="XEO350" s="15"/>
      <c r="XEP350" s="15"/>
      <c r="XEQ350" s="15"/>
      <c r="XER350" s="15"/>
      <c r="XES350" s="15"/>
      <c r="XET350" s="15"/>
      <c r="XEU350" s="15"/>
      <c r="XEV350" s="15"/>
      <c r="XEW350" s="15"/>
      <c r="XEX350" s="15"/>
      <c r="XEY350" s="15"/>
      <c r="XEZ350" s="15"/>
      <c r="XFA350" s="15"/>
      <c r="XFB350" s="15"/>
      <c r="XFC350" s="15"/>
      <c r="XFD350" s="15"/>
    </row>
    <row r="351" spans="1:21 16335:16384" s="103" customFormat="1" ht="11.25">
      <c r="A351" s="104"/>
      <c r="B351" s="136"/>
      <c r="C351" s="104"/>
      <c r="D351" s="130" t="s">
        <v>112</v>
      </c>
      <c r="E351" s="137"/>
      <c r="F351" s="135">
        <v>35</v>
      </c>
      <c r="G351" s="138">
        <f>G344</f>
        <v>1.65</v>
      </c>
      <c r="H351" s="138">
        <v>16</v>
      </c>
      <c r="I351" s="104"/>
      <c r="J351" s="140">
        <f t="shared" si="4"/>
        <v>26.4</v>
      </c>
      <c r="K351" s="104"/>
      <c r="L351" s="104"/>
      <c r="M351" s="104"/>
      <c r="N351" s="136"/>
      <c r="O351" s="104"/>
      <c r="P351" s="104"/>
      <c r="Q351" s="104"/>
      <c r="R351" s="104"/>
      <c r="S351" s="104"/>
      <c r="T351" s="104"/>
      <c r="U351" s="104"/>
      <c r="XDG351" s="15"/>
      <c r="XDH351" s="15"/>
      <c r="XDI351" s="15"/>
      <c r="XDJ351" s="15"/>
      <c r="XDK351" s="15"/>
      <c r="XDL351" s="15"/>
      <c r="XDM351" s="15"/>
      <c r="XDN351" s="15"/>
      <c r="XDO351" s="15"/>
      <c r="XDP351" s="15"/>
      <c r="XDQ351" s="15"/>
      <c r="XDR351" s="15"/>
      <c r="XDS351" s="15"/>
      <c r="XDT351" s="15"/>
      <c r="XDU351" s="15"/>
      <c r="XDV351" s="15"/>
      <c r="XDW351" s="15"/>
      <c r="XDX351" s="15"/>
      <c r="XDY351" s="15"/>
      <c r="XDZ351" s="15"/>
      <c r="XEA351" s="15"/>
      <c r="XEB351" s="15"/>
      <c r="XEC351" s="15"/>
      <c r="XED351" s="15"/>
      <c r="XEE351" s="15"/>
      <c r="XEF351" s="15"/>
      <c r="XEG351" s="15"/>
      <c r="XEH351" s="15"/>
      <c r="XEI351" s="15"/>
      <c r="XEJ351" s="15"/>
      <c r="XEK351" s="15"/>
      <c r="XEL351" s="15"/>
      <c r="XEM351" s="15"/>
      <c r="XEN351" s="15"/>
      <c r="XEO351" s="15"/>
      <c r="XEP351" s="15"/>
      <c r="XEQ351" s="15"/>
      <c r="XER351" s="15"/>
      <c r="XES351" s="15"/>
      <c r="XET351" s="15"/>
      <c r="XEU351" s="15"/>
      <c r="XEV351" s="15"/>
      <c r="XEW351" s="15"/>
      <c r="XEX351" s="15"/>
      <c r="XEY351" s="15"/>
      <c r="XEZ351" s="15"/>
      <c r="XFA351" s="15"/>
      <c r="XFB351" s="15"/>
      <c r="XFC351" s="15"/>
      <c r="XFD351" s="15"/>
    </row>
    <row r="352" spans="1:21 16335:16384" s="105" customFormat="1" ht="16.5" customHeight="1">
      <c r="A352" s="33"/>
      <c r="B352" s="34"/>
      <c r="C352" s="121">
        <v>46</v>
      </c>
      <c r="D352" s="121" t="s">
        <v>103</v>
      </c>
      <c r="E352" s="122" t="s">
        <v>344</v>
      </c>
      <c r="F352" s="123" t="s">
        <v>345</v>
      </c>
      <c r="G352" s="124"/>
      <c r="H352" s="125"/>
      <c r="I352" s="126" t="s">
        <v>106</v>
      </c>
      <c r="J352" s="127">
        <f>J340</f>
        <v>153.45000000000002</v>
      </c>
      <c r="K352" s="128"/>
      <c r="L352" s="128">
        <f>ROUND(K352*J352,2)</f>
        <v>0</v>
      </c>
      <c r="M352" s="129" t="s">
        <v>107</v>
      </c>
      <c r="N352" s="34"/>
      <c r="O352" s="33"/>
      <c r="P352" s="33"/>
      <c r="Q352" s="33"/>
      <c r="R352" s="33"/>
      <c r="S352" s="33"/>
      <c r="T352" s="33"/>
      <c r="U352" s="33"/>
      <c r="XDG352" s="15"/>
      <c r="XDH352" s="15"/>
      <c r="XDI352" s="15"/>
      <c r="XDJ352" s="15"/>
      <c r="XDK352" s="15"/>
      <c r="XDL352" s="15"/>
      <c r="XDM352" s="15"/>
      <c r="XDN352" s="15"/>
      <c r="XDO352" s="15"/>
      <c r="XDP352" s="15"/>
      <c r="XDQ352" s="15"/>
      <c r="XDR352" s="15"/>
      <c r="XDS352" s="15"/>
      <c r="XDT352" s="15"/>
      <c r="XDU352" s="15"/>
      <c r="XDV352" s="15"/>
      <c r="XDW352" s="15"/>
      <c r="XDX352" s="15"/>
      <c r="XDY352" s="15"/>
      <c r="XDZ352" s="15"/>
      <c r="XEA352" s="15"/>
      <c r="XEB352" s="15"/>
      <c r="XEC352" s="15"/>
      <c r="XED352" s="15"/>
      <c r="XEE352" s="15"/>
      <c r="XEF352" s="15"/>
      <c r="XEG352" s="15"/>
      <c r="XEH352" s="15"/>
      <c r="XEI352" s="15"/>
      <c r="XEJ352" s="15"/>
      <c r="XEK352" s="15"/>
      <c r="XEL352" s="15"/>
      <c r="XEM352" s="15"/>
      <c r="XEN352" s="15"/>
      <c r="XEO352" s="15"/>
      <c r="XEP352" s="15"/>
      <c r="XEQ352" s="15"/>
      <c r="XER352" s="15"/>
      <c r="XES352" s="15"/>
      <c r="XET352" s="15"/>
      <c r="XEU352" s="15"/>
      <c r="XEV352" s="15"/>
      <c r="XEW352" s="15"/>
      <c r="XEX352" s="15"/>
      <c r="XEY352" s="15"/>
      <c r="XEZ352" s="15"/>
      <c r="XFA352" s="15"/>
      <c r="XFB352" s="15"/>
      <c r="XFC352" s="15"/>
      <c r="XFD352" s="15"/>
    </row>
    <row r="353" spans="1:21 16335:16384" s="104" customFormat="1" ht="14.85" customHeight="1">
      <c r="A353" s="33"/>
      <c r="B353" s="34"/>
      <c r="C353" s="33"/>
      <c r="D353" s="130" t="s">
        <v>108</v>
      </c>
      <c r="E353" s="33"/>
      <c r="F353" s="343" t="s">
        <v>346</v>
      </c>
      <c r="G353" s="343"/>
      <c r="H353" s="343"/>
      <c r="I353" s="33"/>
      <c r="J353" s="33"/>
      <c r="K353" s="33"/>
      <c r="L353" s="33"/>
      <c r="M353" s="33"/>
      <c r="N353" s="34"/>
      <c r="O353" s="33"/>
      <c r="P353" s="33"/>
      <c r="Q353" s="33"/>
      <c r="R353" s="33"/>
      <c r="S353" s="33"/>
      <c r="T353" s="33"/>
      <c r="U353" s="33"/>
      <c r="XDG353" s="15"/>
      <c r="XDH353" s="15"/>
      <c r="XDI353" s="15"/>
      <c r="XDJ353" s="15"/>
      <c r="XDK353" s="15"/>
      <c r="XDL353" s="15"/>
      <c r="XDM353" s="15"/>
      <c r="XDN353" s="15"/>
      <c r="XDO353" s="15"/>
      <c r="XDP353" s="15"/>
      <c r="XDQ353" s="15"/>
      <c r="XDR353" s="15"/>
      <c r="XDS353" s="15"/>
      <c r="XDT353" s="15"/>
      <c r="XDU353" s="15"/>
      <c r="XDV353" s="15"/>
      <c r="XDW353" s="15"/>
      <c r="XDX353" s="15"/>
      <c r="XDY353" s="15"/>
      <c r="XDZ353" s="15"/>
      <c r="XEA353" s="15"/>
      <c r="XEB353" s="15"/>
      <c r="XEC353" s="15"/>
      <c r="XED353" s="15"/>
      <c r="XEE353" s="15"/>
      <c r="XEF353" s="15"/>
      <c r="XEG353" s="15"/>
      <c r="XEH353" s="15"/>
      <c r="XEI353" s="15"/>
      <c r="XEJ353" s="15"/>
      <c r="XEK353" s="15"/>
      <c r="XEL353" s="15"/>
      <c r="XEM353" s="15"/>
      <c r="XEN353" s="15"/>
      <c r="XEO353" s="15"/>
      <c r="XEP353" s="15"/>
      <c r="XEQ353" s="15"/>
      <c r="XER353" s="15"/>
      <c r="XES353" s="15"/>
      <c r="XET353" s="15"/>
      <c r="XEU353" s="15"/>
      <c r="XEV353" s="15"/>
      <c r="XEW353" s="15"/>
      <c r="XEX353" s="15"/>
      <c r="XEY353" s="15"/>
      <c r="XEZ353" s="15"/>
      <c r="XFA353" s="15"/>
      <c r="XFB353" s="15"/>
      <c r="XFC353" s="15"/>
      <c r="XFD353" s="15"/>
    </row>
    <row r="354" spans="1:21 16335:16384" s="29" customFormat="1" ht="11.25">
      <c r="A354" s="33"/>
      <c r="B354" s="34"/>
      <c r="C354" s="33"/>
      <c r="D354" s="131" t="s">
        <v>110</v>
      </c>
      <c r="E354" s="33"/>
      <c r="F354" s="132" t="s">
        <v>347</v>
      </c>
      <c r="G354" s="132"/>
      <c r="H354" s="132"/>
      <c r="I354" s="33"/>
      <c r="J354" s="33"/>
      <c r="K354" s="33"/>
      <c r="L354" s="33"/>
      <c r="M354" s="33"/>
      <c r="N354" s="34"/>
      <c r="O354" s="33"/>
      <c r="P354" s="33"/>
      <c r="Q354" s="33"/>
      <c r="R354" s="33"/>
      <c r="S354" s="33"/>
      <c r="T354" s="33"/>
      <c r="U354" s="33"/>
      <c r="XDG354" s="15"/>
      <c r="XDH354" s="15"/>
      <c r="XDI354" s="15"/>
      <c r="XDJ354" s="15"/>
      <c r="XDK354" s="15"/>
      <c r="XDL354" s="15"/>
      <c r="XDM354" s="15"/>
      <c r="XDN354" s="15"/>
      <c r="XDO354" s="15"/>
      <c r="XDP354" s="15"/>
      <c r="XDQ354" s="15"/>
      <c r="XDR354" s="15"/>
      <c r="XDS354" s="15"/>
      <c r="XDT354" s="15"/>
      <c r="XDU354" s="15"/>
      <c r="XDV354" s="15"/>
      <c r="XDW354" s="15"/>
      <c r="XDX354" s="15"/>
      <c r="XDY354" s="15"/>
      <c r="XDZ354" s="15"/>
      <c r="XEA354" s="15"/>
      <c r="XEB354" s="15"/>
      <c r="XEC354" s="15"/>
      <c r="XED354" s="15"/>
      <c r="XEE354" s="15"/>
      <c r="XEF354" s="15"/>
      <c r="XEG354" s="15"/>
      <c r="XEH354" s="15"/>
      <c r="XEI354" s="15"/>
      <c r="XEJ354" s="15"/>
      <c r="XEK354" s="15"/>
      <c r="XEL354" s="15"/>
      <c r="XEM354" s="15"/>
      <c r="XEN354" s="15"/>
      <c r="XEO354" s="15"/>
      <c r="XEP354" s="15"/>
      <c r="XEQ354" s="15"/>
      <c r="XER354" s="15"/>
      <c r="XES354" s="15"/>
      <c r="XET354" s="15"/>
      <c r="XEU354" s="15"/>
      <c r="XEV354" s="15"/>
      <c r="XEW354" s="15"/>
      <c r="XEX354" s="15"/>
      <c r="XEY354" s="15"/>
      <c r="XEZ354" s="15"/>
      <c r="XFA354" s="15"/>
      <c r="XFB354" s="15"/>
      <c r="XFC354" s="15"/>
      <c r="XFD354" s="15"/>
    </row>
    <row r="355" spans="1:21 16335:16384" s="29" customFormat="1" ht="11.25">
      <c r="A355" s="103"/>
      <c r="B355" s="133"/>
      <c r="C355" s="103"/>
      <c r="D355" s="130" t="s">
        <v>112</v>
      </c>
      <c r="E355" s="134"/>
      <c r="F355" s="154" t="s">
        <v>182</v>
      </c>
      <c r="G355" s="155">
        <f>C$340</f>
        <v>45</v>
      </c>
      <c r="H355" s="135"/>
      <c r="I355" s="103"/>
      <c r="J355" s="134"/>
      <c r="K355" s="103"/>
      <c r="L355" s="103"/>
      <c r="M355" s="103"/>
      <c r="N355" s="133"/>
      <c r="O355" s="103"/>
      <c r="P355" s="103"/>
      <c r="Q355" s="103"/>
      <c r="R355" s="103"/>
      <c r="S355" s="103"/>
      <c r="T355" s="103"/>
      <c r="U355" s="103"/>
      <c r="XDG355" s="15"/>
      <c r="XDH355" s="15"/>
      <c r="XDI355" s="15"/>
      <c r="XDJ355" s="15"/>
      <c r="XDK355" s="15"/>
      <c r="XDL355" s="15"/>
      <c r="XDM355" s="15"/>
      <c r="XDN355" s="15"/>
      <c r="XDO355" s="15"/>
      <c r="XDP355" s="15"/>
      <c r="XDQ355" s="15"/>
      <c r="XDR355" s="15"/>
      <c r="XDS355" s="15"/>
      <c r="XDT355" s="15"/>
      <c r="XDU355" s="15"/>
      <c r="XDV355" s="15"/>
      <c r="XDW355" s="15"/>
      <c r="XDX355" s="15"/>
      <c r="XDY355" s="15"/>
      <c r="XDZ355" s="15"/>
      <c r="XEA355" s="15"/>
      <c r="XEB355" s="15"/>
      <c r="XEC355" s="15"/>
      <c r="XED355" s="15"/>
      <c r="XEE355" s="15"/>
      <c r="XEF355" s="15"/>
      <c r="XEG355" s="15"/>
      <c r="XEH355" s="15"/>
      <c r="XEI355" s="15"/>
      <c r="XEJ355" s="15"/>
      <c r="XEK355" s="15"/>
      <c r="XEL355" s="15"/>
      <c r="XEM355" s="15"/>
      <c r="XEN355" s="15"/>
      <c r="XEO355" s="15"/>
      <c r="XEP355" s="15"/>
      <c r="XEQ355" s="15"/>
      <c r="XER355" s="15"/>
      <c r="XES355" s="15"/>
      <c r="XET355" s="15"/>
      <c r="XEU355" s="15"/>
      <c r="XEV355" s="15"/>
      <c r="XEW355" s="15"/>
      <c r="XEX355" s="15"/>
      <c r="XEY355" s="15"/>
      <c r="XEZ355" s="15"/>
      <c r="XFA355" s="15"/>
      <c r="XFB355" s="15"/>
      <c r="XFC355" s="15"/>
      <c r="XFD355" s="15"/>
    </row>
    <row r="356" spans="1:21 16335:16384" s="103" customFormat="1" ht="24.2" customHeight="1">
      <c r="A356" s="33"/>
      <c r="B356" s="34"/>
      <c r="C356" s="121">
        <v>47</v>
      </c>
      <c r="D356" s="121" t="s">
        <v>103</v>
      </c>
      <c r="E356" s="122" t="s">
        <v>348</v>
      </c>
      <c r="F356" s="336" t="s">
        <v>349</v>
      </c>
      <c r="G356" s="336"/>
      <c r="H356" s="336"/>
      <c r="I356" s="126" t="s">
        <v>106</v>
      </c>
      <c r="J356" s="127">
        <f>J360+J361+J362</f>
        <v>41</v>
      </c>
      <c r="K356" s="128"/>
      <c r="L356" s="128">
        <f>ROUND(K356*J356,2)</f>
        <v>0</v>
      </c>
      <c r="M356" s="129" t="s">
        <v>107</v>
      </c>
      <c r="N356" s="34"/>
      <c r="O356" s="33"/>
      <c r="P356" s="33"/>
      <c r="Q356" s="33"/>
      <c r="R356" s="33"/>
      <c r="S356" s="33"/>
      <c r="T356" s="33"/>
      <c r="U356" s="33"/>
      <c r="XDG356" s="15"/>
      <c r="XDH356" s="15"/>
      <c r="XDI356" s="15"/>
      <c r="XDJ356" s="15"/>
      <c r="XDK356" s="15"/>
      <c r="XDL356" s="15"/>
      <c r="XDM356" s="15"/>
      <c r="XDN356" s="15"/>
      <c r="XDO356" s="15"/>
      <c r="XDP356" s="15"/>
      <c r="XDQ356" s="15"/>
      <c r="XDR356" s="15"/>
      <c r="XDS356" s="15"/>
      <c r="XDT356" s="15"/>
      <c r="XDU356" s="15"/>
      <c r="XDV356" s="15"/>
      <c r="XDW356" s="15"/>
      <c r="XDX356" s="15"/>
      <c r="XDY356" s="15"/>
      <c r="XDZ356" s="15"/>
      <c r="XEA356" s="15"/>
      <c r="XEB356" s="15"/>
      <c r="XEC356" s="15"/>
      <c r="XED356" s="15"/>
      <c r="XEE356" s="15"/>
      <c r="XEF356" s="15"/>
      <c r="XEG356" s="15"/>
      <c r="XEH356" s="15"/>
      <c r="XEI356" s="15"/>
      <c r="XEJ356" s="15"/>
      <c r="XEK356" s="15"/>
      <c r="XEL356" s="15"/>
      <c r="XEM356" s="15"/>
      <c r="XEN356" s="15"/>
      <c r="XEO356" s="15"/>
      <c r="XEP356" s="15"/>
      <c r="XEQ356" s="15"/>
      <c r="XER356" s="15"/>
      <c r="XES356" s="15"/>
      <c r="XET356" s="15"/>
      <c r="XEU356" s="15"/>
      <c r="XEV356" s="15"/>
      <c r="XEW356" s="15"/>
      <c r="XEX356" s="15"/>
      <c r="XEY356" s="15"/>
      <c r="XEZ356" s="15"/>
      <c r="XFA356" s="15"/>
      <c r="XFB356" s="15"/>
      <c r="XFC356" s="15"/>
      <c r="XFD356" s="15"/>
    </row>
    <row r="357" spans="1:21 16335:16384" s="103" customFormat="1" ht="15.75" customHeight="1">
      <c r="A357" s="33"/>
      <c r="B357" s="34"/>
      <c r="C357" s="33"/>
      <c r="D357" s="130" t="s">
        <v>108</v>
      </c>
      <c r="E357" s="33"/>
      <c r="F357" s="343" t="s">
        <v>350</v>
      </c>
      <c r="G357" s="343"/>
      <c r="H357" s="343"/>
      <c r="I357" s="33"/>
      <c r="J357" s="33"/>
      <c r="K357" s="33"/>
      <c r="L357" s="33"/>
      <c r="M357" s="33"/>
      <c r="N357" s="34"/>
      <c r="O357" s="33"/>
      <c r="P357" s="33"/>
      <c r="Q357" s="33"/>
      <c r="R357" s="33"/>
      <c r="S357" s="33"/>
      <c r="T357" s="33"/>
      <c r="U357" s="33"/>
      <c r="XDG357" s="15"/>
      <c r="XDH357" s="15"/>
      <c r="XDI357" s="15"/>
      <c r="XDJ357" s="15"/>
      <c r="XDK357" s="15"/>
      <c r="XDL357" s="15"/>
      <c r="XDM357" s="15"/>
      <c r="XDN357" s="15"/>
      <c r="XDO357" s="15"/>
      <c r="XDP357" s="15"/>
      <c r="XDQ357" s="15"/>
      <c r="XDR357" s="15"/>
      <c r="XDS357" s="15"/>
      <c r="XDT357" s="15"/>
      <c r="XDU357" s="15"/>
      <c r="XDV357" s="15"/>
      <c r="XDW357" s="15"/>
      <c r="XDX357" s="15"/>
      <c r="XDY357" s="15"/>
      <c r="XDZ357" s="15"/>
      <c r="XEA357" s="15"/>
      <c r="XEB357" s="15"/>
      <c r="XEC357" s="15"/>
      <c r="XED357" s="15"/>
      <c r="XEE357" s="15"/>
      <c r="XEF357" s="15"/>
      <c r="XEG357" s="15"/>
      <c r="XEH357" s="15"/>
      <c r="XEI357" s="15"/>
      <c r="XEJ357" s="15"/>
      <c r="XEK357" s="15"/>
      <c r="XEL357" s="15"/>
      <c r="XEM357" s="15"/>
      <c r="XEN357" s="15"/>
      <c r="XEO357" s="15"/>
      <c r="XEP357" s="15"/>
      <c r="XEQ357" s="15"/>
      <c r="XER357" s="15"/>
      <c r="XES357" s="15"/>
      <c r="XET357" s="15"/>
      <c r="XEU357" s="15"/>
      <c r="XEV357" s="15"/>
      <c r="XEW357" s="15"/>
      <c r="XEX357" s="15"/>
      <c r="XEY357" s="15"/>
      <c r="XEZ357" s="15"/>
      <c r="XFA357" s="15"/>
      <c r="XFB357" s="15"/>
      <c r="XFC357" s="15"/>
      <c r="XFD357" s="15"/>
    </row>
    <row r="358" spans="1:21 16335:16384" s="104" customFormat="1" ht="11.25">
      <c r="A358" s="33"/>
      <c r="B358" s="34"/>
      <c r="C358" s="33"/>
      <c r="D358" s="131" t="s">
        <v>110</v>
      </c>
      <c r="E358" s="33"/>
      <c r="F358" s="132" t="s">
        <v>351</v>
      </c>
      <c r="G358" s="132"/>
      <c r="H358" s="132"/>
      <c r="I358" s="33"/>
      <c r="J358" s="33"/>
      <c r="K358" s="33"/>
      <c r="L358" s="33"/>
      <c r="M358" s="33"/>
      <c r="N358" s="34"/>
      <c r="O358" s="33"/>
      <c r="P358" s="33"/>
      <c r="Q358" s="33"/>
      <c r="R358" s="33"/>
      <c r="S358" s="33"/>
      <c r="T358" s="33"/>
      <c r="U358" s="33"/>
      <c r="XDG358" s="15"/>
      <c r="XDH358" s="15"/>
      <c r="XDI358" s="15"/>
      <c r="XDJ358" s="15"/>
      <c r="XDK358" s="15"/>
      <c r="XDL358" s="15"/>
      <c r="XDM358" s="15"/>
      <c r="XDN358" s="15"/>
      <c r="XDO358" s="15"/>
      <c r="XDP358" s="15"/>
      <c r="XDQ358" s="15"/>
      <c r="XDR358" s="15"/>
      <c r="XDS358" s="15"/>
      <c r="XDT358" s="15"/>
      <c r="XDU358" s="15"/>
      <c r="XDV358" s="15"/>
      <c r="XDW358" s="15"/>
      <c r="XDX358" s="15"/>
      <c r="XDY358" s="15"/>
      <c r="XDZ358" s="15"/>
      <c r="XEA358" s="15"/>
      <c r="XEB358" s="15"/>
      <c r="XEC358" s="15"/>
      <c r="XED358" s="15"/>
      <c r="XEE358" s="15"/>
      <c r="XEF358" s="15"/>
      <c r="XEG358" s="15"/>
      <c r="XEH358" s="15"/>
      <c r="XEI358" s="15"/>
      <c r="XEJ358" s="15"/>
      <c r="XEK358" s="15"/>
      <c r="XEL358" s="15"/>
      <c r="XEM358" s="15"/>
      <c r="XEN358" s="15"/>
      <c r="XEO358" s="15"/>
      <c r="XEP358" s="15"/>
      <c r="XEQ358" s="15"/>
      <c r="XER358" s="15"/>
      <c r="XES358" s="15"/>
      <c r="XET358" s="15"/>
      <c r="XEU358" s="15"/>
      <c r="XEV358" s="15"/>
      <c r="XEW358" s="15"/>
      <c r="XEX358" s="15"/>
      <c r="XEY358" s="15"/>
      <c r="XEZ358" s="15"/>
      <c r="XFA358" s="15"/>
      <c r="XFB358" s="15"/>
      <c r="XFC358" s="15"/>
      <c r="XFD358" s="15"/>
    </row>
    <row r="359" spans="1:21 16335:16384" s="104" customFormat="1" ht="11.25">
      <c r="A359" s="103"/>
      <c r="B359" s="133"/>
      <c r="C359" s="103"/>
      <c r="D359" s="130" t="s">
        <v>112</v>
      </c>
      <c r="E359" s="134"/>
      <c r="F359" s="154" t="s">
        <v>182</v>
      </c>
      <c r="G359" s="155">
        <f>C$340</f>
        <v>45</v>
      </c>
      <c r="H359" s="135"/>
      <c r="I359" s="103"/>
      <c r="J359" s="134"/>
      <c r="K359" s="103"/>
      <c r="L359" s="103"/>
      <c r="M359" s="103"/>
      <c r="N359" s="133"/>
      <c r="O359" s="103"/>
      <c r="P359" s="103"/>
      <c r="Q359" s="103"/>
      <c r="R359" s="103"/>
      <c r="S359" s="103"/>
      <c r="T359" s="103"/>
      <c r="U359" s="103"/>
      <c r="XDG359" s="15"/>
      <c r="XDH359" s="15"/>
      <c r="XDI359" s="15"/>
      <c r="XDJ359" s="15"/>
      <c r="XDK359" s="15"/>
      <c r="XDL359" s="15"/>
      <c r="XDM359" s="15"/>
      <c r="XDN359" s="15"/>
      <c r="XDO359" s="15"/>
      <c r="XDP359" s="15"/>
      <c r="XDQ359" s="15"/>
      <c r="XDR359" s="15"/>
      <c r="XDS359" s="15"/>
      <c r="XDT359" s="15"/>
      <c r="XDU359" s="15"/>
      <c r="XDV359" s="15"/>
      <c r="XDW359" s="15"/>
      <c r="XDX359" s="15"/>
      <c r="XDY359" s="15"/>
      <c r="XDZ359" s="15"/>
      <c r="XEA359" s="15"/>
      <c r="XEB359" s="15"/>
      <c r="XEC359" s="15"/>
      <c r="XED359" s="15"/>
      <c r="XEE359" s="15"/>
      <c r="XEF359" s="15"/>
      <c r="XEG359" s="15"/>
      <c r="XEH359" s="15"/>
      <c r="XEI359" s="15"/>
      <c r="XEJ359" s="15"/>
      <c r="XEK359" s="15"/>
      <c r="XEL359" s="15"/>
      <c r="XEM359" s="15"/>
      <c r="XEN359" s="15"/>
      <c r="XEO359" s="15"/>
      <c r="XEP359" s="15"/>
      <c r="XEQ359" s="15"/>
      <c r="XER359" s="15"/>
      <c r="XES359" s="15"/>
      <c r="XET359" s="15"/>
      <c r="XEU359" s="15"/>
      <c r="XEV359" s="15"/>
      <c r="XEW359" s="15"/>
      <c r="XEX359" s="15"/>
      <c r="XEY359" s="15"/>
      <c r="XEZ359" s="15"/>
      <c r="XFA359" s="15"/>
      <c r="XFB359" s="15"/>
      <c r="XFC359" s="15"/>
      <c r="XFD359" s="15"/>
    </row>
    <row r="360" spans="1:21 16335:16384" s="104" customFormat="1" ht="11.25">
      <c r="A360" s="103"/>
      <c r="B360" s="133"/>
      <c r="C360" s="103"/>
      <c r="D360" s="130"/>
      <c r="E360" s="134"/>
      <c r="F360" s="135" t="s">
        <v>132</v>
      </c>
      <c r="G360" s="138">
        <v>0.2</v>
      </c>
      <c r="H360" s="138">
        <f>H344+H345+H346+H348+H349+H351</f>
        <v>79</v>
      </c>
      <c r="I360" s="103"/>
      <c r="J360" s="140">
        <f>G360*H360</f>
        <v>15.8</v>
      </c>
      <c r="K360" s="103"/>
      <c r="L360" s="103"/>
      <c r="M360" s="103"/>
      <c r="N360" s="133"/>
      <c r="O360" s="103"/>
      <c r="P360" s="103"/>
      <c r="Q360" s="103"/>
      <c r="R360" s="103"/>
      <c r="S360" s="103"/>
      <c r="T360" s="103"/>
      <c r="U360" s="103"/>
      <c r="XDG360" s="15"/>
      <c r="XDH360" s="15"/>
      <c r="XDI360" s="15"/>
      <c r="XDJ360" s="15"/>
      <c r="XDK360" s="15"/>
      <c r="XDL360" s="15"/>
      <c r="XDM360" s="15"/>
      <c r="XDN360" s="15"/>
      <c r="XDO360" s="15"/>
      <c r="XDP360" s="15"/>
      <c r="XDQ360" s="15"/>
      <c r="XDR360" s="15"/>
      <c r="XDS360" s="15"/>
      <c r="XDT360" s="15"/>
      <c r="XDU360" s="15"/>
      <c r="XDV360" s="15"/>
      <c r="XDW360" s="15"/>
      <c r="XDX360" s="15"/>
      <c r="XDY360" s="15"/>
      <c r="XDZ360" s="15"/>
      <c r="XEA360" s="15"/>
      <c r="XEB360" s="15"/>
      <c r="XEC360" s="15"/>
      <c r="XED360" s="15"/>
      <c r="XEE360" s="15"/>
      <c r="XEF360" s="15"/>
      <c r="XEG360" s="15"/>
      <c r="XEH360" s="15"/>
      <c r="XEI360" s="15"/>
      <c r="XEJ360" s="15"/>
      <c r="XEK360" s="15"/>
      <c r="XEL360" s="15"/>
      <c r="XEM360" s="15"/>
      <c r="XEN360" s="15"/>
      <c r="XEO360" s="15"/>
      <c r="XEP360" s="15"/>
      <c r="XEQ360" s="15"/>
      <c r="XER360" s="15"/>
      <c r="XES360" s="15"/>
      <c r="XET360" s="15"/>
      <c r="XEU360" s="15"/>
      <c r="XEV360" s="15"/>
      <c r="XEW360" s="15"/>
      <c r="XEX360" s="15"/>
      <c r="XEY360" s="15"/>
      <c r="XEZ360" s="15"/>
      <c r="XFA360" s="15"/>
      <c r="XFB360" s="15"/>
      <c r="XFC360" s="15"/>
      <c r="XFD360" s="15"/>
    </row>
    <row r="361" spans="1:21 16335:16384" s="104" customFormat="1" ht="11.25">
      <c r="A361" s="103"/>
      <c r="B361" s="133"/>
      <c r="C361" s="103"/>
      <c r="D361" s="130" t="s">
        <v>112</v>
      </c>
      <c r="E361" s="134"/>
      <c r="F361" s="135" t="s">
        <v>133</v>
      </c>
      <c r="G361" s="135"/>
      <c r="H361" s="135"/>
      <c r="I361" s="103"/>
      <c r="J361" s="140">
        <f>J347</f>
        <v>12.600000000000001</v>
      </c>
      <c r="K361" s="103"/>
      <c r="L361" s="103"/>
      <c r="M361" s="103"/>
      <c r="N361" s="133"/>
      <c r="O361" s="103"/>
      <c r="P361" s="103"/>
      <c r="Q361" s="103"/>
      <c r="R361" s="103"/>
      <c r="S361" s="103"/>
      <c r="T361" s="103"/>
      <c r="U361" s="103"/>
      <c r="XDG361" s="15"/>
      <c r="XDH361" s="15"/>
      <c r="XDI361" s="15"/>
      <c r="XDJ361" s="15"/>
      <c r="XDK361" s="15"/>
      <c r="XDL361" s="15"/>
      <c r="XDM361" s="15"/>
      <c r="XDN361" s="15"/>
      <c r="XDO361" s="15"/>
      <c r="XDP361" s="15"/>
      <c r="XDQ361" s="15"/>
      <c r="XDR361" s="15"/>
      <c r="XDS361" s="15"/>
      <c r="XDT361" s="15"/>
      <c r="XDU361" s="15"/>
      <c r="XDV361" s="15"/>
      <c r="XDW361" s="15"/>
      <c r="XDX361" s="15"/>
      <c r="XDY361" s="15"/>
      <c r="XDZ361" s="15"/>
      <c r="XEA361" s="15"/>
      <c r="XEB361" s="15"/>
      <c r="XEC361" s="15"/>
      <c r="XED361" s="15"/>
      <c r="XEE361" s="15"/>
      <c r="XEF361" s="15"/>
      <c r="XEG361" s="15"/>
      <c r="XEH361" s="15"/>
      <c r="XEI361" s="15"/>
      <c r="XEJ361" s="15"/>
      <c r="XEK361" s="15"/>
      <c r="XEL361" s="15"/>
      <c r="XEM361" s="15"/>
      <c r="XEN361" s="15"/>
      <c r="XEO361" s="15"/>
      <c r="XEP361" s="15"/>
      <c r="XEQ361" s="15"/>
      <c r="XER361" s="15"/>
      <c r="XES361" s="15"/>
      <c r="XET361" s="15"/>
      <c r="XEU361" s="15"/>
      <c r="XEV361" s="15"/>
      <c r="XEW361" s="15"/>
      <c r="XEX361" s="15"/>
      <c r="XEY361" s="15"/>
      <c r="XEZ361" s="15"/>
      <c r="XFA361" s="15"/>
      <c r="XFB361" s="15"/>
      <c r="XFC361" s="15"/>
      <c r="XFD361" s="15"/>
    </row>
    <row r="362" spans="1:21 16335:16384" s="103" customFormat="1" ht="11.25">
      <c r="A362" s="104"/>
      <c r="B362" s="136"/>
      <c r="C362" s="104"/>
      <c r="D362" s="130" t="s">
        <v>112</v>
      </c>
      <c r="E362" s="137"/>
      <c r="F362" s="135" t="s">
        <v>134</v>
      </c>
      <c r="G362" s="138"/>
      <c r="H362" s="138"/>
      <c r="I362" s="104"/>
      <c r="J362" s="140">
        <f>J350</f>
        <v>12.600000000000001</v>
      </c>
      <c r="K362" s="104"/>
      <c r="L362" s="104"/>
      <c r="M362" s="104"/>
      <c r="N362" s="136"/>
      <c r="O362" s="104"/>
      <c r="P362" s="104"/>
      <c r="Q362" s="104"/>
      <c r="R362" s="104"/>
      <c r="S362" s="104"/>
      <c r="T362" s="104"/>
      <c r="U362" s="104"/>
      <c r="XDG362" s="15"/>
      <c r="XDH362" s="15"/>
      <c r="XDI362" s="15"/>
      <c r="XDJ362" s="15"/>
      <c r="XDK362" s="15"/>
      <c r="XDL362" s="15"/>
      <c r="XDM362" s="15"/>
      <c r="XDN362" s="15"/>
      <c r="XDO362" s="15"/>
      <c r="XDP362" s="15"/>
      <c r="XDQ362" s="15"/>
      <c r="XDR362" s="15"/>
      <c r="XDS362" s="15"/>
      <c r="XDT362" s="15"/>
      <c r="XDU362" s="15"/>
      <c r="XDV362" s="15"/>
      <c r="XDW362" s="15"/>
      <c r="XDX362" s="15"/>
      <c r="XDY362" s="15"/>
      <c r="XDZ362" s="15"/>
      <c r="XEA362" s="15"/>
      <c r="XEB362" s="15"/>
      <c r="XEC362" s="15"/>
      <c r="XED362" s="15"/>
      <c r="XEE362" s="15"/>
      <c r="XEF362" s="15"/>
      <c r="XEG362" s="15"/>
      <c r="XEH362" s="15"/>
      <c r="XEI362" s="15"/>
      <c r="XEJ362" s="15"/>
      <c r="XEK362" s="15"/>
      <c r="XEL362" s="15"/>
      <c r="XEM362" s="15"/>
      <c r="XEN362" s="15"/>
      <c r="XEO362" s="15"/>
      <c r="XEP362" s="15"/>
      <c r="XEQ362" s="15"/>
      <c r="XER362" s="15"/>
      <c r="XES362" s="15"/>
      <c r="XET362" s="15"/>
      <c r="XEU362" s="15"/>
      <c r="XEV362" s="15"/>
      <c r="XEW362" s="15"/>
      <c r="XEX362" s="15"/>
      <c r="XEY362" s="15"/>
      <c r="XEZ362" s="15"/>
      <c r="XFA362" s="15"/>
      <c r="XFB362" s="15"/>
      <c r="XFC362" s="15"/>
      <c r="XFD362" s="15"/>
    </row>
    <row r="363" spans="1:21 16335:16384" s="104" customFormat="1" ht="24.2" customHeight="1">
      <c r="A363" s="33"/>
      <c r="B363" s="34"/>
      <c r="C363" s="121">
        <v>48</v>
      </c>
      <c r="D363" s="121" t="s">
        <v>103</v>
      </c>
      <c r="E363" s="122" t="s">
        <v>352</v>
      </c>
      <c r="F363" s="123" t="s">
        <v>353</v>
      </c>
      <c r="G363" s="124"/>
      <c r="H363" s="125"/>
      <c r="I363" s="126" t="s">
        <v>116</v>
      </c>
      <c r="J363" s="127">
        <v>8.5500000000000007</v>
      </c>
      <c r="K363" s="128"/>
      <c r="L363" s="128">
        <f>ROUND(K363*J363,2)</f>
        <v>0</v>
      </c>
      <c r="M363" s="129" t="s">
        <v>107</v>
      </c>
      <c r="N363" s="34"/>
      <c r="O363" s="33"/>
      <c r="P363" s="33"/>
      <c r="Q363" s="33"/>
      <c r="R363" s="33"/>
      <c r="S363" s="33"/>
      <c r="T363" s="33"/>
      <c r="U363" s="33"/>
      <c r="XDG363" s="15"/>
      <c r="XDH363" s="15"/>
      <c r="XDI363" s="15"/>
      <c r="XDJ363" s="15"/>
      <c r="XDK363" s="15"/>
      <c r="XDL363" s="15"/>
      <c r="XDM363" s="15"/>
      <c r="XDN363" s="15"/>
      <c r="XDO363" s="15"/>
      <c r="XDP363" s="15"/>
      <c r="XDQ363" s="15"/>
      <c r="XDR363" s="15"/>
      <c r="XDS363" s="15"/>
      <c r="XDT363" s="15"/>
      <c r="XDU363" s="15"/>
      <c r="XDV363" s="15"/>
      <c r="XDW363" s="15"/>
      <c r="XDX363" s="15"/>
      <c r="XDY363" s="15"/>
      <c r="XDZ363" s="15"/>
      <c r="XEA363" s="15"/>
      <c r="XEB363" s="15"/>
      <c r="XEC363" s="15"/>
      <c r="XED363" s="15"/>
      <c r="XEE363" s="15"/>
      <c r="XEF363" s="15"/>
      <c r="XEG363" s="15"/>
      <c r="XEH363" s="15"/>
      <c r="XEI363" s="15"/>
      <c r="XEJ363" s="15"/>
      <c r="XEK363" s="15"/>
      <c r="XEL363" s="15"/>
      <c r="XEM363" s="15"/>
      <c r="XEN363" s="15"/>
      <c r="XEO363" s="15"/>
      <c r="XEP363" s="15"/>
      <c r="XEQ363" s="15"/>
      <c r="XER363" s="15"/>
      <c r="XES363" s="15"/>
      <c r="XET363" s="15"/>
      <c r="XEU363" s="15"/>
      <c r="XEV363" s="15"/>
      <c r="XEW363" s="15"/>
      <c r="XEX363" s="15"/>
      <c r="XEY363" s="15"/>
      <c r="XEZ363" s="15"/>
      <c r="XFA363" s="15"/>
      <c r="XFB363" s="15"/>
      <c r="XFC363" s="15"/>
      <c r="XFD363" s="15"/>
    </row>
    <row r="364" spans="1:21 16335:16384" s="103" customFormat="1" ht="19.5">
      <c r="A364" s="33"/>
      <c r="B364" s="34"/>
      <c r="C364" s="33"/>
      <c r="D364" s="130" t="s">
        <v>108</v>
      </c>
      <c r="E364" s="33"/>
      <c r="F364" s="141" t="s">
        <v>354</v>
      </c>
      <c r="G364" s="141"/>
      <c r="H364" s="141"/>
      <c r="I364" s="33"/>
      <c r="J364" s="33"/>
      <c r="K364" s="33"/>
      <c r="L364" s="33"/>
      <c r="M364" s="33"/>
      <c r="N364" s="34"/>
      <c r="O364" s="33"/>
      <c r="P364" s="33"/>
      <c r="Q364" s="33"/>
      <c r="R364" s="33"/>
      <c r="S364" s="33"/>
      <c r="T364" s="33"/>
      <c r="U364" s="33"/>
      <c r="XDG364" s="15"/>
      <c r="XDH364" s="15"/>
      <c r="XDI364" s="15"/>
      <c r="XDJ364" s="15"/>
      <c r="XDK364" s="15"/>
      <c r="XDL364" s="15"/>
      <c r="XDM364" s="15"/>
      <c r="XDN364" s="15"/>
      <c r="XDO364" s="15"/>
      <c r="XDP364" s="15"/>
      <c r="XDQ364" s="15"/>
      <c r="XDR364" s="15"/>
      <c r="XDS364" s="15"/>
      <c r="XDT364" s="15"/>
      <c r="XDU364" s="15"/>
      <c r="XDV364" s="15"/>
      <c r="XDW364" s="15"/>
      <c r="XDX364" s="15"/>
      <c r="XDY364" s="15"/>
      <c r="XDZ364" s="15"/>
      <c r="XEA364" s="15"/>
      <c r="XEB364" s="15"/>
      <c r="XEC364" s="15"/>
      <c r="XED364" s="15"/>
      <c r="XEE364" s="15"/>
      <c r="XEF364" s="15"/>
      <c r="XEG364" s="15"/>
      <c r="XEH364" s="15"/>
      <c r="XEI364" s="15"/>
      <c r="XEJ364" s="15"/>
      <c r="XEK364" s="15"/>
      <c r="XEL364" s="15"/>
      <c r="XEM364" s="15"/>
      <c r="XEN364" s="15"/>
      <c r="XEO364" s="15"/>
      <c r="XEP364" s="15"/>
      <c r="XEQ364" s="15"/>
      <c r="XER364" s="15"/>
      <c r="XES364" s="15"/>
      <c r="XET364" s="15"/>
      <c r="XEU364" s="15"/>
      <c r="XEV364" s="15"/>
      <c r="XEW364" s="15"/>
      <c r="XEX364" s="15"/>
      <c r="XEY364" s="15"/>
      <c r="XEZ364" s="15"/>
      <c r="XFA364" s="15"/>
      <c r="XFB364" s="15"/>
      <c r="XFC364" s="15"/>
      <c r="XFD364" s="15"/>
    </row>
    <row r="365" spans="1:21 16335:16384" s="104" customFormat="1" ht="11.25">
      <c r="A365" s="33"/>
      <c r="B365" s="34"/>
      <c r="C365" s="33"/>
      <c r="D365" s="131" t="s">
        <v>110</v>
      </c>
      <c r="E365" s="33"/>
      <c r="F365" s="132" t="s">
        <v>355</v>
      </c>
      <c r="G365" s="132"/>
      <c r="H365" s="132"/>
      <c r="I365" s="33"/>
      <c r="J365" s="33"/>
      <c r="K365" s="33"/>
      <c r="L365" s="33"/>
      <c r="M365" s="33"/>
      <c r="N365" s="34"/>
      <c r="O365" s="33"/>
      <c r="P365" s="33"/>
      <c r="Q365" s="33"/>
      <c r="R365" s="33"/>
      <c r="S365" s="33"/>
      <c r="T365" s="33"/>
      <c r="U365" s="33"/>
      <c r="XDG365" s="15"/>
      <c r="XDH365" s="15"/>
      <c r="XDI365" s="15"/>
      <c r="XDJ365" s="15"/>
      <c r="XDK365" s="15"/>
      <c r="XDL365" s="15"/>
      <c r="XDM365" s="15"/>
      <c r="XDN365" s="15"/>
      <c r="XDO365" s="15"/>
      <c r="XDP365" s="15"/>
      <c r="XDQ365" s="15"/>
      <c r="XDR365" s="15"/>
      <c r="XDS365" s="15"/>
      <c r="XDT365" s="15"/>
      <c r="XDU365" s="15"/>
      <c r="XDV365" s="15"/>
      <c r="XDW365" s="15"/>
      <c r="XDX365" s="15"/>
      <c r="XDY365" s="15"/>
      <c r="XDZ365" s="15"/>
      <c r="XEA365" s="15"/>
      <c r="XEB365" s="15"/>
      <c r="XEC365" s="15"/>
      <c r="XED365" s="15"/>
      <c r="XEE365" s="15"/>
      <c r="XEF365" s="15"/>
      <c r="XEG365" s="15"/>
      <c r="XEH365" s="15"/>
      <c r="XEI365" s="15"/>
      <c r="XEJ365" s="15"/>
      <c r="XEK365" s="15"/>
      <c r="XEL365" s="15"/>
      <c r="XEM365" s="15"/>
      <c r="XEN365" s="15"/>
      <c r="XEO365" s="15"/>
      <c r="XEP365" s="15"/>
      <c r="XEQ365" s="15"/>
      <c r="XER365" s="15"/>
      <c r="XES365" s="15"/>
      <c r="XET365" s="15"/>
      <c r="XEU365" s="15"/>
      <c r="XEV365" s="15"/>
      <c r="XEW365" s="15"/>
      <c r="XEX365" s="15"/>
      <c r="XEY365" s="15"/>
      <c r="XEZ365" s="15"/>
      <c r="XFA365" s="15"/>
      <c r="XFB365" s="15"/>
      <c r="XFC365" s="15"/>
      <c r="XFD365" s="15"/>
    </row>
    <row r="366" spans="1:21 16335:16384" s="103" customFormat="1" ht="11.25">
      <c r="B366" s="133"/>
      <c r="D366" s="130" t="s">
        <v>112</v>
      </c>
      <c r="E366" s="134"/>
      <c r="F366" s="135" t="s">
        <v>356</v>
      </c>
      <c r="G366" s="138">
        <v>2.1</v>
      </c>
      <c r="H366" s="138">
        <v>4</v>
      </c>
      <c r="I366" s="138"/>
      <c r="J366" s="140">
        <f>G366*H366</f>
        <v>8.4</v>
      </c>
      <c r="N366" s="133"/>
      <c r="XDG366" s="15"/>
      <c r="XDH366" s="15"/>
      <c r="XDI366" s="15"/>
      <c r="XDJ366" s="15"/>
      <c r="XDK366" s="15"/>
      <c r="XDL366" s="15"/>
      <c r="XDM366" s="15"/>
      <c r="XDN366" s="15"/>
      <c r="XDO366" s="15"/>
      <c r="XDP366" s="15"/>
      <c r="XDQ366" s="15"/>
      <c r="XDR366" s="15"/>
      <c r="XDS366" s="15"/>
      <c r="XDT366" s="15"/>
      <c r="XDU366" s="15"/>
      <c r="XDV366" s="15"/>
      <c r="XDW366" s="15"/>
      <c r="XDX366" s="15"/>
      <c r="XDY366" s="15"/>
      <c r="XDZ366" s="15"/>
      <c r="XEA366" s="15"/>
      <c r="XEB366" s="15"/>
      <c r="XEC366" s="15"/>
      <c r="XED366" s="15"/>
      <c r="XEE366" s="15"/>
      <c r="XEF366" s="15"/>
      <c r="XEG366" s="15"/>
      <c r="XEH366" s="15"/>
      <c r="XEI366" s="15"/>
      <c r="XEJ366" s="15"/>
      <c r="XEK366" s="15"/>
      <c r="XEL366" s="15"/>
      <c r="XEM366" s="15"/>
      <c r="XEN366" s="15"/>
      <c r="XEO366" s="15"/>
      <c r="XEP366" s="15"/>
      <c r="XEQ366" s="15"/>
      <c r="XER366" s="15"/>
      <c r="XES366" s="15"/>
      <c r="XET366" s="15"/>
      <c r="XEU366" s="15"/>
      <c r="XEV366" s="15"/>
      <c r="XEW366" s="15"/>
      <c r="XEX366" s="15"/>
      <c r="XEY366" s="15"/>
      <c r="XEZ366" s="15"/>
      <c r="XFA366" s="15"/>
      <c r="XFB366" s="15"/>
      <c r="XFC366" s="15"/>
      <c r="XFD366" s="15"/>
    </row>
    <row r="367" spans="1:21 16335:16384" s="29" customFormat="1" ht="33" customHeight="1">
      <c r="A367" s="33"/>
      <c r="B367" s="34"/>
      <c r="C367" s="121">
        <v>49</v>
      </c>
      <c r="D367" s="121" t="s">
        <v>103</v>
      </c>
      <c r="E367" s="122" t="s">
        <v>357</v>
      </c>
      <c r="F367" s="336" t="s">
        <v>358</v>
      </c>
      <c r="G367" s="336"/>
      <c r="H367" s="336"/>
      <c r="I367" s="126" t="s">
        <v>106</v>
      </c>
      <c r="J367" s="127">
        <f>J340</f>
        <v>153.45000000000002</v>
      </c>
      <c r="K367" s="128"/>
      <c r="L367" s="128">
        <f>ROUND(K367*J367,2)</f>
        <v>0</v>
      </c>
      <c r="M367" s="129" t="s">
        <v>107</v>
      </c>
      <c r="N367" s="34"/>
      <c r="O367" s="33"/>
      <c r="P367" s="33"/>
      <c r="Q367" s="33"/>
      <c r="R367" s="33"/>
      <c r="S367" s="33"/>
      <c r="T367" s="33"/>
      <c r="U367" s="33"/>
      <c r="XDG367" s="15"/>
      <c r="XDH367" s="15"/>
      <c r="XDI367" s="15"/>
      <c r="XDJ367" s="15"/>
      <c r="XDK367" s="15"/>
      <c r="XDL367" s="15"/>
      <c r="XDM367" s="15"/>
      <c r="XDN367" s="15"/>
      <c r="XDO367" s="15"/>
      <c r="XDP367" s="15"/>
      <c r="XDQ367" s="15"/>
      <c r="XDR367" s="15"/>
      <c r="XDS367" s="15"/>
      <c r="XDT367" s="15"/>
      <c r="XDU367" s="15"/>
      <c r="XDV367" s="15"/>
      <c r="XDW367" s="15"/>
      <c r="XDX367" s="15"/>
      <c r="XDY367" s="15"/>
      <c r="XDZ367" s="15"/>
      <c r="XEA367" s="15"/>
      <c r="XEB367" s="15"/>
      <c r="XEC367" s="15"/>
      <c r="XED367" s="15"/>
      <c r="XEE367" s="15"/>
      <c r="XEF367" s="15"/>
      <c r="XEG367" s="15"/>
      <c r="XEH367" s="15"/>
      <c r="XEI367" s="15"/>
      <c r="XEJ367" s="15"/>
      <c r="XEK367" s="15"/>
      <c r="XEL367" s="15"/>
      <c r="XEM367" s="15"/>
      <c r="XEN367" s="15"/>
      <c r="XEO367" s="15"/>
      <c r="XEP367" s="15"/>
      <c r="XEQ367" s="15"/>
      <c r="XER367" s="15"/>
      <c r="XES367" s="15"/>
      <c r="XET367" s="15"/>
      <c r="XEU367" s="15"/>
      <c r="XEV367" s="15"/>
      <c r="XEW367" s="15"/>
      <c r="XEX367" s="15"/>
      <c r="XEY367" s="15"/>
      <c r="XEZ367" s="15"/>
      <c r="XFA367" s="15"/>
      <c r="XFB367" s="15"/>
      <c r="XFC367" s="15"/>
      <c r="XFD367" s="15"/>
    </row>
    <row r="368" spans="1:21 16335:16384" s="29" customFormat="1" ht="19.5">
      <c r="A368" s="33"/>
      <c r="B368" s="34"/>
      <c r="C368" s="33"/>
      <c r="D368" s="130" t="s">
        <v>108</v>
      </c>
      <c r="E368" s="33"/>
      <c r="F368" s="141" t="s">
        <v>359</v>
      </c>
      <c r="G368" s="141"/>
      <c r="H368" s="141"/>
      <c r="I368" s="33"/>
      <c r="J368" s="33"/>
      <c r="K368" s="33"/>
      <c r="L368" s="33"/>
      <c r="M368" s="33"/>
      <c r="N368" s="34"/>
      <c r="O368" s="33"/>
      <c r="P368" s="33"/>
      <c r="Q368" s="33"/>
      <c r="R368" s="33"/>
      <c r="S368" s="33"/>
      <c r="T368" s="33"/>
      <c r="U368" s="33"/>
      <c r="XDG368" s="15"/>
      <c r="XDH368" s="15"/>
      <c r="XDI368" s="15"/>
      <c r="XDJ368" s="15"/>
      <c r="XDK368" s="15"/>
      <c r="XDL368" s="15"/>
      <c r="XDM368" s="15"/>
      <c r="XDN368" s="15"/>
      <c r="XDO368" s="15"/>
      <c r="XDP368" s="15"/>
      <c r="XDQ368" s="15"/>
      <c r="XDR368" s="15"/>
      <c r="XDS368" s="15"/>
      <c r="XDT368" s="15"/>
      <c r="XDU368" s="15"/>
      <c r="XDV368" s="15"/>
      <c r="XDW368" s="15"/>
      <c r="XDX368" s="15"/>
      <c r="XDY368" s="15"/>
      <c r="XDZ368" s="15"/>
      <c r="XEA368" s="15"/>
      <c r="XEB368" s="15"/>
      <c r="XEC368" s="15"/>
      <c r="XED368" s="15"/>
      <c r="XEE368" s="15"/>
      <c r="XEF368" s="15"/>
      <c r="XEG368" s="15"/>
      <c r="XEH368" s="15"/>
      <c r="XEI368" s="15"/>
      <c r="XEJ368" s="15"/>
      <c r="XEK368" s="15"/>
      <c r="XEL368" s="15"/>
      <c r="XEM368" s="15"/>
      <c r="XEN368" s="15"/>
      <c r="XEO368" s="15"/>
      <c r="XEP368" s="15"/>
      <c r="XEQ368" s="15"/>
      <c r="XER368" s="15"/>
      <c r="XES368" s="15"/>
      <c r="XET368" s="15"/>
      <c r="XEU368" s="15"/>
      <c r="XEV368" s="15"/>
      <c r="XEW368" s="15"/>
      <c r="XEX368" s="15"/>
      <c r="XEY368" s="15"/>
      <c r="XEZ368" s="15"/>
      <c r="XFA368" s="15"/>
      <c r="XFB368" s="15"/>
      <c r="XFC368" s="15"/>
      <c r="XFD368" s="15"/>
    </row>
    <row r="369" spans="1:21 16335:16384" s="29" customFormat="1" ht="11.25">
      <c r="A369" s="33"/>
      <c r="B369" s="34"/>
      <c r="C369" s="33"/>
      <c r="D369" s="131" t="s">
        <v>110</v>
      </c>
      <c r="E369" s="33"/>
      <c r="F369" s="132" t="s">
        <v>360</v>
      </c>
      <c r="G369" s="132"/>
      <c r="H369" s="132"/>
      <c r="I369" s="33"/>
      <c r="J369" s="33"/>
      <c r="K369" s="33"/>
      <c r="L369" s="33"/>
      <c r="M369" s="33"/>
      <c r="N369" s="34"/>
      <c r="O369" s="33"/>
      <c r="P369" s="33"/>
      <c r="Q369" s="33"/>
      <c r="R369" s="33"/>
      <c r="S369" s="33"/>
      <c r="T369" s="33"/>
      <c r="U369" s="33"/>
      <c r="XDG369" s="15"/>
      <c r="XDH369" s="15"/>
      <c r="XDI369" s="15"/>
      <c r="XDJ369" s="15"/>
      <c r="XDK369" s="15"/>
      <c r="XDL369" s="15"/>
      <c r="XDM369" s="15"/>
      <c r="XDN369" s="15"/>
      <c r="XDO369" s="15"/>
      <c r="XDP369" s="15"/>
      <c r="XDQ369" s="15"/>
      <c r="XDR369" s="15"/>
      <c r="XDS369" s="15"/>
      <c r="XDT369" s="15"/>
      <c r="XDU369" s="15"/>
      <c r="XDV369" s="15"/>
      <c r="XDW369" s="15"/>
      <c r="XDX369" s="15"/>
      <c r="XDY369" s="15"/>
      <c r="XDZ369" s="15"/>
      <c r="XEA369" s="15"/>
      <c r="XEB369" s="15"/>
      <c r="XEC369" s="15"/>
      <c r="XED369" s="15"/>
      <c r="XEE369" s="15"/>
      <c r="XEF369" s="15"/>
      <c r="XEG369" s="15"/>
      <c r="XEH369" s="15"/>
      <c r="XEI369" s="15"/>
      <c r="XEJ369" s="15"/>
      <c r="XEK369" s="15"/>
      <c r="XEL369" s="15"/>
      <c r="XEM369" s="15"/>
      <c r="XEN369" s="15"/>
      <c r="XEO369" s="15"/>
      <c r="XEP369" s="15"/>
      <c r="XEQ369" s="15"/>
      <c r="XER369" s="15"/>
      <c r="XES369" s="15"/>
      <c r="XET369" s="15"/>
      <c r="XEU369" s="15"/>
      <c r="XEV369" s="15"/>
      <c r="XEW369" s="15"/>
      <c r="XEX369" s="15"/>
      <c r="XEY369" s="15"/>
      <c r="XEZ369" s="15"/>
      <c r="XFA369" s="15"/>
      <c r="XFB369" s="15"/>
      <c r="XFC369" s="15"/>
      <c r="XFD369" s="15"/>
    </row>
    <row r="370" spans="1:21 16335:16384" s="103" customFormat="1" ht="11.25">
      <c r="B370" s="133"/>
      <c r="D370" s="130" t="s">
        <v>112</v>
      </c>
      <c r="E370" s="134"/>
      <c r="F370" s="154" t="s">
        <v>182</v>
      </c>
      <c r="G370" s="155">
        <f>C$340</f>
        <v>45</v>
      </c>
      <c r="H370" s="135"/>
      <c r="J370" s="134"/>
      <c r="N370" s="133"/>
      <c r="XDG370" s="15"/>
      <c r="XDH370" s="15"/>
      <c r="XDI370" s="15"/>
      <c r="XDJ370" s="15"/>
      <c r="XDK370" s="15"/>
      <c r="XDL370" s="15"/>
      <c r="XDM370" s="15"/>
      <c r="XDN370" s="15"/>
      <c r="XDO370" s="15"/>
      <c r="XDP370" s="15"/>
      <c r="XDQ370" s="15"/>
      <c r="XDR370" s="15"/>
      <c r="XDS370" s="15"/>
      <c r="XDT370" s="15"/>
      <c r="XDU370" s="15"/>
      <c r="XDV370" s="15"/>
      <c r="XDW370" s="15"/>
      <c r="XDX370" s="15"/>
      <c r="XDY370" s="15"/>
      <c r="XDZ370" s="15"/>
      <c r="XEA370" s="15"/>
      <c r="XEB370" s="15"/>
      <c r="XEC370" s="15"/>
      <c r="XED370" s="15"/>
      <c r="XEE370" s="15"/>
      <c r="XEF370" s="15"/>
      <c r="XEG370" s="15"/>
      <c r="XEH370" s="15"/>
      <c r="XEI370" s="15"/>
      <c r="XEJ370" s="15"/>
      <c r="XEK370" s="15"/>
      <c r="XEL370" s="15"/>
      <c r="XEM370" s="15"/>
      <c r="XEN370" s="15"/>
      <c r="XEO370" s="15"/>
      <c r="XEP370" s="15"/>
      <c r="XEQ370" s="15"/>
      <c r="XER370" s="15"/>
      <c r="XES370" s="15"/>
      <c r="XET370" s="15"/>
      <c r="XEU370" s="15"/>
      <c r="XEV370" s="15"/>
      <c r="XEW370" s="15"/>
      <c r="XEX370" s="15"/>
      <c r="XEY370" s="15"/>
      <c r="XEZ370" s="15"/>
      <c r="XFA370" s="15"/>
      <c r="XFB370" s="15"/>
      <c r="XFC370" s="15"/>
      <c r="XFD370" s="15"/>
    </row>
    <row r="371" spans="1:21 16335:16384" s="104" customFormat="1" ht="24.2" customHeight="1">
      <c r="A371" s="33"/>
      <c r="B371" s="34"/>
      <c r="C371" s="162">
        <v>50</v>
      </c>
      <c r="D371" s="162" t="s">
        <v>248</v>
      </c>
      <c r="E371" s="163" t="s">
        <v>361</v>
      </c>
      <c r="F371" s="339" t="s">
        <v>362</v>
      </c>
      <c r="G371" s="339"/>
      <c r="H371" s="339"/>
      <c r="I371" s="167" t="s">
        <v>106</v>
      </c>
      <c r="J371" s="168">
        <f>J367*1.1</f>
        <v>168.79500000000004</v>
      </c>
      <c r="K371" s="169"/>
      <c r="L371" s="169">
        <f>ROUND(K371*J371,2)</f>
        <v>0</v>
      </c>
      <c r="M371" s="170" t="s">
        <v>107</v>
      </c>
      <c r="N371" s="171"/>
      <c r="O371" s="33"/>
      <c r="P371" s="33"/>
      <c r="Q371" s="33"/>
      <c r="R371" s="33"/>
      <c r="S371" s="33"/>
      <c r="T371" s="33"/>
      <c r="U371" s="33"/>
      <c r="XDG371" s="15"/>
      <c r="XDH371" s="15"/>
      <c r="XDI371" s="15"/>
      <c r="XDJ371" s="15"/>
      <c r="XDK371" s="15"/>
      <c r="XDL371" s="15"/>
      <c r="XDM371" s="15"/>
      <c r="XDN371" s="15"/>
      <c r="XDO371" s="15"/>
      <c r="XDP371" s="15"/>
      <c r="XDQ371" s="15"/>
      <c r="XDR371" s="15"/>
      <c r="XDS371" s="15"/>
      <c r="XDT371" s="15"/>
      <c r="XDU371" s="15"/>
      <c r="XDV371" s="15"/>
      <c r="XDW371" s="15"/>
      <c r="XDX371" s="15"/>
      <c r="XDY371" s="15"/>
      <c r="XDZ371" s="15"/>
      <c r="XEA371" s="15"/>
      <c r="XEB371" s="15"/>
      <c r="XEC371" s="15"/>
      <c r="XED371" s="15"/>
      <c r="XEE371" s="15"/>
      <c r="XEF371" s="15"/>
      <c r="XEG371" s="15"/>
      <c r="XEH371" s="15"/>
      <c r="XEI371" s="15"/>
      <c r="XEJ371" s="15"/>
      <c r="XEK371" s="15"/>
      <c r="XEL371" s="15"/>
      <c r="XEM371" s="15"/>
      <c r="XEN371" s="15"/>
      <c r="XEO371" s="15"/>
      <c r="XEP371" s="15"/>
      <c r="XEQ371" s="15"/>
      <c r="XER371" s="15"/>
      <c r="XES371" s="15"/>
      <c r="XET371" s="15"/>
      <c r="XEU371" s="15"/>
      <c r="XEV371" s="15"/>
      <c r="XEW371" s="15"/>
      <c r="XEX371" s="15"/>
      <c r="XEY371" s="15"/>
      <c r="XEZ371" s="15"/>
      <c r="XFA371" s="15"/>
      <c r="XFB371" s="15"/>
      <c r="XFC371" s="15"/>
      <c r="XFD371" s="15"/>
    </row>
    <row r="372" spans="1:21 16335:16384" s="104" customFormat="1" ht="19.5">
      <c r="A372" s="33"/>
      <c r="B372" s="34"/>
      <c r="C372" s="33"/>
      <c r="D372" s="130" t="s">
        <v>108</v>
      </c>
      <c r="E372" s="33"/>
      <c r="F372" s="141" t="s">
        <v>362</v>
      </c>
      <c r="G372" s="141"/>
      <c r="H372" s="141"/>
      <c r="I372" s="33"/>
      <c r="J372" s="33"/>
      <c r="K372" s="33"/>
      <c r="L372" s="33"/>
      <c r="M372" s="33"/>
      <c r="N372" s="34"/>
      <c r="O372" s="33"/>
      <c r="P372" s="33"/>
      <c r="Q372" s="33"/>
      <c r="R372" s="33"/>
      <c r="S372" s="33"/>
      <c r="T372" s="33"/>
      <c r="U372" s="33"/>
      <c r="XDG372" s="15"/>
      <c r="XDH372" s="15"/>
      <c r="XDI372" s="15"/>
      <c r="XDJ372" s="15"/>
      <c r="XDK372" s="15"/>
      <c r="XDL372" s="15"/>
      <c r="XDM372" s="15"/>
      <c r="XDN372" s="15"/>
      <c r="XDO372" s="15"/>
      <c r="XDP372" s="15"/>
      <c r="XDQ372" s="15"/>
      <c r="XDR372" s="15"/>
      <c r="XDS372" s="15"/>
      <c r="XDT372" s="15"/>
      <c r="XDU372" s="15"/>
      <c r="XDV372" s="15"/>
      <c r="XDW372" s="15"/>
      <c r="XDX372" s="15"/>
      <c r="XDY372" s="15"/>
      <c r="XDZ372" s="15"/>
      <c r="XEA372" s="15"/>
      <c r="XEB372" s="15"/>
      <c r="XEC372" s="15"/>
      <c r="XED372" s="15"/>
      <c r="XEE372" s="15"/>
      <c r="XEF372" s="15"/>
      <c r="XEG372" s="15"/>
      <c r="XEH372" s="15"/>
      <c r="XEI372" s="15"/>
      <c r="XEJ372" s="15"/>
      <c r="XEK372" s="15"/>
      <c r="XEL372" s="15"/>
      <c r="XEM372" s="15"/>
      <c r="XEN372" s="15"/>
      <c r="XEO372" s="15"/>
      <c r="XEP372" s="15"/>
      <c r="XEQ372" s="15"/>
      <c r="XER372" s="15"/>
      <c r="XES372" s="15"/>
      <c r="XET372" s="15"/>
      <c r="XEU372" s="15"/>
      <c r="XEV372" s="15"/>
      <c r="XEW372" s="15"/>
      <c r="XEX372" s="15"/>
      <c r="XEY372" s="15"/>
      <c r="XEZ372" s="15"/>
      <c r="XFA372" s="15"/>
      <c r="XFB372" s="15"/>
      <c r="XFC372" s="15"/>
      <c r="XFD372" s="15"/>
    </row>
    <row r="373" spans="1:21 16335:16384" s="29" customFormat="1" ht="17.649999999999999" customHeight="1">
      <c r="A373" s="104"/>
      <c r="B373" s="136"/>
      <c r="C373" s="104"/>
      <c r="D373" s="130" t="s">
        <v>112</v>
      </c>
      <c r="E373" s="104"/>
      <c r="F373" s="154" t="s">
        <v>363</v>
      </c>
      <c r="G373" s="155">
        <f>C$340</f>
        <v>45</v>
      </c>
      <c r="H373" s="138"/>
      <c r="I373" s="104"/>
      <c r="J373" s="140"/>
      <c r="K373" s="104"/>
      <c r="L373" s="104"/>
      <c r="M373" s="104"/>
      <c r="N373" s="136"/>
      <c r="O373" s="104"/>
      <c r="P373" s="104"/>
      <c r="Q373" s="104"/>
      <c r="R373" s="104"/>
      <c r="S373" s="104"/>
      <c r="T373" s="104"/>
      <c r="U373" s="104"/>
      <c r="XDG373" s="15"/>
      <c r="XDH373" s="15"/>
      <c r="XDI373" s="15"/>
      <c r="XDJ373" s="15"/>
      <c r="XDK373" s="15"/>
      <c r="XDL373" s="15"/>
      <c r="XDM373" s="15"/>
      <c r="XDN373" s="15"/>
      <c r="XDO373" s="15"/>
      <c r="XDP373" s="15"/>
      <c r="XDQ373" s="15"/>
      <c r="XDR373" s="15"/>
      <c r="XDS373" s="15"/>
      <c r="XDT373" s="15"/>
      <c r="XDU373" s="15"/>
      <c r="XDV373" s="15"/>
      <c r="XDW373" s="15"/>
      <c r="XDX373" s="15"/>
      <c r="XDY373" s="15"/>
      <c r="XDZ373" s="15"/>
      <c r="XEA373" s="15"/>
      <c r="XEB373" s="15"/>
      <c r="XEC373" s="15"/>
      <c r="XED373" s="15"/>
      <c r="XEE373" s="15"/>
      <c r="XEF373" s="15"/>
      <c r="XEG373" s="15"/>
      <c r="XEH373" s="15"/>
      <c r="XEI373" s="15"/>
      <c r="XEJ373" s="15"/>
      <c r="XEK373" s="15"/>
      <c r="XEL373" s="15"/>
      <c r="XEM373" s="15"/>
      <c r="XEN373" s="15"/>
      <c r="XEO373" s="15"/>
      <c r="XEP373" s="15"/>
      <c r="XEQ373" s="15"/>
      <c r="XER373" s="15"/>
      <c r="XES373" s="15"/>
      <c r="XET373" s="15"/>
      <c r="XEU373" s="15"/>
      <c r="XEV373" s="15"/>
      <c r="XEW373" s="15"/>
      <c r="XEX373" s="15"/>
      <c r="XEY373" s="15"/>
      <c r="XEZ373" s="15"/>
      <c r="XFA373" s="15"/>
      <c r="XFB373" s="15"/>
      <c r="XFC373" s="15"/>
      <c r="XFD373" s="15"/>
    </row>
    <row r="374" spans="1:21 16335:16384" s="103" customFormat="1" ht="24.2" customHeight="1">
      <c r="A374" s="33"/>
      <c r="B374" s="34"/>
      <c r="C374" s="121">
        <v>51</v>
      </c>
      <c r="D374" s="121" t="s">
        <v>103</v>
      </c>
      <c r="E374" s="122" t="s">
        <v>364</v>
      </c>
      <c r="F374" s="336" t="s">
        <v>365</v>
      </c>
      <c r="G374" s="336"/>
      <c r="H374" s="336"/>
      <c r="I374" s="126" t="s">
        <v>116</v>
      </c>
      <c r="J374" s="127">
        <f>J378+J380</f>
        <v>92</v>
      </c>
      <c r="K374" s="128"/>
      <c r="L374" s="128">
        <f>ROUND(K374*J374,2)</f>
        <v>0</v>
      </c>
      <c r="M374" s="129" t="s">
        <v>107</v>
      </c>
      <c r="N374" s="34"/>
      <c r="O374" s="33"/>
      <c r="P374" s="33"/>
      <c r="Q374" s="33"/>
      <c r="R374" s="33"/>
      <c r="S374" s="33"/>
      <c r="T374" s="33"/>
      <c r="U374" s="33"/>
      <c r="XDG374" s="15"/>
      <c r="XDH374" s="15"/>
      <c r="XDI374" s="15"/>
      <c r="XDJ374" s="15"/>
      <c r="XDK374" s="15"/>
      <c r="XDL374" s="15"/>
      <c r="XDM374" s="15"/>
      <c r="XDN374" s="15"/>
      <c r="XDO374" s="15"/>
      <c r="XDP374" s="15"/>
      <c r="XDQ374" s="15"/>
      <c r="XDR374" s="15"/>
      <c r="XDS374" s="15"/>
      <c r="XDT374" s="15"/>
      <c r="XDU374" s="15"/>
      <c r="XDV374" s="15"/>
      <c r="XDW374" s="15"/>
      <c r="XDX374" s="15"/>
      <c r="XDY374" s="15"/>
      <c r="XDZ374" s="15"/>
      <c r="XEA374" s="15"/>
      <c r="XEB374" s="15"/>
      <c r="XEC374" s="15"/>
      <c r="XED374" s="15"/>
      <c r="XEE374" s="15"/>
      <c r="XEF374" s="15"/>
      <c r="XEG374" s="15"/>
      <c r="XEH374" s="15"/>
      <c r="XEI374" s="15"/>
      <c r="XEJ374" s="15"/>
      <c r="XEK374" s="15"/>
      <c r="XEL374" s="15"/>
      <c r="XEM374" s="15"/>
      <c r="XEN374" s="15"/>
      <c r="XEO374" s="15"/>
      <c r="XEP374" s="15"/>
      <c r="XEQ374" s="15"/>
      <c r="XER374" s="15"/>
      <c r="XES374" s="15"/>
      <c r="XET374" s="15"/>
      <c r="XEU374" s="15"/>
      <c r="XEV374" s="15"/>
      <c r="XEW374" s="15"/>
      <c r="XEX374" s="15"/>
      <c r="XEY374" s="15"/>
      <c r="XEZ374" s="15"/>
      <c r="XFA374" s="15"/>
      <c r="XFB374" s="15"/>
      <c r="XFC374" s="15"/>
      <c r="XFD374" s="15"/>
    </row>
    <row r="375" spans="1:21 16335:16384" s="103" customFormat="1" ht="19.5">
      <c r="A375" s="33"/>
      <c r="B375" s="34"/>
      <c r="C375" s="33"/>
      <c r="D375" s="130" t="s">
        <v>108</v>
      </c>
      <c r="E375" s="33"/>
      <c r="F375" s="141" t="s">
        <v>366</v>
      </c>
      <c r="G375" s="141"/>
      <c r="H375" s="141"/>
      <c r="I375" s="33"/>
      <c r="J375" s="33"/>
      <c r="K375" s="33"/>
      <c r="L375" s="33"/>
      <c r="M375" s="33"/>
      <c r="N375" s="34"/>
      <c r="O375" s="33"/>
      <c r="P375" s="33"/>
      <c r="Q375" s="33"/>
      <c r="R375" s="33"/>
      <c r="S375" s="33"/>
      <c r="T375" s="33"/>
      <c r="U375" s="33"/>
      <c r="XDG375" s="15"/>
      <c r="XDH375" s="15"/>
      <c r="XDI375" s="15"/>
      <c r="XDJ375" s="15"/>
      <c r="XDK375" s="15"/>
      <c r="XDL375" s="15"/>
      <c r="XDM375" s="15"/>
      <c r="XDN375" s="15"/>
      <c r="XDO375" s="15"/>
      <c r="XDP375" s="15"/>
      <c r="XDQ375" s="15"/>
      <c r="XDR375" s="15"/>
      <c r="XDS375" s="15"/>
      <c r="XDT375" s="15"/>
      <c r="XDU375" s="15"/>
      <c r="XDV375" s="15"/>
      <c r="XDW375" s="15"/>
      <c r="XDX375" s="15"/>
      <c r="XDY375" s="15"/>
      <c r="XDZ375" s="15"/>
      <c r="XEA375" s="15"/>
      <c r="XEB375" s="15"/>
      <c r="XEC375" s="15"/>
      <c r="XED375" s="15"/>
      <c r="XEE375" s="15"/>
      <c r="XEF375" s="15"/>
      <c r="XEG375" s="15"/>
      <c r="XEH375" s="15"/>
      <c r="XEI375" s="15"/>
      <c r="XEJ375" s="15"/>
      <c r="XEK375" s="15"/>
      <c r="XEL375" s="15"/>
      <c r="XEM375" s="15"/>
      <c r="XEN375" s="15"/>
      <c r="XEO375" s="15"/>
      <c r="XEP375" s="15"/>
      <c r="XEQ375" s="15"/>
      <c r="XER375" s="15"/>
      <c r="XES375" s="15"/>
      <c r="XET375" s="15"/>
      <c r="XEU375" s="15"/>
      <c r="XEV375" s="15"/>
      <c r="XEW375" s="15"/>
      <c r="XEX375" s="15"/>
      <c r="XEY375" s="15"/>
      <c r="XEZ375" s="15"/>
      <c r="XFA375" s="15"/>
      <c r="XFB375" s="15"/>
      <c r="XFC375" s="15"/>
      <c r="XFD375" s="15"/>
    </row>
    <row r="376" spans="1:21 16335:16384" s="104" customFormat="1" ht="11.25">
      <c r="A376" s="33"/>
      <c r="B376" s="34"/>
      <c r="C376" s="33"/>
      <c r="D376" s="131" t="s">
        <v>110</v>
      </c>
      <c r="E376" s="33"/>
      <c r="F376" s="132" t="s">
        <v>367</v>
      </c>
      <c r="G376" s="132"/>
      <c r="H376" s="132"/>
      <c r="I376" s="33"/>
      <c r="J376" s="33"/>
      <c r="K376" s="33"/>
      <c r="L376" s="33"/>
      <c r="M376" s="33"/>
      <c r="N376" s="34"/>
      <c r="O376" s="33"/>
      <c r="P376" s="33"/>
      <c r="Q376" s="33"/>
      <c r="R376" s="33"/>
      <c r="S376" s="33"/>
      <c r="T376" s="33"/>
      <c r="U376" s="33"/>
      <c r="XDG376" s="15"/>
      <c r="XDH376" s="15"/>
      <c r="XDI376" s="15"/>
      <c r="XDJ376" s="15"/>
      <c r="XDK376" s="15"/>
      <c r="XDL376" s="15"/>
      <c r="XDM376" s="15"/>
      <c r="XDN376" s="15"/>
      <c r="XDO376" s="15"/>
      <c r="XDP376" s="15"/>
      <c r="XDQ376" s="15"/>
      <c r="XDR376" s="15"/>
      <c r="XDS376" s="15"/>
      <c r="XDT376" s="15"/>
      <c r="XDU376" s="15"/>
      <c r="XDV376" s="15"/>
      <c r="XDW376" s="15"/>
      <c r="XDX376" s="15"/>
      <c r="XDY376" s="15"/>
      <c r="XDZ376" s="15"/>
      <c r="XEA376" s="15"/>
      <c r="XEB376" s="15"/>
      <c r="XEC376" s="15"/>
      <c r="XED376" s="15"/>
      <c r="XEE376" s="15"/>
      <c r="XEF376" s="15"/>
      <c r="XEG376" s="15"/>
      <c r="XEH376" s="15"/>
      <c r="XEI376" s="15"/>
      <c r="XEJ376" s="15"/>
      <c r="XEK376" s="15"/>
      <c r="XEL376" s="15"/>
      <c r="XEM376" s="15"/>
      <c r="XEN376" s="15"/>
      <c r="XEO376" s="15"/>
      <c r="XEP376" s="15"/>
      <c r="XEQ376" s="15"/>
      <c r="XER376" s="15"/>
      <c r="XES376" s="15"/>
      <c r="XET376" s="15"/>
      <c r="XEU376" s="15"/>
      <c r="XEV376" s="15"/>
      <c r="XEW376" s="15"/>
      <c r="XEX376" s="15"/>
      <c r="XEY376" s="15"/>
      <c r="XEZ376" s="15"/>
      <c r="XFA376" s="15"/>
      <c r="XFB376" s="15"/>
      <c r="XFC376" s="15"/>
      <c r="XFD376" s="15"/>
    </row>
    <row r="377" spans="1:21 16335:16384" s="29" customFormat="1" ht="11.25">
      <c r="A377" s="103"/>
      <c r="B377" s="133"/>
      <c r="C377" s="103"/>
      <c r="D377" s="130" t="s">
        <v>112</v>
      </c>
      <c r="E377" s="134"/>
      <c r="F377" s="135" t="s">
        <v>324</v>
      </c>
      <c r="G377" s="135"/>
      <c r="H377" s="135"/>
      <c r="I377" s="103"/>
      <c r="J377" s="134"/>
      <c r="K377" s="103"/>
      <c r="L377" s="103"/>
      <c r="M377" s="103"/>
      <c r="N377" s="133"/>
      <c r="O377" s="103"/>
      <c r="P377" s="103"/>
      <c r="Q377" s="103"/>
      <c r="R377" s="103"/>
      <c r="S377" s="103"/>
      <c r="T377" s="103"/>
      <c r="U377" s="103"/>
      <c r="XDG377" s="15"/>
      <c r="XDH377" s="15"/>
      <c r="XDI377" s="15"/>
      <c r="XDJ377" s="15"/>
      <c r="XDK377" s="15"/>
      <c r="XDL377" s="15"/>
      <c r="XDM377" s="15"/>
      <c r="XDN377" s="15"/>
      <c r="XDO377" s="15"/>
      <c r="XDP377" s="15"/>
      <c r="XDQ377" s="15"/>
      <c r="XDR377" s="15"/>
      <c r="XDS377" s="15"/>
      <c r="XDT377" s="15"/>
      <c r="XDU377" s="15"/>
      <c r="XDV377" s="15"/>
      <c r="XDW377" s="15"/>
      <c r="XDX377" s="15"/>
      <c r="XDY377" s="15"/>
      <c r="XDZ377" s="15"/>
      <c r="XEA377" s="15"/>
      <c r="XEB377" s="15"/>
      <c r="XEC377" s="15"/>
      <c r="XED377" s="15"/>
      <c r="XEE377" s="15"/>
      <c r="XEF377" s="15"/>
      <c r="XEG377" s="15"/>
      <c r="XEH377" s="15"/>
      <c r="XEI377" s="15"/>
      <c r="XEJ377" s="15"/>
      <c r="XEK377" s="15"/>
      <c r="XEL377" s="15"/>
      <c r="XEM377" s="15"/>
      <c r="XEN377" s="15"/>
      <c r="XEO377" s="15"/>
      <c r="XEP377" s="15"/>
      <c r="XEQ377" s="15"/>
      <c r="XER377" s="15"/>
      <c r="XES377" s="15"/>
      <c r="XET377" s="15"/>
      <c r="XEU377" s="15"/>
      <c r="XEV377" s="15"/>
      <c r="XEW377" s="15"/>
      <c r="XEX377" s="15"/>
      <c r="XEY377" s="15"/>
      <c r="XEZ377" s="15"/>
      <c r="XFA377" s="15"/>
      <c r="XFB377" s="15"/>
      <c r="XFC377" s="15"/>
      <c r="XFD377" s="15"/>
    </row>
    <row r="378" spans="1:21 16335:16384" s="29" customFormat="1" ht="11.25">
      <c r="A378" s="104"/>
      <c r="B378" s="136"/>
      <c r="C378" s="104"/>
      <c r="D378" s="130" t="s">
        <v>112</v>
      </c>
      <c r="E378" s="137"/>
      <c r="F378" s="175">
        <v>17</v>
      </c>
      <c r="G378" s="176">
        <v>13</v>
      </c>
      <c r="H378" s="176">
        <v>16</v>
      </c>
      <c r="I378" s="104"/>
      <c r="J378" s="140">
        <f>F378+G378+H378</f>
        <v>46</v>
      </c>
      <c r="K378" s="104"/>
      <c r="L378" s="104"/>
      <c r="M378" s="104"/>
      <c r="N378" s="136"/>
      <c r="O378" s="104"/>
      <c r="P378" s="104"/>
      <c r="Q378" s="104"/>
      <c r="R378" s="104"/>
      <c r="S378" s="104"/>
      <c r="T378" s="104"/>
      <c r="U378" s="104"/>
      <c r="XDG378" s="15"/>
      <c r="XDH378" s="15"/>
      <c r="XDI378" s="15"/>
      <c r="XDJ378" s="15"/>
      <c r="XDK378" s="15"/>
      <c r="XDL378" s="15"/>
      <c r="XDM378" s="15"/>
      <c r="XDN378" s="15"/>
      <c r="XDO378" s="15"/>
      <c r="XDP378" s="15"/>
      <c r="XDQ378" s="15"/>
      <c r="XDR378" s="15"/>
      <c r="XDS378" s="15"/>
      <c r="XDT378" s="15"/>
      <c r="XDU378" s="15"/>
      <c r="XDV378" s="15"/>
      <c r="XDW378" s="15"/>
      <c r="XDX378" s="15"/>
      <c r="XDY378" s="15"/>
      <c r="XDZ378" s="15"/>
      <c r="XEA378" s="15"/>
      <c r="XEB378" s="15"/>
      <c r="XEC378" s="15"/>
      <c r="XED378" s="15"/>
      <c r="XEE378" s="15"/>
      <c r="XEF378" s="15"/>
      <c r="XEG378" s="15"/>
      <c r="XEH378" s="15"/>
      <c r="XEI378" s="15"/>
      <c r="XEJ378" s="15"/>
      <c r="XEK378" s="15"/>
      <c r="XEL378" s="15"/>
      <c r="XEM378" s="15"/>
      <c r="XEN378" s="15"/>
      <c r="XEO378" s="15"/>
      <c r="XEP378" s="15"/>
      <c r="XEQ378" s="15"/>
      <c r="XER378" s="15"/>
      <c r="XES378" s="15"/>
      <c r="XET378" s="15"/>
      <c r="XEU378" s="15"/>
      <c r="XEV378" s="15"/>
      <c r="XEW378" s="15"/>
      <c r="XEX378" s="15"/>
      <c r="XEY378" s="15"/>
      <c r="XEZ378" s="15"/>
      <c r="XFA378" s="15"/>
      <c r="XFB378" s="15"/>
      <c r="XFC378" s="15"/>
      <c r="XFD378" s="15"/>
    </row>
    <row r="379" spans="1:21 16335:16384" s="29" customFormat="1" ht="11.25">
      <c r="A379" s="104"/>
      <c r="B379" s="136"/>
      <c r="C379" s="104"/>
      <c r="D379" s="130" t="s">
        <v>112</v>
      </c>
      <c r="E379" s="137"/>
      <c r="F379" s="135" t="s">
        <v>325</v>
      </c>
      <c r="G379" s="138"/>
      <c r="H379" s="138"/>
      <c r="I379" s="104"/>
      <c r="J379" s="140"/>
      <c r="K379" s="104"/>
      <c r="L379" s="104"/>
      <c r="M379" s="104"/>
      <c r="N379" s="136"/>
      <c r="O379" s="104"/>
      <c r="P379" s="104"/>
      <c r="Q379" s="104"/>
      <c r="R379" s="104"/>
      <c r="S379" s="104"/>
      <c r="T379" s="104"/>
      <c r="U379" s="104"/>
      <c r="XDG379" s="15"/>
      <c r="XDH379" s="15"/>
      <c r="XDI379" s="15"/>
      <c r="XDJ379" s="15"/>
      <c r="XDK379" s="15"/>
      <c r="XDL379" s="15"/>
      <c r="XDM379" s="15"/>
      <c r="XDN379" s="15"/>
      <c r="XDO379" s="15"/>
      <c r="XDP379" s="15"/>
      <c r="XDQ379" s="15"/>
      <c r="XDR379" s="15"/>
      <c r="XDS379" s="15"/>
      <c r="XDT379" s="15"/>
      <c r="XDU379" s="15"/>
      <c r="XDV379" s="15"/>
      <c r="XDW379" s="15"/>
      <c r="XDX379" s="15"/>
      <c r="XDY379" s="15"/>
      <c r="XDZ379" s="15"/>
      <c r="XEA379" s="15"/>
      <c r="XEB379" s="15"/>
      <c r="XEC379" s="15"/>
      <c r="XED379" s="15"/>
      <c r="XEE379" s="15"/>
      <c r="XEF379" s="15"/>
      <c r="XEG379" s="15"/>
      <c r="XEH379" s="15"/>
      <c r="XEI379" s="15"/>
      <c r="XEJ379" s="15"/>
      <c r="XEK379" s="15"/>
      <c r="XEL379" s="15"/>
      <c r="XEM379" s="15"/>
      <c r="XEN379" s="15"/>
      <c r="XEO379" s="15"/>
      <c r="XEP379" s="15"/>
      <c r="XEQ379" s="15"/>
      <c r="XER379" s="15"/>
      <c r="XES379" s="15"/>
      <c r="XET379" s="15"/>
      <c r="XEU379" s="15"/>
      <c r="XEV379" s="15"/>
      <c r="XEW379" s="15"/>
      <c r="XEX379" s="15"/>
      <c r="XEY379" s="15"/>
      <c r="XEZ379" s="15"/>
      <c r="XFA379" s="15"/>
      <c r="XFB379" s="15"/>
      <c r="XFC379" s="15"/>
      <c r="XFD379" s="15"/>
    </row>
    <row r="380" spans="1:21 16335:16384" s="103" customFormat="1" ht="11.25">
      <c r="B380" s="133"/>
      <c r="D380" s="130" t="s">
        <v>112</v>
      </c>
      <c r="E380" s="134"/>
      <c r="F380" s="175">
        <v>17</v>
      </c>
      <c r="G380" s="176">
        <v>13</v>
      </c>
      <c r="H380" s="176">
        <v>16</v>
      </c>
      <c r="J380" s="140">
        <f>F380+G380+H380</f>
        <v>46</v>
      </c>
      <c r="N380" s="133"/>
      <c r="XDG380" s="15"/>
      <c r="XDH380" s="15"/>
      <c r="XDI380" s="15"/>
      <c r="XDJ380" s="15"/>
      <c r="XDK380" s="15"/>
      <c r="XDL380" s="15"/>
      <c r="XDM380" s="15"/>
      <c r="XDN380" s="15"/>
      <c r="XDO380" s="15"/>
      <c r="XDP380" s="15"/>
      <c r="XDQ380" s="15"/>
      <c r="XDR380" s="15"/>
      <c r="XDS380" s="15"/>
      <c r="XDT380" s="15"/>
      <c r="XDU380" s="15"/>
      <c r="XDV380" s="15"/>
      <c r="XDW380" s="15"/>
      <c r="XDX380" s="15"/>
      <c r="XDY380" s="15"/>
      <c r="XDZ380" s="15"/>
      <c r="XEA380" s="15"/>
      <c r="XEB380" s="15"/>
      <c r="XEC380" s="15"/>
      <c r="XED380" s="15"/>
      <c r="XEE380" s="15"/>
      <c r="XEF380" s="15"/>
      <c r="XEG380" s="15"/>
      <c r="XEH380" s="15"/>
      <c r="XEI380" s="15"/>
      <c r="XEJ380" s="15"/>
      <c r="XEK380" s="15"/>
      <c r="XEL380" s="15"/>
      <c r="XEM380" s="15"/>
      <c r="XEN380" s="15"/>
      <c r="XEO380" s="15"/>
      <c r="XEP380" s="15"/>
      <c r="XEQ380" s="15"/>
      <c r="XER380" s="15"/>
      <c r="XES380" s="15"/>
      <c r="XET380" s="15"/>
      <c r="XEU380" s="15"/>
      <c r="XEV380" s="15"/>
      <c r="XEW380" s="15"/>
      <c r="XEX380" s="15"/>
      <c r="XEY380" s="15"/>
      <c r="XEZ380" s="15"/>
      <c r="XFA380" s="15"/>
      <c r="XFB380" s="15"/>
      <c r="XFC380" s="15"/>
      <c r="XFD380" s="15"/>
    </row>
    <row r="381" spans="1:21 16335:16384" s="104" customFormat="1" ht="16.5" customHeight="1">
      <c r="A381" s="33"/>
      <c r="B381" s="34"/>
      <c r="C381" s="162">
        <v>52</v>
      </c>
      <c r="D381" s="162" t="s">
        <v>248</v>
      </c>
      <c r="E381" s="163" t="s">
        <v>368</v>
      </c>
      <c r="F381" s="339" t="s">
        <v>369</v>
      </c>
      <c r="G381" s="339"/>
      <c r="H381" s="339"/>
      <c r="I381" s="167" t="s">
        <v>116</v>
      </c>
      <c r="J381" s="168">
        <f>J374</f>
        <v>92</v>
      </c>
      <c r="K381" s="169"/>
      <c r="L381" s="169">
        <f>ROUND(K381*J381,2)</f>
        <v>0</v>
      </c>
      <c r="M381" s="170" t="s">
        <v>107</v>
      </c>
      <c r="N381" s="171"/>
      <c r="O381" s="33"/>
      <c r="P381" s="33"/>
      <c r="Q381" s="33"/>
      <c r="R381" s="33"/>
      <c r="S381" s="33"/>
      <c r="T381" s="33"/>
      <c r="U381" s="33"/>
      <c r="XDG381" s="15"/>
      <c r="XDH381" s="15"/>
      <c r="XDI381" s="15"/>
      <c r="XDJ381" s="15"/>
      <c r="XDK381" s="15"/>
      <c r="XDL381" s="15"/>
      <c r="XDM381" s="15"/>
      <c r="XDN381" s="15"/>
      <c r="XDO381" s="15"/>
      <c r="XDP381" s="15"/>
      <c r="XDQ381" s="15"/>
      <c r="XDR381" s="15"/>
      <c r="XDS381" s="15"/>
      <c r="XDT381" s="15"/>
      <c r="XDU381" s="15"/>
      <c r="XDV381" s="15"/>
      <c r="XDW381" s="15"/>
      <c r="XDX381" s="15"/>
      <c r="XDY381" s="15"/>
      <c r="XDZ381" s="15"/>
      <c r="XEA381" s="15"/>
      <c r="XEB381" s="15"/>
      <c r="XEC381" s="15"/>
      <c r="XED381" s="15"/>
      <c r="XEE381" s="15"/>
      <c r="XEF381" s="15"/>
      <c r="XEG381" s="15"/>
      <c r="XEH381" s="15"/>
      <c r="XEI381" s="15"/>
      <c r="XEJ381" s="15"/>
      <c r="XEK381" s="15"/>
      <c r="XEL381" s="15"/>
      <c r="XEM381" s="15"/>
      <c r="XEN381" s="15"/>
      <c r="XEO381" s="15"/>
      <c r="XEP381" s="15"/>
      <c r="XEQ381" s="15"/>
      <c r="XER381" s="15"/>
      <c r="XES381" s="15"/>
      <c r="XET381" s="15"/>
      <c r="XEU381" s="15"/>
      <c r="XEV381" s="15"/>
      <c r="XEW381" s="15"/>
      <c r="XEX381" s="15"/>
      <c r="XEY381" s="15"/>
      <c r="XEZ381" s="15"/>
      <c r="XFA381" s="15"/>
      <c r="XFB381" s="15"/>
      <c r="XFC381" s="15"/>
      <c r="XFD381" s="15"/>
    </row>
    <row r="382" spans="1:21 16335:16384" s="103" customFormat="1" ht="11.25">
      <c r="A382" s="33"/>
      <c r="B382" s="34"/>
      <c r="C382" s="33"/>
      <c r="D382" s="130" t="s">
        <v>108</v>
      </c>
      <c r="E382" s="33"/>
      <c r="F382" s="141" t="s">
        <v>369</v>
      </c>
      <c r="G382" s="141"/>
      <c r="H382" s="141"/>
      <c r="I382" s="33"/>
      <c r="J382" s="33"/>
      <c r="K382" s="33"/>
      <c r="L382" s="33"/>
      <c r="M382" s="33"/>
      <c r="N382" s="34"/>
      <c r="O382" s="33"/>
      <c r="P382" s="33"/>
      <c r="Q382" s="33"/>
      <c r="R382" s="33"/>
      <c r="S382" s="33"/>
      <c r="T382" s="33"/>
      <c r="U382" s="33"/>
      <c r="XDG382" s="15"/>
      <c r="XDH382" s="15"/>
      <c r="XDI382" s="15"/>
      <c r="XDJ382" s="15"/>
      <c r="XDK382" s="15"/>
      <c r="XDL382" s="15"/>
      <c r="XDM382" s="15"/>
      <c r="XDN382" s="15"/>
      <c r="XDO382" s="15"/>
      <c r="XDP382" s="15"/>
      <c r="XDQ382" s="15"/>
      <c r="XDR382" s="15"/>
      <c r="XDS382" s="15"/>
      <c r="XDT382" s="15"/>
      <c r="XDU382" s="15"/>
      <c r="XDV382" s="15"/>
      <c r="XDW382" s="15"/>
      <c r="XDX382" s="15"/>
      <c r="XDY382" s="15"/>
      <c r="XDZ382" s="15"/>
      <c r="XEA382" s="15"/>
      <c r="XEB382" s="15"/>
      <c r="XEC382" s="15"/>
      <c r="XED382" s="15"/>
      <c r="XEE382" s="15"/>
      <c r="XEF382" s="15"/>
      <c r="XEG382" s="15"/>
      <c r="XEH382" s="15"/>
      <c r="XEI382" s="15"/>
      <c r="XEJ382" s="15"/>
      <c r="XEK382" s="15"/>
      <c r="XEL382" s="15"/>
      <c r="XEM382" s="15"/>
      <c r="XEN382" s="15"/>
      <c r="XEO382" s="15"/>
      <c r="XEP382" s="15"/>
      <c r="XEQ382" s="15"/>
      <c r="XER382" s="15"/>
      <c r="XES382" s="15"/>
      <c r="XET382" s="15"/>
      <c r="XEU382" s="15"/>
      <c r="XEV382" s="15"/>
      <c r="XEW382" s="15"/>
      <c r="XEX382" s="15"/>
      <c r="XEY382" s="15"/>
      <c r="XEZ382" s="15"/>
      <c r="XFA382" s="15"/>
      <c r="XFB382" s="15"/>
      <c r="XFC382" s="15"/>
      <c r="XFD382" s="15"/>
    </row>
    <row r="383" spans="1:21 16335:16384" s="104" customFormat="1" ht="11.25">
      <c r="B383" s="136"/>
      <c r="D383" s="130" t="s">
        <v>112</v>
      </c>
      <c r="F383" s="154" t="s">
        <v>182</v>
      </c>
      <c r="G383" s="155">
        <f>C374</f>
        <v>51</v>
      </c>
      <c r="H383" s="138"/>
      <c r="J383" s="140"/>
      <c r="N383" s="136"/>
      <c r="XDG383" s="15"/>
      <c r="XDH383" s="15"/>
      <c r="XDI383" s="15"/>
      <c r="XDJ383" s="15"/>
      <c r="XDK383" s="15"/>
      <c r="XDL383" s="15"/>
      <c r="XDM383" s="15"/>
      <c r="XDN383" s="15"/>
      <c r="XDO383" s="15"/>
      <c r="XDP383" s="15"/>
      <c r="XDQ383" s="15"/>
      <c r="XDR383" s="15"/>
      <c r="XDS383" s="15"/>
      <c r="XDT383" s="15"/>
      <c r="XDU383" s="15"/>
      <c r="XDV383" s="15"/>
      <c r="XDW383" s="15"/>
      <c r="XDX383" s="15"/>
      <c r="XDY383" s="15"/>
      <c r="XDZ383" s="15"/>
      <c r="XEA383" s="15"/>
      <c r="XEB383" s="15"/>
      <c r="XEC383" s="15"/>
      <c r="XED383" s="15"/>
      <c r="XEE383" s="15"/>
      <c r="XEF383" s="15"/>
      <c r="XEG383" s="15"/>
      <c r="XEH383" s="15"/>
      <c r="XEI383" s="15"/>
      <c r="XEJ383" s="15"/>
      <c r="XEK383" s="15"/>
      <c r="XEL383" s="15"/>
      <c r="XEM383" s="15"/>
      <c r="XEN383" s="15"/>
      <c r="XEO383" s="15"/>
      <c r="XEP383" s="15"/>
      <c r="XEQ383" s="15"/>
      <c r="XER383" s="15"/>
      <c r="XES383" s="15"/>
      <c r="XET383" s="15"/>
      <c r="XEU383" s="15"/>
      <c r="XEV383" s="15"/>
      <c r="XEW383" s="15"/>
      <c r="XEX383" s="15"/>
      <c r="XEY383" s="15"/>
      <c r="XEZ383" s="15"/>
      <c r="XFA383" s="15"/>
      <c r="XFB383" s="15"/>
      <c r="XFC383" s="15"/>
      <c r="XFD383" s="15"/>
    </row>
    <row r="384" spans="1:21 16335:16384" s="104" customFormat="1" ht="24.2" customHeight="1">
      <c r="A384" s="33"/>
      <c r="B384" s="34"/>
      <c r="C384" s="121">
        <v>53</v>
      </c>
      <c r="D384" s="121" t="s">
        <v>103</v>
      </c>
      <c r="E384" s="122" t="s">
        <v>370</v>
      </c>
      <c r="F384" s="336" t="s">
        <v>371</v>
      </c>
      <c r="G384" s="336"/>
      <c r="H384" s="336"/>
      <c r="I384" s="126" t="s">
        <v>106</v>
      </c>
      <c r="J384" s="127">
        <f>J340</f>
        <v>153.45000000000002</v>
      </c>
      <c r="K384" s="128"/>
      <c r="L384" s="128">
        <f>ROUND(K384*J384,2)</f>
        <v>0</v>
      </c>
      <c r="M384" s="129" t="s">
        <v>107</v>
      </c>
      <c r="N384" s="34"/>
      <c r="O384" s="33"/>
      <c r="P384" s="33"/>
      <c r="Q384" s="33"/>
      <c r="R384" s="33"/>
      <c r="S384" s="33"/>
      <c r="T384" s="33"/>
      <c r="U384" s="33"/>
      <c r="XDG384" s="15"/>
      <c r="XDH384" s="15"/>
      <c r="XDI384" s="15"/>
      <c r="XDJ384" s="15"/>
      <c r="XDK384" s="15"/>
      <c r="XDL384" s="15"/>
      <c r="XDM384" s="15"/>
      <c r="XDN384" s="15"/>
      <c r="XDO384" s="15"/>
      <c r="XDP384" s="15"/>
      <c r="XDQ384" s="15"/>
      <c r="XDR384" s="15"/>
      <c r="XDS384" s="15"/>
      <c r="XDT384" s="15"/>
      <c r="XDU384" s="15"/>
      <c r="XDV384" s="15"/>
      <c r="XDW384" s="15"/>
      <c r="XDX384" s="15"/>
      <c r="XDY384" s="15"/>
      <c r="XDZ384" s="15"/>
      <c r="XEA384" s="15"/>
      <c r="XEB384" s="15"/>
      <c r="XEC384" s="15"/>
      <c r="XED384" s="15"/>
      <c r="XEE384" s="15"/>
      <c r="XEF384" s="15"/>
      <c r="XEG384" s="15"/>
      <c r="XEH384" s="15"/>
      <c r="XEI384" s="15"/>
      <c r="XEJ384" s="15"/>
      <c r="XEK384" s="15"/>
      <c r="XEL384" s="15"/>
      <c r="XEM384" s="15"/>
      <c r="XEN384" s="15"/>
      <c r="XEO384" s="15"/>
      <c r="XEP384" s="15"/>
      <c r="XEQ384" s="15"/>
      <c r="XER384" s="15"/>
      <c r="XES384" s="15"/>
      <c r="XET384" s="15"/>
      <c r="XEU384" s="15"/>
      <c r="XEV384" s="15"/>
      <c r="XEW384" s="15"/>
      <c r="XEX384" s="15"/>
      <c r="XEY384" s="15"/>
      <c r="XEZ384" s="15"/>
      <c r="XFA384" s="15"/>
      <c r="XFB384" s="15"/>
      <c r="XFC384" s="15"/>
      <c r="XFD384" s="15"/>
    </row>
    <row r="385" spans="1:21 16335:16384" s="105" customFormat="1" ht="19.5">
      <c r="A385" s="33"/>
      <c r="B385" s="34"/>
      <c r="C385" s="33"/>
      <c r="D385" s="130" t="s">
        <v>108</v>
      </c>
      <c r="E385" s="33"/>
      <c r="F385" s="141" t="s">
        <v>372</v>
      </c>
      <c r="G385" s="141"/>
      <c r="H385" s="141"/>
      <c r="I385" s="33"/>
      <c r="J385" s="33"/>
      <c r="K385" s="33"/>
      <c r="L385" s="33"/>
      <c r="M385" s="33"/>
      <c r="N385" s="34"/>
      <c r="O385" s="33"/>
      <c r="P385" s="33"/>
      <c r="Q385" s="33"/>
      <c r="R385" s="33"/>
      <c r="S385" s="33"/>
      <c r="T385" s="33"/>
      <c r="U385" s="33"/>
      <c r="XDG385" s="15"/>
      <c r="XDH385" s="15"/>
      <c r="XDI385" s="15"/>
      <c r="XDJ385" s="15"/>
      <c r="XDK385" s="15"/>
      <c r="XDL385" s="15"/>
      <c r="XDM385" s="15"/>
      <c r="XDN385" s="15"/>
      <c r="XDO385" s="15"/>
      <c r="XDP385" s="15"/>
      <c r="XDQ385" s="15"/>
      <c r="XDR385" s="15"/>
      <c r="XDS385" s="15"/>
      <c r="XDT385" s="15"/>
      <c r="XDU385" s="15"/>
      <c r="XDV385" s="15"/>
      <c r="XDW385" s="15"/>
      <c r="XDX385" s="15"/>
      <c r="XDY385" s="15"/>
      <c r="XDZ385" s="15"/>
      <c r="XEA385" s="15"/>
      <c r="XEB385" s="15"/>
      <c r="XEC385" s="15"/>
      <c r="XED385" s="15"/>
      <c r="XEE385" s="15"/>
      <c r="XEF385" s="15"/>
      <c r="XEG385" s="15"/>
      <c r="XEH385" s="15"/>
      <c r="XEI385" s="15"/>
      <c r="XEJ385" s="15"/>
      <c r="XEK385" s="15"/>
      <c r="XEL385" s="15"/>
      <c r="XEM385" s="15"/>
      <c r="XEN385" s="15"/>
      <c r="XEO385" s="15"/>
      <c r="XEP385" s="15"/>
      <c r="XEQ385" s="15"/>
      <c r="XER385" s="15"/>
      <c r="XES385" s="15"/>
      <c r="XET385" s="15"/>
      <c r="XEU385" s="15"/>
      <c r="XEV385" s="15"/>
      <c r="XEW385" s="15"/>
      <c r="XEX385" s="15"/>
      <c r="XEY385" s="15"/>
      <c r="XEZ385" s="15"/>
      <c r="XFA385" s="15"/>
      <c r="XFB385" s="15"/>
      <c r="XFC385" s="15"/>
      <c r="XFD385" s="15"/>
    </row>
    <row r="386" spans="1:21 16335:16384" s="29" customFormat="1" ht="11.25">
      <c r="A386" s="33"/>
      <c r="B386" s="34"/>
      <c r="C386" s="33"/>
      <c r="D386" s="131" t="s">
        <v>110</v>
      </c>
      <c r="E386" s="33"/>
      <c r="F386" s="132" t="s">
        <v>373</v>
      </c>
      <c r="G386" s="132"/>
      <c r="H386" s="132"/>
      <c r="I386" s="33"/>
      <c r="J386" s="33"/>
      <c r="K386" s="33"/>
      <c r="L386" s="33"/>
      <c r="M386" s="33"/>
      <c r="N386" s="34"/>
      <c r="O386" s="33"/>
      <c r="P386" s="33"/>
      <c r="Q386" s="33"/>
      <c r="R386" s="33"/>
      <c r="S386" s="33"/>
      <c r="T386" s="33"/>
      <c r="U386" s="33"/>
      <c r="XDG386" s="15"/>
      <c r="XDH386" s="15"/>
      <c r="XDI386" s="15"/>
      <c r="XDJ386" s="15"/>
      <c r="XDK386" s="15"/>
      <c r="XDL386" s="15"/>
      <c r="XDM386" s="15"/>
      <c r="XDN386" s="15"/>
      <c r="XDO386" s="15"/>
      <c r="XDP386" s="15"/>
      <c r="XDQ386" s="15"/>
      <c r="XDR386" s="15"/>
      <c r="XDS386" s="15"/>
      <c r="XDT386" s="15"/>
      <c r="XDU386" s="15"/>
      <c r="XDV386" s="15"/>
      <c r="XDW386" s="15"/>
      <c r="XDX386" s="15"/>
      <c r="XDY386" s="15"/>
      <c r="XDZ386" s="15"/>
      <c r="XEA386" s="15"/>
      <c r="XEB386" s="15"/>
      <c r="XEC386" s="15"/>
      <c r="XED386" s="15"/>
      <c r="XEE386" s="15"/>
      <c r="XEF386" s="15"/>
      <c r="XEG386" s="15"/>
      <c r="XEH386" s="15"/>
      <c r="XEI386" s="15"/>
      <c r="XEJ386" s="15"/>
      <c r="XEK386" s="15"/>
      <c r="XEL386" s="15"/>
      <c r="XEM386" s="15"/>
      <c r="XEN386" s="15"/>
      <c r="XEO386" s="15"/>
      <c r="XEP386" s="15"/>
      <c r="XEQ386" s="15"/>
      <c r="XER386" s="15"/>
      <c r="XES386" s="15"/>
      <c r="XET386" s="15"/>
      <c r="XEU386" s="15"/>
      <c r="XEV386" s="15"/>
      <c r="XEW386" s="15"/>
      <c r="XEX386" s="15"/>
      <c r="XEY386" s="15"/>
      <c r="XEZ386" s="15"/>
      <c r="XFA386" s="15"/>
      <c r="XFB386" s="15"/>
      <c r="XFC386" s="15"/>
      <c r="XFD386" s="15"/>
    </row>
    <row r="387" spans="1:21 16335:16384" s="104" customFormat="1" ht="11.25">
      <c r="A387" s="103"/>
      <c r="B387" s="133"/>
      <c r="C387" s="103"/>
      <c r="D387" s="130" t="s">
        <v>112</v>
      </c>
      <c r="E387" s="134"/>
      <c r="F387" s="154" t="s">
        <v>182</v>
      </c>
      <c r="G387" s="155">
        <f>C$340</f>
        <v>45</v>
      </c>
      <c r="H387" s="135"/>
      <c r="I387" s="103"/>
      <c r="J387" s="134"/>
      <c r="K387" s="103"/>
      <c r="L387" s="103"/>
      <c r="M387" s="103"/>
      <c r="N387" s="133"/>
      <c r="O387" s="103"/>
      <c r="P387" s="103"/>
      <c r="Q387" s="103"/>
      <c r="R387" s="103"/>
      <c r="S387" s="103"/>
      <c r="T387" s="103"/>
      <c r="U387" s="103"/>
      <c r="XDG387" s="15"/>
      <c r="XDH387" s="15"/>
      <c r="XDI387" s="15"/>
      <c r="XDJ387" s="15"/>
      <c r="XDK387" s="15"/>
      <c r="XDL387" s="15"/>
      <c r="XDM387" s="15"/>
      <c r="XDN387" s="15"/>
      <c r="XDO387" s="15"/>
      <c r="XDP387" s="15"/>
      <c r="XDQ387" s="15"/>
      <c r="XDR387" s="15"/>
      <c r="XDS387" s="15"/>
      <c r="XDT387" s="15"/>
      <c r="XDU387" s="15"/>
      <c r="XDV387" s="15"/>
      <c r="XDW387" s="15"/>
      <c r="XDX387" s="15"/>
      <c r="XDY387" s="15"/>
      <c r="XDZ387" s="15"/>
      <c r="XEA387" s="15"/>
      <c r="XEB387" s="15"/>
      <c r="XEC387" s="15"/>
      <c r="XED387" s="15"/>
      <c r="XEE387" s="15"/>
      <c r="XEF387" s="15"/>
      <c r="XEG387" s="15"/>
      <c r="XEH387" s="15"/>
      <c r="XEI387" s="15"/>
      <c r="XEJ387" s="15"/>
      <c r="XEK387" s="15"/>
      <c r="XEL387" s="15"/>
      <c r="XEM387" s="15"/>
      <c r="XEN387" s="15"/>
      <c r="XEO387" s="15"/>
      <c r="XEP387" s="15"/>
      <c r="XEQ387" s="15"/>
      <c r="XER387" s="15"/>
      <c r="XES387" s="15"/>
      <c r="XET387" s="15"/>
      <c r="XEU387" s="15"/>
      <c r="XEV387" s="15"/>
      <c r="XEW387" s="15"/>
      <c r="XEX387" s="15"/>
      <c r="XEY387" s="15"/>
      <c r="XEZ387" s="15"/>
      <c r="XFA387" s="15"/>
      <c r="XFB387" s="15"/>
      <c r="XFC387" s="15"/>
      <c r="XFD387" s="15"/>
    </row>
    <row r="388" spans="1:21 16335:16384" ht="22.35" customHeight="1">
      <c r="A388" s="103"/>
      <c r="B388" s="133"/>
      <c r="C388" s="121">
        <v>54</v>
      </c>
      <c r="D388" s="121" t="s">
        <v>103</v>
      </c>
      <c r="E388" s="122" t="s">
        <v>374</v>
      </c>
      <c r="F388" s="340" t="s">
        <v>375</v>
      </c>
      <c r="G388" s="340"/>
      <c r="H388" s="340"/>
      <c r="I388" s="126" t="s">
        <v>265</v>
      </c>
      <c r="J388" s="127">
        <v>1800</v>
      </c>
      <c r="K388" s="128"/>
      <c r="L388" s="128">
        <f>ROUND(K388*J388,2)</f>
        <v>0</v>
      </c>
      <c r="M388" s="129" t="s">
        <v>107</v>
      </c>
      <c r="N388" s="133"/>
      <c r="O388" s="103"/>
      <c r="P388" s="103"/>
      <c r="Q388" s="103"/>
      <c r="R388" s="103"/>
      <c r="S388" s="103"/>
      <c r="T388" s="103"/>
      <c r="U388" s="103"/>
      <c r="XDG388" s="15"/>
      <c r="XDH388" s="15"/>
      <c r="XDI388" s="15"/>
      <c r="XDJ388" s="15"/>
      <c r="XDK388" s="15"/>
      <c r="XDL388" s="15"/>
      <c r="XDM388" s="15"/>
      <c r="XDN388" s="15"/>
      <c r="XDO388" s="15"/>
      <c r="XDP388" s="15"/>
      <c r="XDQ388" s="15"/>
      <c r="XDR388" s="15"/>
      <c r="XDS388" s="15"/>
      <c r="XDT388" s="15"/>
      <c r="XDU388" s="15"/>
      <c r="XDV388" s="15"/>
      <c r="XDW388" s="15"/>
      <c r="XDX388" s="15"/>
      <c r="XDY388" s="15"/>
      <c r="XDZ388" s="15"/>
      <c r="XEA388" s="15"/>
      <c r="XEB388" s="15"/>
      <c r="XEC388" s="15"/>
      <c r="XED388" s="15"/>
      <c r="XEE388" s="15"/>
      <c r="XEF388" s="15"/>
      <c r="XEG388" s="15"/>
      <c r="XEH388" s="15"/>
      <c r="XEI388" s="15"/>
      <c r="XEJ388" s="15"/>
      <c r="XEK388" s="15"/>
      <c r="XEL388" s="15"/>
      <c r="XEM388" s="15"/>
      <c r="XEN388" s="15"/>
      <c r="XEO388" s="15"/>
      <c r="XEP388" s="15"/>
      <c r="XEQ388" s="15"/>
      <c r="XER388" s="15"/>
      <c r="XES388" s="15"/>
      <c r="XET388" s="15"/>
      <c r="XEU388" s="15"/>
      <c r="XEV388" s="15"/>
      <c r="XEW388" s="15"/>
      <c r="XEX388" s="15"/>
      <c r="XEY388" s="15"/>
      <c r="XEZ388" s="15"/>
      <c r="XFA388" s="15"/>
      <c r="XFB388" s="15"/>
      <c r="XFC388" s="15"/>
      <c r="XFD388" s="15"/>
    </row>
    <row r="389" spans="1:21 16335:16384" ht="29.25">
      <c r="A389" s="103"/>
      <c r="B389" s="133"/>
      <c r="C389" s="33"/>
      <c r="D389" s="130" t="s">
        <v>108</v>
      </c>
      <c r="E389" s="33"/>
      <c r="F389" s="141" t="s">
        <v>376</v>
      </c>
      <c r="G389" s="33"/>
      <c r="H389" s="33"/>
      <c r="I389" s="33"/>
      <c r="J389" s="33"/>
      <c r="K389" s="33"/>
      <c r="L389" s="103"/>
      <c r="M389" s="103"/>
      <c r="N389" s="133"/>
      <c r="O389" s="103"/>
      <c r="P389" s="103"/>
      <c r="Q389" s="103"/>
      <c r="R389" s="103"/>
      <c r="S389" s="103"/>
      <c r="T389" s="103"/>
      <c r="U389" s="103"/>
      <c r="XDG389" s="15"/>
      <c r="XDH389" s="15"/>
      <c r="XDI389" s="15"/>
      <c r="XDJ389" s="15"/>
      <c r="XDK389" s="15"/>
      <c r="XDL389" s="15"/>
      <c r="XDM389" s="15"/>
      <c r="XDN389" s="15"/>
      <c r="XDO389" s="15"/>
      <c r="XDP389" s="15"/>
      <c r="XDQ389" s="15"/>
      <c r="XDR389" s="15"/>
      <c r="XDS389" s="15"/>
      <c r="XDT389" s="15"/>
      <c r="XDU389" s="15"/>
      <c r="XDV389" s="15"/>
      <c r="XDW389" s="15"/>
      <c r="XDX389" s="15"/>
      <c r="XDY389" s="15"/>
      <c r="XDZ389" s="15"/>
      <c r="XEA389" s="15"/>
      <c r="XEB389" s="15"/>
      <c r="XEC389" s="15"/>
      <c r="XED389" s="15"/>
      <c r="XEE389" s="15"/>
      <c r="XEF389" s="15"/>
      <c r="XEG389" s="15"/>
      <c r="XEH389" s="15"/>
      <c r="XEI389" s="15"/>
      <c r="XEJ389" s="15"/>
      <c r="XEK389" s="15"/>
      <c r="XEL389" s="15"/>
      <c r="XEM389" s="15"/>
      <c r="XEN389" s="15"/>
      <c r="XEO389" s="15"/>
      <c r="XEP389" s="15"/>
      <c r="XEQ389" s="15"/>
      <c r="XER389" s="15"/>
      <c r="XES389" s="15"/>
      <c r="XET389" s="15"/>
      <c r="XEU389" s="15"/>
      <c r="XEV389" s="15"/>
      <c r="XEW389" s="15"/>
      <c r="XEX389" s="15"/>
      <c r="XEY389" s="15"/>
      <c r="XEZ389" s="15"/>
      <c r="XFA389" s="15"/>
      <c r="XFB389" s="15"/>
      <c r="XFC389" s="15"/>
      <c r="XFD389" s="15"/>
    </row>
    <row r="390" spans="1:21 16335:16384" ht="11.25">
      <c r="A390" s="103"/>
      <c r="B390" s="133"/>
      <c r="C390" s="33"/>
      <c r="D390" s="131" t="s">
        <v>110</v>
      </c>
      <c r="E390" s="33"/>
      <c r="F390" s="132" t="s">
        <v>377</v>
      </c>
      <c r="G390" s="33"/>
      <c r="H390" s="33"/>
      <c r="I390" s="33"/>
      <c r="J390" s="33"/>
      <c r="K390" s="33"/>
      <c r="L390" s="103"/>
      <c r="M390" s="103"/>
      <c r="N390" s="133"/>
      <c r="O390" s="103"/>
      <c r="P390" s="103"/>
      <c r="Q390" s="103"/>
      <c r="R390" s="103"/>
      <c r="S390" s="103"/>
      <c r="T390" s="103"/>
      <c r="U390" s="103"/>
      <c r="XDG390" s="15"/>
      <c r="XDH390" s="15"/>
      <c r="XDI390" s="15"/>
      <c r="XDJ390" s="15"/>
      <c r="XDK390" s="15"/>
      <c r="XDL390" s="15"/>
      <c r="XDM390" s="15"/>
      <c r="XDN390" s="15"/>
      <c r="XDO390" s="15"/>
      <c r="XDP390" s="15"/>
      <c r="XDQ390" s="15"/>
      <c r="XDR390" s="15"/>
      <c r="XDS390" s="15"/>
      <c r="XDT390" s="15"/>
      <c r="XDU390" s="15"/>
      <c r="XDV390" s="15"/>
      <c r="XDW390" s="15"/>
      <c r="XDX390" s="15"/>
      <c r="XDY390" s="15"/>
      <c r="XDZ390" s="15"/>
      <c r="XEA390" s="15"/>
      <c r="XEB390" s="15"/>
      <c r="XEC390" s="15"/>
      <c r="XED390" s="15"/>
      <c r="XEE390" s="15"/>
      <c r="XEF390" s="15"/>
      <c r="XEG390" s="15"/>
      <c r="XEH390" s="15"/>
      <c r="XEI390" s="15"/>
      <c r="XEJ390" s="15"/>
      <c r="XEK390" s="15"/>
      <c r="XEL390" s="15"/>
      <c r="XEM390" s="15"/>
      <c r="XEN390" s="15"/>
      <c r="XEO390" s="15"/>
      <c r="XEP390" s="15"/>
      <c r="XEQ390" s="15"/>
      <c r="XER390" s="15"/>
      <c r="XES390" s="15"/>
      <c r="XET390" s="15"/>
      <c r="XEU390" s="15"/>
      <c r="XEV390" s="15"/>
      <c r="XEW390" s="15"/>
      <c r="XEX390" s="15"/>
      <c r="XEY390" s="15"/>
      <c r="XEZ390" s="15"/>
      <c r="XFA390" s="15"/>
      <c r="XFB390" s="15"/>
      <c r="XFC390" s="15"/>
      <c r="XFD390" s="15"/>
    </row>
    <row r="391" spans="1:21 16335:16384" s="104" customFormat="1" ht="22.9" customHeight="1">
      <c r="A391" s="113"/>
      <c r="B391" s="114"/>
      <c r="C391" s="113"/>
      <c r="D391" s="115" t="s">
        <v>49</v>
      </c>
      <c r="E391" s="119" t="s">
        <v>378</v>
      </c>
      <c r="F391" s="119" t="s">
        <v>379</v>
      </c>
      <c r="G391" s="119"/>
      <c r="H391" s="119"/>
      <c r="I391" s="113"/>
      <c r="J391" s="113"/>
      <c r="K391" s="113"/>
      <c r="L391" s="144">
        <f>SUM(L392:L423)</f>
        <v>0</v>
      </c>
      <c r="M391" s="113"/>
      <c r="N391" s="114"/>
      <c r="O391" s="113"/>
      <c r="P391" s="113"/>
      <c r="Q391" s="113"/>
      <c r="R391" s="113"/>
      <c r="S391" s="113"/>
      <c r="T391" s="113"/>
      <c r="U391" s="113"/>
      <c r="XDG391" s="15"/>
      <c r="XDH391" s="15"/>
      <c r="XDI391" s="15"/>
      <c r="XDJ391" s="15"/>
      <c r="XDK391" s="15"/>
      <c r="XDL391" s="15"/>
      <c r="XDM391" s="15"/>
      <c r="XDN391" s="15"/>
      <c r="XDO391" s="15"/>
      <c r="XDP391" s="15"/>
      <c r="XDQ391" s="15"/>
      <c r="XDR391" s="15"/>
      <c r="XDS391" s="15"/>
      <c r="XDT391" s="15"/>
      <c r="XDU391" s="15"/>
      <c r="XDV391" s="15"/>
      <c r="XDW391" s="15"/>
      <c r="XDX391" s="15"/>
      <c r="XDY391" s="15"/>
      <c r="XDZ391" s="15"/>
      <c r="XEA391" s="15"/>
      <c r="XEB391" s="15"/>
      <c r="XEC391" s="15"/>
      <c r="XED391" s="15"/>
      <c r="XEE391" s="15"/>
      <c r="XEF391" s="15"/>
      <c r="XEG391" s="15"/>
      <c r="XEH391" s="15"/>
      <c r="XEI391" s="15"/>
      <c r="XEJ391" s="15"/>
      <c r="XEK391" s="15"/>
      <c r="XEL391" s="15"/>
      <c r="XEM391" s="15"/>
      <c r="XEN391" s="15"/>
      <c r="XEO391" s="15"/>
      <c r="XEP391" s="15"/>
      <c r="XEQ391" s="15"/>
      <c r="XER391" s="15"/>
      <c r="XES391" s="15"/>
      <c r="XET391" s="15"/>
      <c r="XEU391" s="15"/>
      <c r="XEV391" s="15"/>
      <c r="XEW391" s="15"/>
      <c r="XEX391" s="15"/>
      <c r="XEY391" s="15"/>
      <c r="XEZ391" s="15"/>
      <c r="XFA391" s="15"/>
      <c r="XFB391" s="15"/>
      <c r="XFC391" s="15"/>
      <c r="XFD391" s="15"/>
    </row>
    <row r="392" spans="1:21 16335:16384" s="104" customFormat="1" ht="24.2" customHeight="1">
      <c r="A392" s="33"/>
      <c r="B392" s="34"/>
      <c r="C392" s="121">
        <v>55</v>
      </c>
      <c r="D392" s="121" t="s">
        <v>103</v>
      </c>
      <c r="E392" s="122" t="s">
        <v>380</v>
      </c>
      <c r="F392" s="336" t="s">
        <v>381</v>
      </c>
      <c r="G392" s="336"/>
      <c r="H392" s="336"/>
      <c r="I392" s="126" t="s">
        <v>106</v>
      </c>
      <c r="J392" s="127">
        <f>J397+J399</f>
        <v>180.64999999999998</v>
      </c>
      <c r="K392" s="128"/>
      <c r="L392" s="128">
        <f>J392*K392</f>
        <v>0</v>
      </c>
      <c r="M392" s="129" t="s">
        <v>107</v>
      </c>
      <c r="N392" s="34"/>
      <c r="O392" s="33"/>
      <c r="P392" s="33"/>
      <c r="Q392" s="33"/>
      <c r="R392" s="33"/>
      <c r="S392" s="33"/>
      <c r="T392" s="33"/>
      <c r="U392" s="33"/>
      <c r="XDG392" s="15"/>
      <c r="XDH392" s="15"/>
      <c r="XDI392" s="15"/>
      <c r="XDJ392" s="15"/>
      <c r="XDK392" s="15"/>
      <c r="XDL392" s="15"/>
      <c r="XDM392" s="15"/>
      <c r="XDN392" s="15"/>
      <c r="XDO392" s="15"/>
      <c r="XDP392" s="15"/>
      <c r="XDQ392" s="15"/>
      <c r="XDR392" s="15"/>
      <c r="XDS392" s="15"/>
      <c r="XDT392" s="15"/>
      <c r="XDU392" s="15"/>
      <c r="XDV392" s="15"/>
      <c r="XDW392" s="15"/>
      <c r="XDX392" s="15"/>
      <c r="XDY392" s="15"/>
      <c r="XDZ392" s="15"/>
      <c r="XEA392" s="15"/>
      <c r="XEB392" s="15"/>
      <c r="XEC392" s="15"/>
      <c r="XED392" s="15"/>
      <c r="XEE392" s="15"/>
      <c r="XEF392" s="15"/>
      <c r="XEG392" s="15"/>
      <c r="XEH392" s="15"/>
      <c r="XEI392" s="15"/>
      <c r="XEJ392" s="15"/>
      <c r="XEK392" s="15"/>
      <c r="XEL392" s="15"/>
      <c r="XEM392" s="15"/>
      <c r="XEN392" s="15"/>
      <c r="XEO392" s="15"/>
      <c r="XEP392" s="15"/>
      <c r="XEQ392" s="15"/>
      <c r="XER392" s="15"/>
      <c r="XES392" s="15"/>
      <c r="XET392" s="15"/>
      <c r="XEU392" s="15"/>
      <c r="XEV392" s="15"/>
      <c r="XEW392" s="15"/>
      <c r="XEX392" s="15"/>
      <c r="XEY392" s="15"/>
      <c r="XEZ392" s="15"/>
      <c r="XFA392" s="15"/>
      <c r="XFB392" s="15"/>
      <c r="XFC392" s="15"/>
      <c r="XFD392" s="15"/>
    </row>
    <row r="393" spans="1:21 16335:16384" s="103" customFormat="1" ht="19.5">
      <c r="A393" s="33"/>
      <c r="B393" s="34"/>
      <c r="C393" s="33"/>
      <c r="D393" s="130" t="s">
        <v>108</v>
      </c>
      <c r="E393" s="33"/>
      <c r="F393" s="141" t="s">
        <v>382</v>
      </c>
      <c r="G393" s="141"/>
      <c r="H393" s="141"/>
      <c r="I393" s="33"/>
      <c r="J393" s="33"/>
      <c r="K393" s="33"/>
      <c r="L393" s="33"/>
      <c r="M393" s="33"/>
      <c r="N393" s="34"/>
      <c r="O393" s="33"/>
      <c r="P393" s="33"/>
      <c r="Q393" s="33"/>
      <c r="R393" s="33"/>
      <c r="S393" s="33"/>
      <c r="T393" s="33"/>
      <c r="U393" s="33"/>
      <c r="XDG393" s="15"/>
      <c r="XDH393" s="15"/>
      <c r="XDI393" s="15"/>
      <c r="XDJ393" s="15"/>
      <c r="XDK393" s="15"/>
      <c r="XDL393" s="15"/>
      <c r="XDM393" s="15"/>
      <c r="XDN393" s="15"/>
      <c r="XDO393" s="15"/>
      <c r="XDP393" s="15"/>
      <c r="XDQ393" s="15"/>
      <c r="XDR393" s="15"/>
      <c r="XDS393" s="15"/>
      <c r="XDT393" s="15"/>
      <c r="XDU393" s="15"/>
      <c r="XDV393" s="15"/>
      <c r="XDW393" s="15"/>
      <c r="XDX393" s="15"/>
      <c r="XDY393" s="15"/>
      <c r="XDZ393" s="15"/>
      <c r="XEA393" s="15"/>
      <c r="XEB393" s="15"/>
      <c r="XEC393" s="15"/>
      <c r="XED393" s="15"/>
      <c r="XEE393" s="15"/>
      <c r="XEF393" s="15"/>
      <c r="XEG393" s="15"/>
      <c r="XEH393" s="15"/>
      <c r="XEI393" s="15"/>
      <c r="XEJ393" s="15"/>
      <c r="XEK393" s="15"/>
      <c r="XEL393" s="15"/>
      <c r="XEM393" s="15"/>
      <c r="XEN393" s="15"/>
      <c r="XEO393" s="15"/>
      <c r="XEP393" s="15"/>
      <c r="XEQ393" s="15"/>
      <c r="XER393" s="15"/>
      <c r="XES393" s="15"/>
      <c r="XET393" s="15"/>
      <c r="XEU393" s="15"/>
      <c r="XEV393" s="15"/>
      <c r="XEW393" s="15"/>
      <c r="XEX393" s="15"/>
      <c r="XEY393" s="15"/>
      <c r="XEZ393" s="15"/>
      <c r="XFA393" s="15"/>
      <c r="XFB393" s="15"/>
      <c r="XFC393" s="15"/>
      <c r="XFD393" s="15"/>
    </row>
    <row r="394" spans="1:21 16335:16384" s="104" customFormat="1" ht="11.25">
      <c r="A394" s="33"/>
      <c r="B394" s="34"/>
      <c r="C394" s="33"/>
      <c r="D394" s="131" t="s">
        <v>110</v>
      </c>
      <c r="E394" s="33"/>
      <c r="F394" s="132" t="s">
        <v>383</v>
      </c>
      <c r="G394" s="132"/>
      <c r="H394" s="132"/>
      <c r="I394" s="33"/>
      <c r="J394" s="33"/>
      <c r="K394" s="33"/>
      <c r="L394" s="33"/>
      <c r="M394" s="33"/>
      <c r="N394" s="34"/>
      <c r="O394" s="33"/>
      <c r="P394" s="33"/>
      <c r="Q394" s="33"/>
      <c r="R394" s="33"/>
      <c r="S394" s="33"/>
      <c r="T394" s="33"/>
      <c r="U394" s="33"/>
      <c r="XDG394" s="15"/>
      <c r="XDH394" s="15"/>
      <c r="XDI394" s="15"/>
      <c r="XDJ394" s="15"/>
      <c r="XDK394" s="15"/>
      <c r="XDL394" s="15"/>
      <c r="XDM394" s="15"/>
      <c r="XDN394" s="15"/>
      <c r="XDO394" s="15"/>
      <c r="XDP394" s="15"/>
      <c r="XDQ394" s="15"/>
      <c r="XDR394" s="15"/>
      <c r="XDS394" s="15"/>
      <c r="XDT394" s="15"/>
      <c r="XDU394" s="15"/>
      <c r="XDV394" s="15"/>
      <c r="XDW394" s="15"/>
      <c r="XDX394" s="15"/>
      <c r="XDY394" s="15"/>
      <c r="XDZ394" s="15"/>
      <c r="XEA394" s="15"/>
      <c r="XEB394" s="15"/>
      <c r="XEC394" s="15"/>
      <c r="XED394" s="15"/>
      <c r="XEE394" s="15"/>
      <c r="XEF394" s="15"/>
      <c r="XEG394" s="15"/>
      <c r="XEH394" s="15"/>
      <c r="XEI394" s="15"/>
      <c r="XEJ394" s="15"/>
      <c r="XEK394" s="15"/>
      <c r="XEL394" s="15"/>
      <c r="XEM394" s="15"/>
      <c r="XEN394" s="15"/>
      <c r="XEO394" s="15"/>
      <c r="XEP394" s="15"/>
      <c r="XEQ394" s="15"/>
      <c r="XER394" s="15"/>
      <c r="XES394" s="15"/>
      <c r="XET394" s="15"/>
      <c r="XEU394" s="15"/>
      <c r="XEV394" s="15"/>
      <c r="XEW394" s="15"/>
      <c r="XEX394" s="15"/>
      <c r="XEY394" s="15"/>
      <c r="XEZ394" s="15"/>
      <c r="XFA394" s="15"/>
      <c r="XFB394" s="15"/>
      <c r="XFC394" s="15"/>
      <c r="XFD394" s="15"/>
    </row>
    <row r="395" spans="1:21 16335:16384" s="103" customFormat="1" ht="22.5">
      <c r="B395" s="133"/>
      <c r="D395" s="130" t="s">
        <v>112</v>
      </c>
      <c r="E395" s="134"/>
      <c r="F395" s="135" t="s">
        <v>384</v>
      </c>
      <c r="G395" s="135"/>
      <c r="H395" s="135"/>
      <c r="J395" s="134"/>
      <c r="N395" s="133"/>
      <c r="XDG395" s="15"/>
      <c r="XDH395" s="15"/>
      <c r="XDI395" s="15"/>
      <c r="XDJ395" s="15"/>
      <c r="XDK395" s="15"/>
      <c r="XDL395" s="15"/>
      <c r="XDM395" s="15"/>
      <c r="XDN395" s="15"/>
      <c r="XDO395" s="15"/>
      <c r="XDP395" s="15"/>
      <c r="XDQ395" s="15"/>
      <c r="XDR395" s="15"/>
      <c r="XDS395" s="15"/>
      <c r="XDT395" s="15"/>
      <c r="XDU395" s="15"/>
      <c r="XDV395" s="15"/>
      <c r="XDW395" s="15"/>
      <c r="XDX395" s="15"/>
      <c r="XDY395" s="15"/>
      <c r="XDZ395" s="15"/>
      <c r="XEA395" s="15"/>
      <c r="XEB395" s="15"/>
      <c r="XEC395" s="15"/>
      <c r="XED395" s="15"/>
      <c r="XEE395" s="15"/>
      <c r="XEF395" s="15"/>
      <c r="XEG395" s="15"/>
      <c r="XEH395" s="15"/>
      <c r="XEI395" s="15"/>
      <c r="XEJ395" s="15"/>
      <c r="XEK395" s="15"/>
      <c r="XEL395" s="15"/>
      <c r="XEM395" s="15"/>
      <c r="XEN395" s="15"/>
      <c r="XEO395" s="15"/>
      <c r="XEP395" s="15"/>
      <c r="XEQ395" s="15"/>
      <c r="XER395" s="15"/>
      <c r="XES395" s="15"/>
      <c r="XET395" s="15"/>
      <c r="XEU395" s="15"/>
      <c r="XEV395" s="15"/>
      <c r="XEW395" s="15"/>
      <c r="XEX395" s="15"/>
      <c r="XEY395" s="15"/>
      <c r="XEZ395" s="15"/>
      <c r="XFA395" s="15"/>
      <c r="XFB395" s="15"/>
      <c r="XFC395" s="15"/>
      <c r="XFD395" s="15"/>
    </row>
    <row r="396" spans="1:21 16335:16384" s="104" customFormat="1" ht="11.25">
      <c r="A396" s="103"/>
      <c r="B396" s="133"/>
      <c r="C396" s="103"/>
      <c r="D396" s="130" t="s">
        <v>112</v>
      </c>
      <c r="E396" s="134"/>
      <c r="F396" s="138" t="s">
        <v>385</v>
      </c>
      <c r="G396" s="138"/>
      <c r="H396" s="138"/>
      <c r="J396" s="140"/>
      <c r="K396" s="103"/>
      <c r="L396" s="103"/>
      <c r="M396" s="103"/>
      <c r="N396" s="133"/>
      <c r="O396" s="103"/>
      <c r="P396" s="103"/>
      <c r="Q396" s="103"/>
      <c r="R396" s="103"/>
      <c r="S396" s="103"/>
      <c r="T396" s="103"/>
      <c r="U396" s="103"/>
      <c r="XDG396" s="15"/>
      <c r="XDH396" s="15"/>
      <c r="XDI396" s="15"/>
      <c r="XDJ396" s="15"/>
      <c r="XDK396" s="15"/>
      <c r="XDL396" s="15"/>
      <c r="XDM396" s="15"/>
      <c r="XDN396" s="15"/>
      <c r="XDO396" s="15"/>
      <c r="XDP396" s="15"/>
      <c r="XDQ396" s="15"/>
      <c r="XDR396" s="15"/>
      <c r="XDS396" s="15"/>
      <c r="XDT396" s="15"/>
      <c r="XDU396" s="15"/>
      <c r="XDV396" s="15"/>
      <c r="XDW396" s="15"/>
      <c r="XDX396" s="15"/>
      <c r="XDY396" s="15"/>
      <c r="XDZ396" s="15"/>
      <c r="XEA396" s="15"/>
      <c r="XEB396" s="15"/>
      <c r="XEC396" s="15"/>
      <c r="XED396" s="15"/>
      <c r="XEE396" s="15"/>
      <c r="XEF396" s="15"/>
      <c r="XEG396" s="15"/>
      <c r="XEH396" s="15"/>
      <c r="XEI396" s="15"/>
      <c r="XEJ396" s="15"/>
      <c r="XEK396" s="15"/>
      <c r="XEL396" s="15"/>
      <c r="XEM396" s="15"/>
      <c r="XEN396" s="15"/>
      <c r="XEO396" s="15"/>
      <c r="XEP396" s="15"/>
      <c r="XEQ396" s="15"/>
      <c r="XER396" s="15"/>
      <c r="XES396" s="15"/>
      <c r="XET396" s="15"/>
      <c r="XEU396" s="15"/>
      <c r="XEV396" s="15"/>
      <c r="XEW396" s="15"/>
      <c r="XEX396" s="15"/>
      <c r="XEY396" s="15"/>
      <c r="XEZ396" s="15"/>
      <c r="XFA396" s="15"/>
      <c r="XFB396" s="15"/>
      <c r="XFC396" s="15"/>
      <c r="XFD396" s="15"/>
    </row>
    <row r="397" spans="1:21 16335:16384" s="104" customFormat="1" ht="11.25">
      <c r="A397" s="103"/>
      <c r="B397" s="133"/>
      <c r="C397" s="103"/>
      <c r="D397" s="130" t="s">
        <v>112</v>
      </c>
      <c r="E397" s="134"/>
      <c r="F397" s="138" t="s">
        <v>386</v>
      </c>
      <c r="G397" s="138"/>
      <c r="H397" s="138"/>
      <c r="J397" s="140">
        <f>(17+16+13+16+13+16)*1.15</f>
        <v>104.64999999999999</v>
      </c>
      <c r="K397" s="103"/>
      <c r="L397" s="103"/>
      <c r="M397" s="103"/>
      <c r="N397" s="133"/>
      <c r="O397" s="103"/>
      <c r="P397" s="103"/>
      <c r="Q397" s="103"/>
      <c r="R397" s="103"/>
      <c r="S397" s="103"/>
      <c r="T397" s="103"/>
      <c r="U397" s="103"/>
      <c r="XDG397" s="15"/>
      <c r="XDH397" s="15"/>
      <c r="XDI397" s="15"/>
      <c r="XDJ397" s="15"/>
      <c r="XDK397" s="15"/>
      <c r="XDL397" s="15"/>
      <c r="XDM397" s="15"/>
      <c r="XDN397" s="15"/>
      <c r="XDO397" s="15"/>
      <c r="XDP397" s="15"/>
      <c r="XDQ397" s="15"/>
      <c r="XDR397" s="15"/>
      <c r="XDS397" s="15"/>
      <c r="XDT397" s="15"/>
      <c r="XDU397" s="15"/>
      <c r="XDV397" s="15"/>
      <c r="XDW397" s="15"/>
      <c r="XDX397" s="15"/>
      <c r="XDY397" s="15"/>
      <c r="XDZ397" s="15"/>
      <c r="XEA397" s="15"/>
      <c r="XEB397" s="15"/>
      <c r="XEC397" s="15"/>
      <c r="XED397" s="15"/>
      <c r="XEE397" s="15"/>
      <c r="XEF397" s="15"/>
      <c r="XEG397" s="15"/>
      <c r="XEH397" s="15"/>
      <c r="XEI397" s="15"/>
      <c r="XEJ397" s="15"/>
      <c r="XEK397" s="15"/>
      <c r="XEL397" s="15"/>
      <c r="XEM397" s="15"/>
      <c r="XEN397" s="15"/>
      <c r="XEO397" s="15"/>
      <c r="XEP397" s="15"/>
      <c r="XEQ397" s="15"/>
      <c r="XER397" s="15"/>
      <c r="XES397" s="15"/>
      <c r="XET397" s="15"/>
      <c r="XEU397" s="15"/>
      <c r="XEV397" s="15"/>
      <c r="XEW397" s="15"/>
      <c r="XEX397" s="15"/>
      <c r="XEY397" s="15"/>
      <c r="XEZ397" s="15"/>
      <c r="XFA397" s="15"/>
      <c r="XFB397" s="15"/>
      <c r="XFC397" s="15"/>
      <c r="XFD397" s="15"/>
    </row>
    <row r="398" spans="1:21 16335:16384" s="104" customFormat="1" ht="11.25">
      <c r="B398" s="136"/>
      <c r="D398" s="130" t="s">
        <v>112</v>
      </c>
      <c r="E398" s="137"/>
      <c r="F398" s="135" t="s">
        <v>387</v>
      </c>
      <c r="G398" s="135"/>
      <c r="H398" s="135"/>
      <c r="I398" s="103"/>
      <c r="J398" s="134"/>
      <c r="N398" s="136"/>
      <c r="XDG398" s="15"/>
      <c r="XDH398" s="15"/>
      <c r="XDI398" s="15"/>
      <c r="XDJ398" s="15"/>
      <c r="XDK398" s="15"/>
      <c r="XDL398" s="15"/>
      <c r="XDM398" s="15"/>
      <c r="XDN398" s="15"/>
      <c r="XDO398" s="15"/>
      <c r="XDP398" s="15"/>
      <c r="XDQ398" s="15"/>
      <c r="XDR398" s="15"/>
      <c r="XDS398" s="15"/>
      <c r="XDT398" s="15"/>
      <c r="XDU398" s="15"/>
      <c r="XDV398" s="15"/>
      <c r="XDW398" s="15"/>
      <c r="XDX398" s="15"/>
      <c r="XDY398" s="15"/>
      <c r="XDZ398" s="15"/>
      <c r="XEA398" s="15"/>
      <c r="XEB398" s="15"/>
      <c r="XEC398" s="15"/>
      <c r="XED398" s="15"/>
      <c r="XEE398" s="15"/>
      <c r="XEF398" s="15"/>
      <c r="XEG398" s="15"/>
      <c r="XEH398" s="15"/>
      <c r="XEI398" s="15"/>
      <c r="XEJ398" s="15"/>
      <c r="XEK398" s="15"/>
      <c r="XEL398" s="15"/>
      <c r="XEM398" s="15"/>
      <c r="XEN398" s="15"/>
      <c r="XEO398" s="15"/>
      <c r="XEP398" s="15"/>
      <c r="XEQ398" s="15"/>
      <c r="XER398" s="15"/>
      <c r="XES398" s="15"/>
      <c r="XET398" s="15"/>
      <c r="XEU398" s="15"/>
      <c r="XEV398" s="15"/>
      <c r="XEW398" s="15"/>
      <c r="XEX398" s="15"/>
      <c r="XEY398" s="15"/>
      <c r="XEZ398" s="15"/>
      <c r="XFA398" s="15"/>
      <c r="XFB398" s="15"/>
      <c r="XFC398" s="15"/>
      <c r="XFD398" s="15"/>
    </row>
    <row r="399" spans="1:21 16335:16384" s="104" customFormat="1" ht="11.25">
      <c r="B399" s="136"/>
      <c r="D399" s="130" t="s">
        <v>112</v>
      </c>
      <c r="E399" s="137"/>
      <c r="F399" s="138" t="s">
        <v>388</v>
      </c>
      <c r="G399" s="138"/>
      <c r="H399" s="138"/>
      <c r="J399" s="140">
        <v>76</v>
      </c>
      <c r="N399" s="136"/>
      <c r="XDG399" s="15"/>
      <c r="XDH399" s="15"/>
      <c r="XDI399" s="15"/>
      <c r="XDJ399" s="15"/>
      <c r="XDK399" s="15"/>
      <c r="XDL399" s="15"/>
      <c r="XDM399" s="15"/>
      <c r="XDN399" s="15"/>
      <c r="XDO399" s="15"/>
      <c r="XDP399" s="15"/>
      <c r="XDQ399" s="15"/>
      <c r="XDR399" s="15"/>
      <c r="XDS399" s="15"/>
      <c r="XDT399" s="15"/>
      <c r="XDU399" s="15"/>
      <c r="XDV399" s="15"/>
      <c r="XDW399" s="15"/>
      <c r="XDX399" s="15"/>
      <c r="XDY399" s="15"/>
      <c r="XDZ399" s="15"/>
      <c r="XEA399" s="15"/>
      <c r="XEB399" s="15"/>
      <c r="XEC399" s="15"/>
      <c r="XED399" s="15"/>
      <c r="XEE399" s="15"/>
      <c r="XEF399" s="15"/>
      <c r="XEG399" s="15"/>
      <c r="XEH399" s="15"/>
      <c r="XEI399" s="15"/>
      <c r="XEJ399" s="15"/>
      <c r="XEK399" s="15"/>
      <c r="XEL399" s="15"/>
      <c r="XEM399" s="15"/>
      <c r="XEN399" s="15"/>
      <c r="XEO399" s="15"/>
      <c r="XEP399" s="15"/>
      <c r="XEQ399" s="15"/>
      <c r="XER399" s="15"/>
      <c r="XES399" s="15"/>
      <c r="XET399" s="15"/>
      <c r="XEU399" s="15"/>
      <c r="XEV399" s="15"/>
      <c r="XEW399" s="15"/>
      <c r="XEX399" s="15"/>
      <c r="XEY399" s="15"/>
      <c r="XEZ399" s="15"/>
      <c r="XFA399" s="15"/>
      <c r="XFB399" s="15"/>
      <c r="XFC399" s="15"/>
      <c r="XFD399" s="15"/>
    </row>
    <row r="400" spans="1:21 16335:16384" s="104" customFormat="1" ht="24.2" customHeight="1">
      <c r="A400" s="33"/>
      <c r="B400" s="34"/>
      <c r="C400" s="121">
        <v>56</v>
      </c>
      <c r="D400" s="121" t="s">
        <v>103</v>
      </c>
      <c r="E400" s="122" t="s">
        <v>389</v>
      </c>
      <c r="F400" s="336" t="s">
        <v>390</v>
      </c>
      <c r="G400" s="336"/>
      <c r="H400" s="336"/>
      <c r="I400" s="126" t="s">
        <v>106</v>
      </c>
      <c r="J400" s="127">
        <f>J405+J407</f>
        <v>180.64999999999998</v>
      </c>
      <c r="K400" s="128"/>
      <c r="L400" s="128">
        <f>J400*K400</f>
        <v>0</v>
      </c>
      <c r="M400" s="129" t="s">
        <v>107</v>
      </c>
      <c r="N400" s="34"/>
      <c r="O400" s="33"/>
      <c r="P400" s="33"/>
      <c r="Q400" s="33"/>
      <c r="R400" s="33"/>
      <c r="S400" s="33"/>
      <c r="T400" s="33"/>
      <c r="U400" s="33"/>
      <c r="XDG400" s="15"/>
      <c r="XDH400" s="15"/>
      <c r="XDI400" s="15"/>
      <c r="XDJ400" s="15"/>
      <c r="XDK400" s="15"/>
      <c r="XDL400" s="15"/>
      <c r="XDM400" s="15"/>
      <c r="XDN400" s="15"/>
      <c r="XDO400" s="15"/>
      <c r="XDP400" s="15"/>
      <c r="XDQ400" s="15"/>
      <c r="XDR400" s="15"/>
      <c r="XDS400" s="15"/>
      <c r="XDT400" s="15"/>
      <c r="XDU400" s="15"/>
      <c r="XDV400" s="15"/>
      <c r="XDW400" s="15"/>
      <c r="XDX400" s="15"/>
      <c r="XDY400" s="15"/>
      <c r="XDZ400" s="15"/>
      <c r="XEA400" s="15"/>
      <c r="XEB400" s="15"/>
      <c r="XEC400" s="15"/>
      <c r="XED400" s="15"/>
      <c r="XEE400" s="15"/>
      <c r="XEF400" s="15"/>
      <c r="XEG400" s="15"/>
      <c r="XEH400" s="15"/>
      <c r="XEI400" s="15"/>
      <c r="XEJ400" s="15"/>
      <c r="XEK400" s="15"/>
      <c r="XEL400" s="15"/>
      <c r="XEM400" s="15"/>
      <c r="XEN400" s="15"/>
      <c r="XEO400" s="15"/>
      <c r="XEP400" s="15"/>
      <c r="XEQ400" s="15"/>
      <c r="XER400" s="15"/>
      <c r="XES400" s="15"/>
      <c r="XET400" s="15"/>
      <c r="XEU400" s="15"/>
      <c r="XEV400" s="15"/>
      <c r="XEW400" s="15"/>
      <c r="XEX400" s="15"/>
      <c r="XEY400" s="15"/>
      <c r="XEZ400" s="15"/>
      <c r="XFA400" s="15"/>
      <c r="XFB400" s="15"/>
      <c r="XFC400" s="15"/>
      <c r="XFD400" s="15"/>
    </row>
    <row r="401" spans="1:21 16335:16384" s="104" customFormat="1" ht="19.5">
      <c r="A401" s="33"/>
      <c r="B401" s="34"/>
      <c r="C401" s="33"/>
      <c r="D401" s="130" t="s">
        <v>108</v>
      </c>
      <c r="E401" s="33"/>
      <c r="F401" s="141" t="s">
        <v>391</v>
      </c>
      <c r="G401" s="141"/>
      <c r="H401" s="141"/>
      <c r="I401" s="33"/>
      <c r="J401" s="33"/>
      <c r="K401" s="33"/>
      <c r="L401" s="33"/>
      <c r="M401" s="33"/>
      <c r="N401" s="34"/>
      <c r="O401" s="33"/>
      <c r="P401" s="33"/>
      <c r="Q401" s="33"/>
      <c r="R401" s="33"/>
      <c r="S401" s="33"/>
      <c r="T401" s="33"/>
      <c r="U401" s="33"/>
      <c r="XDG401" s="15"/>
      <c r="XDH401" s="15"/>
      <c r="XDI401" s="15"/>
      <c r="XDJ401" s="15"/>
      <c r="XDK401" s="15"/>
      <c r="XDL401" s="15"/>
      <c r="XDM401" s="15"/>
      <c r="XDN401" s="15"/>
      <c r="XDO401" s="15"/>
      <c r="XDP401" s="15"/>
      <c r="XDQ401" s="15"/>
      <c r="XDR401" s="15"/>
      <c r="XDS401" s="15"/>
      <c r="XDT401" s="15"/>
      <c r="XDU401" s="15"/>
      <c r="XDV401" s="15"/>
      <c r="XDW401" s="15"/>
      <c r="XDX401" s="15"/>
      <c r="XDY401" s="15"/>
      <c r="XDZ401" s="15"/>
      <c r="XEA401" s="15"/>
      <c r="XEB401" s="15"/>
      <c r="XEC401" s="15"/>
      <c r="XED401" s="15"/>
      <c r="XEE401" s="15"/>
      <c r="XEF401" s="15"/>
      <c r="XEG401" s="15"/>
      <c r="XEH401" s="15"/>
      <c r="XEI401" s="15"/>
      <c r="XEJ401" s="15"/>
      <c r="XEK401" s="15"/>
      <c r="XEL401" s="15"/>
      <c r="XEM401" s="15"/>
      <c r="XEN401" s="15"/>
      <c r="XEO401" s="15"/>
      <c r="XEP401" s="15"/>
      <c r="XEQ401" s="15"/>
      <c r="XER401" s="15"/>
      <c r="XES401" s="15"/>
      <c r="XET401" s="15"/>
      <c r="XEU401" s="15"/>
      <c r="XEV401" s="15"/>
      <c r="XEW401" s="15"/>
      <c r="XEX401" s="15"/>
      <c r="XEY401" s="15"/>
      <c r="XEZ401" s="15"/>
      <c r="XFA401" s="15"/>
      <c r="XFB401" s="15"/>
      <c r="XFC401" s="15"/>
      <c r="XFD401" s="15"/>
    </row>
    <row r="402" spans="1:21 16335:16384" s="104" customFormat="1" ht="11.25">
      <c r="A402" s="33"/>
      <c r="B402" s="34"/>
      <c r="C402" s="33"/>
      <c r="D402" s="131" t="s">
        <v>110</v>
      </c>
      <c r="E402" s="33"/>
      <c r="F402" s="132" t="s">
        <v>392</v>
      </c>
      <c r="G402" s="132"/>
      <c r="H402" s="132"/>
      <c r="I402" s="33"/>
      <c r="J402" s="33"/>
      <c r="K402" s="33"/>
      <c r="L402" s="33"/>
      <c r="M402" s="33"/>
      <c r="N402" s="34"/>
      <c r="O402" s="33"/>
      <c r="P402" s="33"/>
      <c r="Q402" s="33"/>
      <c r="R402" s="33"/>
      <c r="S402" s="33"/>
      <c r="T402" s="33"/>
      <c r="U402" s="33"/>
      <c r="XDG402" s="15"/>
      <c r="XDH402" s="15"/>
      <c r="XDI402" s="15"/>
      <c r="XDJ402" s="15"/>
      <c r="XDK402" s="15"/>
      <c r="XDL402" s="15"/>
      <c r="XDM402" s="15"/>
      <c r="XDN402" s="15"/>
      <c r="XDO402" s="15"/>
      <c r="XDP402" s="15"/>
      <c r="XDQ402" s="15"/>
      <c r="XDR402" s="15"/>
      <c r="XDS402" s="15"/>
      <c r="XDT402" s="15"/>
      <c r="XDU402" s="15"/>
      <c r="XDV402" s="15"/>
      <c r="XDW402" s="15"/>
      <c r="XDX402" s="15"/>
      <c r="XDY402" s="15"/>
      <c r="XDZ402" s="15"/>
      <c r="XEA402" s="15"/>
      <c r="XEB402" s="15"/>
      <c r="XEC402" s="15"/>
      <c r="XED402" s="15"/>
      <c r="XEE402" s="15"/>
      <c r="XEF402" s="15"/>
      <c r="XEG402" s="15"/>
      <c r="XEH402" s="15"/>
      <c r="XEI402" s="15"/>
      <c r="XEJ402" s="15"/>
      <c r="XEK402" s="15"/>
      <c r="XEL402" s="15"/>
      <c r="XEM402" s="15"/>
      <c r="XEN402" s="15"/>
      <c r="XEO402" s="15"/>
      <c r="XEP402" s="15"/>
      <c r="XEQ402" s="15"/>
      <c r="XER402" s="15"/>
      <c r="XES402" s="15"/>
      <c r="XET402" s="15"/>
      <c r="XEU402" s="15"/>
      <c r="XEV402" s="15"/>
      <c r="XEW402" s="15"/>
      <c r="XEX402" s="15"/>
      <c r="XEY402" s="15"/>
      <c r="XEZ402" s="15"/>
      <c r="XFA402" s="15"/>
      <c r="XFB402" s="15"/>
      <c r="XFC402" s="15"/>
      <c r="XFD402" s="15"/>
    </row>
    <row r="403" spans="1:21 16335:16384" s="103" customFormat="1" ht="12.75" customHeight="1">
      <c r="B403" s="133"/>
      <c r="D403" s="130" t="s">
        <v>112</v>
      </c>
      <c r="E403" s="134"/>
      <c r="F403" s="337" t="s">
        <v>384</v>
      </c>
      <c r="G403" s="337"/>
      <c r="H403" s="337"/>
      <c r="J403" s="134"/>
      <c r="N403" s="133"/>
      <c r="XDG403" s="15"/>
      <c r="XDH403" s="15"/>
      <c r="XDI403" s="15"/>
      <c r="XDJ403" s="15"/>
      <c r="XDK403" s="15"/>
      <c r="XDL403" s="15"/>
      <c r="XDM403" s="15"/>
      <c r="XDN403" s="15"/>
      <c r="XDO403" s="15"/>
      <c r="XDP403" s="15"/>
      <c r="XDQ403" s="15"/>
      <c r="XDR403" s="15"/>
      <c r="XDS403" s="15"/>
      <c r="XDT403" s="15"/>
      <c r="XDU403" s="15"/>
      <c r="XDV403" s="15"/>
      <c r="XDW403" s="15"/>
      <c r="XDX403" s="15"/>
      <c r="XDY403" s="15"/>
      <c r="XDZ403" s="15"/>
      <c r="XEA403" s="15"/>
      <c r="XEB403" s="15"/>
      <c r="XEC403" s="15"/>
      <c r="XED403" s="15"/>
      <c r="XEE403" s="15"/>
      <c r="XEF403" s="15"/>
      <c r="XEG403" s="15"/>
      <c r="XEH403" s="15"/>
      <c r="XEI403" s="15"/>
      <c r="XEJ403" s="15"/>
      <c r="XEK403" s="15"/>
      <c r="XEL403" s="15"/>
      <c r="XEM403" s="15"/>
      <c r="XEN403" s="15"/>
      <c r="XEO403" s="15"/>
      <c r="XEP403" s="15"/>
      <c r="XEQ403" s="15"/>
      <c r="XER403" s="15"/>
      <c r="XES403" s="15"/>
      <c r="XET403" s="15"/>
      <c r="XEU403" s="15"/>
      <c r="XEV403" s="15"/>
      <c r="XEW403" s="15"/>
      <c r="XEX403" s="15"/>
      <c r="XEY403" s="15"/>
      <c r="XEZ403" s="15"/>
      <c r="XFA403" s="15"/>
      <c r="XFB403" s="15"/>
      <c r="XFC403" s="15"/>
      <c r="XFD403" s="15"/>
    </row>
    <row r="404" spans="1:21 16335:16384" s="104" customFormat="1" ht="11.25">
      <c r="A404" s="103"/>
      <c r="B404" s="133"/>
      <c r="C404" s="103"/>
      <c r="D404" s="130" t="s">
        <v>112</v>
      </c>
      <c r="E404" s="134"/>
      <c r="F404" s="138" t="s">
        <v>385</v>
      </c>
      <c r="G404" s="138"/>
      <c r="H404" s="138"/>
      <c r="J404" s="140"/>
      <c r="K404" s="103"/>
      <c r="L404" s="103"/>
      <c r="M404" s="103"/>
      <c r="N404" s="133"/>
      <c r="O404" s="103"/>
      <c r="P404" s="103"/>
      <c r="Q404" s="103"/>
      <c r="R404" s="103"/>
      <c r="S404" s="103"/>
      <c r="T404" s="103"/>
      <c r="U404" s="103"/>
      <c r="XDG404" s="15"/>
      <c r="XDH404" s="15"/>
      <c r="XDI404" s="15"/>
      <c r="XDJ404" s="15"/>
      <c r="XDK404" s="15"/>
      <c r="XDL404" s="15"/>
      <c r="XDM404" s="15"/>
      <c r="XDN404" s="15"/>
      <c r="XDO404" s="15"/>
      <c r="XDP404" s="15"/>
      <c r="XDQ404" s="15"/>
      <c r="XDR404" s="15"/>
      <c r="XDS404" s="15"/>
      <c r="XDT404" s="15"/>
      <c r="XDU404" s="15"/>
      <c r="XDV404" s="15"/>
      <c r="XDW404" s="15"/>
      <c r="XDX404" s="15"/>
      <c r="XDY404" s="15"/>
      <c r="XDZ404" s="15"/>
      <c r="XEA404" s="15"/>
      <c r="XEB404" s="15"/>
      <c r="XEC404" s="15"/>
      <c r="XED404" s="15"/>
      <c r="XEE404" s="15"/>
      <c r="XEF404" s="15"/>
      <c r="XEG404" s="15"/>
      <c r="XEH404" s="15"/>
      <c r="XEI404" s="15"/>
      <c r="XEJ404" s="15"/>
      <c r="XEK404" s="15"/>
      <c r="XEL404" s="15"/>
      <c r="XEM404" s="15"/>
      <c r="XEN404" s="15"/>
      <c r="XEO404" s="15"/>
      <c r="XEP404" s="15"/>
      <c r="XEQ404" s="15"/>
      <c r="XER404" s="15"/>
      <c r="XES404" s="15"/>
      <c r="XET404" s="15"/>
      <c r="XEU404" s="15"/>
      <c r="XEV404" s="15"/>
      <c r="XEW404" s="15"/>
      <c r="XEX404" s="15"/>
      <c r="XEY404" s="15"/>
      <c r="XEZ404" s="15"/>
      <c r="XFA404" s="15"/>
      <c r="XFB404" s="15"/>
      <c r="XFC404" s="15"/>
      <c r="XFD404" s="15"/>
    </row>
    <row r="405" spans="1:21 16335:16384" s="103" customFormat="1" ht="11.25">
      <c r="B405" s="133"/>
      <c r="D405" s="130" t="s">
        <v>112</v>
      </c>
      <c r="E405" s="134"/>
      <c r="F405" s="138" t="s">
        <v>386</v>
      </c>
      <c r="G405" s="138"/>
      <c r="H405" s="138"/>
      <c r="I405" s="104"/>
      <c r="J405" s="140">
        <f>(17+16+13+16+13+16)*1.15</f>
        <v>104.64999999999999</v>
      </c>
      <c r="N405" s="133"/>
      <c r="XDG405" s="15"/>
      <c r="XDH405" s="15"/>
      <c r="XDI405" s="15"/>
      <c r="XDJ405" s="15"/>
      <c r="XDK405" s="15"/>
      <c r="XDL405" s="15"/>
      <c r="XDM405" s="15"/>
      <c r="XDN405" s="15"/>
      <c r="XDO405" s="15"/>
      <c r="XDP405" s="15"/>
      <c r="XDQ405" s="15"/>
      <c r="XDR405" s="15"/>
      <c r="XDS405" s="15"/>
      <c r="XDT405" s="15"/>
      <c r="XDU405" s="15"/>
      <c r="XDV405" s="15"/>
      <c r="XDW405" s="15"/>
      <c r="XDX405" s="15"/>
      <c r="XDY405" s="15"/>
      <c r="XDZ405" s="15"/>
      <c r="XEA405" s="15"/>
      <c r="XEB405" s="15"/>
      <c r="XEC405" s="15"/>
      <c r="XED405" s="15"/>
      <c r="XEE405" s="15"/>
      <c r="XEF405" s="15"/>
      <c r="XEG405" s="15"/>
      <c r="XEH405" s="15"/>
      <c r="XEI405" s="15"/>
      <c r="XEJ405" s="15"/>
      <c r="XEK405" s="15"/>
      <c r="XEL405" s="15"/>
      <c r="XEM405" s="15"/>
      <c r="XEN405" s="15"/>
      <c r="XEO405" s="15"/>
      <c r="XEP405" s="15"/>
      <c r="XEQ405" s="15"/>
      <c r="XER405" s="15"/>
      <c r="XES405" s="15"/>
      <c r="XET405" s="15"/>
      <c r="XEU405" s="15"/>
      <c r="XEV405" s="15"/>
      <c r="XEW405" s="15"/>
      <c r="XEX405" s="15"/>
      <c r="XEY405" s="15"/>
      <c r="XEZ405" s="15"/>
      <c r="XFA405" s="15"/>
      <c r="XFB405" s="15"/>
      <c r="XFC405" s="15"/>
      <c r="XFD405" s="15"/>
    </row>
    <row r="406" spans="1:21 16335:16384" s="104" customFormat="1" ht="11.25">
      <c r="B406" s="136"/>
      <c r="D406" s="130" t="s">
        <v>112</v>
      </c>
      <c r="E406" s="137"/>
      <c r="F406" s="135" t="s">
        <v>387</v>
      </c>
      <c r="G406" s="135"/>
      <c r="H406" s="135"/>
      <c r="I406" s="103"/>
      <c r="J406" s="134"/>
      <c r="N406" s="136"/>
      <c r="XDG406" s="15"/>
      <c r="XDH406" s="15"/>
      <c r="XDI406" s="15"/>
      <c r="XDJ406" s="15"/>
      <c r="XDK406" s="15"/>
      <c r="XDL406" s="15"/>
      <c r="XDM406" s="15"/>
      <c r="XDN406" s="15"/>
      <c r="XDO406" s="15"/>
      <c r="XDP406" s="15"/>
      <c r="XDQ406" s="15"/>
      <c r="XDR406" s="15"/>
      <c r="XDS406" s="15"/>
      <c r="XDT406" s="15"/>
      <c r="XDU406" s="15"/>
      <c r="XDV406" s="15"/>
      <c r="XDW406" s="15"/>
      <c r="XDX406" s="15"/>
      <c r="XDY406" s="15"/>
      <c r="XDZ406" s="15"/>
      <c r="XEA406" s="15"/>
      <c r="XEB406" s="15"/>
      <c r="XEC406" s="15"/>
      <c r="XED406" s="15"/>
      <c r="XEE406" s="15"/>
      <c r="XEF406" s="15"/>
      <c r="XEG406" s="15"/>
      <c r="XEH406" s="15"/>
      <c r="XEI406" s="15"/>
      <c r="XEJ406" s="15"/>
      <c r="XEK406" s="15"/>
      <c r="XEL406" s="15"/>
      <c r="XEM406" s="15"/>
      <c r="XEN406" s="15"/>
      <c r="XEO406" s="15"/>
      <c r="XEP406" s="15"/>
      <c r="XEQ406" s="15"/>
      <c r="XER406" s="15"/>
      <c r="XES406" s="15"/>
      <c r="XET406" s="15"/>
      <c r="XEU406" s="15"/>
      <c r="XEV406" s="15"/>
      <c r="XEW406" s="15"/>
      <c r="XEX406" s="15"/>
      <c r="XEY406" s="15"/>
      <c r="XEZ406" s="15"/>
      <c r="XFA406" s="15"/>
      <c r="XFB406" s="15"/>
      <c r="XFC406" s="15"/>
      <c r="XFD406" s="15"/>
    </row>
    <row r="407" spans="1:21 16335:16384" s="105" customFormat="1" ht="11.25">
      <c r="A407" s="104"/>
      <c r="B407" s="136"/>
      <c r="C407" s="104"/>
      <c r="D407" s="130" t="s">
        <v>112</v>
      </c>
      <c r="E407" s="137"/>
      <c r="F407" s="138" t="s">
        <v>388</v>
      </c>
      <c r="G407" s="138"/>
      <c r="H407" s="138"/>
      <c r="I407" s="104"/>
      <c r="J407" s="140">
        <v>76</v>
      </c>
      <c r="K407" s="104"/>
      <c r="L407" s="104"/>
      <c r="M407" s="104"/>
      <c r="N407" s="136"/>
      <c r="O407" s="104"/>
      <c r="P407" s="104"/>
      <c r="Q407" s="104"/>
      <c r="R407" s="104"/>
      <c r="S407" s="104"/>
      <c r="T407" s="104"/>
      <c r="U407" s="104"/>
      <c r="XDG407" s="15"/>
      <c r="XDH407" s="15"/>
      <c r="XDI407" s="15"/>
      <c r="XDJ407" s="15"/>
      <c r="XDK407" s="15"/>
      <c r="XDL407" s="15"/>
      <c r="XDM407" s="15"/>
      <c r="XDN407" s="15"/>
      <c r="XDO407" s="15"/>
      <c r="XDP407" s="15"/>
      <c r="XDQ407" s="15"/>
      <c r="XDR407" s="15"/>
      <c r="XDS407" s="15"/>
      <c r="XDT407" s="15"/>
      <c r="XDU407" s="15"/>
      <c r="XDV407" s="15"/>
      <c r="XDW407" s="15"/>
      <c r="XDX407" s="15"/>
      <c r="XDY407" s="15"/>
      <c r="XDZ407" s="15"/>
      <c r="XEA407" s="15"/>
      <c r="XEB407" s="15"/>
      <c r="XEC407" s="15"/>
      <c r="XED407" s="15"/>
      <c r="XEE407" s="15"/>
      <c r="XEF407" s="15"/>
      <c r="XEG407" s="15"/>
      <c r="XEH407" s="15"/>
      <c r="XEI407" s="15"/>
      <c r="XEJ407" s="15"/>
      <c r="XEK407" s="15"/>
      <c r="XEL407" s="15"/>
      <c r="XEM407" s="15"/>
      <c r="XEN407" s="15"/>
      <c r="XEO407" s="15"/>
      <c r="XEP407" s="15"/>
      <c r="XEQ407" s="15"/>
      <c r="XER407" s="15"/>
      <c r="XES407" s="15"/>
      <c r="XET407" s="15"/>
      <c r="XEU407" s="15"/>
      <c r="XEV407" s="15"/>
      <c r="XEW407" s="15"/>
      <c r="XEX407" s="15"/>
      <c r="XEY407" s="15"/>
      <c r="XEZ407" s="15"/>
      <c r="XFA407" s="15"/>
      <c r="XFB407" s="15"/>
      <c r="XFC407" s="15"/>
      <c r="XFD407" s="15"/>
    </row>
    <row r="408" spans="1:21 16335:16384" s="29" customFormat="1" ht="24.2" customHeight="1">
      <c r="A408" s="33"/>
      <c r="B408" s="34"/>
      <c r="C408" s="121">
        <v>57</v>
      </c>
      <c r="D408" s="121" t="s">
        <v>103</v>
      </c>
      <c r="E408" s="122" t="s">
        <v>393</v>
      </c>
      <c r="F408" s="123" t="s">
        <v>394</v>
      </c>
      <c r="G408" s="124"/>
      <c r="H408" s="125"/>
      <c r="I408" s="126" t="s">
        <v>106</v>
      </c>
      <c r="J408" s="127">
        <f>J411</f>
        <v>4.8600000000000003</v>
      </c>
      <c r="K408" s="128"/>
      <c r="L408" s="128">
        <f>J408*K408</f>
        <v>0</v>
      </c>
      <c r="M408" s="129" t="s">
        <v>107</v>
      </c>
      <c r="N408" s="34"/>
      <c r="O408" s="33"/>
      <c r="P408" s="33"/>
      <c r="Q408" s="33"/>
      <c r="R408" s="33"/>
      <c r="S408" s="33"/>
      <c r="T408" s="33"/>
      <c r="U408" s="33"/>
      <c r="XDG408" s="15"/>
      <c r="XDH408" s="15"/>
      <c r="XDI408" s="15"/>
      <c r="XDJ408" s="15"/>
      <c r="XDK408" s="15"/>
      <c r="XDL408" s="15"/>
      <c r="XDM408" s="15"/>
      <c r="XDN408" s="15"/>
      <c r="XDO408" s="15"/>
      <c r="XDP408" s="15"/>
      <c r="XDQ408" s="15"/>
      <c r="XDR408" s="15"/>
      <c r="XDS408" s="15"/>
      <c r="XDT408" s="15"/>
      <c r="XDU408" s="15"/>
      <c r="XDV408" s="15"/>
      <c r="XDW408" s="15"/>
      <c r="XDX408" s="15"/>
      <c r="XDY408" s="15"/>
      <c r="XDZ408" s="15"/>
      <c r="XEA408" s="15"/>
      <c r="XEB408" s="15"/>
      <c r="XEC408" s="15"/>
      <c r="XED408" s="15"/>
      <c r="XEE408" s="15"/>
      <c r="XEF408" s="15"/>
      <c r="XEG408" s="15"/>
      <c r="XEH408" s="15"/>
      <c r="XEI408" s="15"/>
      <c r="XEJ408" s="15"/>
      <c r="XEK408" s="15"/>
      <c r="XEL408" s="15"/>
      <c r="XEM408" s="15"/>
      <c r="XEN408" s="15"/>
      <c r="XEO408" s="15"/>
      <c r="XEP408" s="15"/>
      <c r="XEQ408" s="15"/>
      <c r="XER408" s="15"/>
      <c r="XES408" s="15"/>
      <c r="XET408" s="15"/>
      <c r="XEU408" s="15"/>
      <c r="XEV408" s="15"/>
      <c r="XEW408" s="15"/>
      <c r="XEX408" s="15"/>
      <c r="XEY408" s="15"/>
      <c r="XEZ408" s="15"/>
      <c r="XFA408" s="15"/>
      <c r="XFB408" s="15"/>
      <c r="XFC408" s="15"/>
      <c r="XFD408" s="15"/>
    </row>
    <row r="409" spans="1:21 16335:16384" s="29" customFormat="1" ht="19.5">
      <c r="A409" s="33"/>
      <c r="B409" s="34"/>
      <c r="C409" s="33"/>
      <c r="D409" s="130" t="s">
        <v>108</v>
      </c>
      <c r="E409" s="33"/>
      <c r="F409" s="141" t="s">
        <v>395</v>
      </c>
      <c r="G409" s="141"/>
      <c r="H409" s="141"/>
      <c r="I409" s="33"/>
      <c r="J409" s="33"/>
      <c r="K409" s="33"/>
      <c r="L409" s="33"/>
      <c r="M409" s="33"/>
      <c r="N409" s="34"/>
      <c r="O409" s="33"/>
      <c r="P409" s="33"/>
      <c r="Q409" s="33"/>
      <c r="R409" s="33"/>
      <c r="S409" s="33"/>
      <c r="T409" s="33"/>
      <c r="U409" s="33"/>
      <c r="XDG409" s="15"/>
      <c r="XDH409" s="15"/>
      <c r="XDI409" s="15"/>
      <c r="XDJ409" s="15"/>
      <c r="XDK409" s="15"/>
      <c r="XDL409" s="15"/>
      <c r="XDM409" s="15"/>
      <c r="XDN409" s="15"/>
      <c r="XDO409" s="15"/>
      <c r="XDP409" s="15"/>
      <c r="XDQ409" s="15"/>
      <c r="XDR409" s="15"/>
      <c r="XDS409" s="15"/>
      <c r="XDT409" s="15"/>
      <c r="XDU409" s="15"/>
      <c r="XDV409" s="15"/>
      <c r="XDW409" s="15"/>
      <c r="XDX409" s="15"/>
      <c r="XDY409" s="15"/>
      <c r="XDZ409" s="15"/>
      <c r="XEA409" s="15"/>
      <c r="XEB409" s="15"/>
      <c r="XEC409" s="15"/>
      <c r="XED409" s="15"/>
      <c r="XEE409" s="15"/>
      <c r="XEF409" s="15"/>
      <c r="XEG409" s="15"/>
      <c r="XEH409" s="15"/>
      <c r="XEI409" s="15"/>
      <c r="XEJ409" s="15"/>
      <c r="XEK409" s="15"/>
      <c r="XEL409" s="15"/>
      <c r="XEM409" s="15"/>
      <c r="XEN409" s="15"/>
      <c r="XEO409" s="15"/>
      <c r="XEP409" s="15"/>
      <c r="XEQ409" s="15"/>
      <c r="XER409" s="15"/>
      <c r="XES409" s="15"/>
      <c r="XET409" s="15"/>
      <c r="XEU409" s="15"/>
      <c r="XEV409" s="15"/>
      <c r="XEW409" s="15"/>
      <c r="XEX409" s="15"/>
      <c r="XEY409" s="15"/>
      <c r="XEZ409" s="15"/>
      <c r="XFA409" s="15"/>
      <c r="XFB409" s="15"/>
      <c r="XFC409" s="15"/>
      <c r="XFD409" s="15"/>
    </row>
    <row r="410" spans="1:21 16335:16384" s="29" customFormat="1" ht="11.25">
      <c r="A410" s="33"/>
      <c r="B410" s="34"/>
      <c r="C410" s="33"/>
      <c r="D410" s="131" t="s">
        <v>110</v>
      </c>
      <c r="E410" s="33"/>
      <c r="F410" s="132" t="s">
        <v>396</v>
      </c>
      <c r="G410" s="132"/>
      <c r="H410" s="132"/>
      <c r="I410" s="33"/>
      <c r="J410" s="33"/>
      <c r="K410" s="33"/>
      <c r="L410" s="33"/>
      <c r="M410" s="33"/>
      <c r="N410" s="34"/>
      <c r="O410" s="33"/>
      <c r="P410" s="33"/>
      <c r="Q410" s="33"/>
      <c r="R410" s="33"/>
      <c r="S410" s="33"/>
      <c r="T410" s="33"/>
      <c r="U410" s="33"/>
      <c r="XDG410" s="15"/>
      <c r="XDH410" s="15"/>
      <c r="XDI410" s="15"/>
      <c r="XDJ410" s="15"/>
      <c r="XDK410" s="15"/>
      <c r="XDL410" s="15"/>
      <c r="XDM410" s="15"/>
      <c r="XDN410" s="15"/>
      <c r="XDO410" s="15"/>
      <c r="XDP410" s="15"/>
      <c r="XDQ410" s="15"/>
      <c r="XDR410" s="15"/>
      <c r="XDS410" s="15"/>
      <c r="XDT410" s="15"/>
      <c r="XDU410" s="15"/>
      <c r="XDV410" s="15"/>
      <c r="XDW410" s="15"/>
      <c r="XDX410" s="15"/>
      <c r="XDY410" s="15"/>
      <c r="XDZ410" s="15"/>
      <c r="XEA410" s="15"/>
      <c r="XEB410" s="15"/>
      <c r="XEC410" s="15"/>
      <c r="XED410" s="15"/>
      <c r="XEE410" s="15"/>
      <c r="XEF410" s="15"/>
      <c r="XEG410" s="15"/>
      <c r="XEH410" s="15"/>
      <c r="XEI410" s="15"/>
      <c r="XEJ410" s="15"/>
      <c r="XEK410" s="15"/>
      <c r="XEL410" s="15"/>
      <c r="XEM410" s="15"/>
      <c r="XEN410" s="15"/>
      <c r="XEO410" s="15"/>
      <c r="XEP410" s="15"/>
      <c r="XEQ410" s="15"/>
      <c r="XER410" s="15"/>
      <c r="XES410" s="15"/>
      <c r="XET410" s="15"/>
      <c r="XEU410" s="15"/>
      <c r="XEV410" s="15"/>
      <c r="XEW410" s="15"/>
      <c r="XEX410" s="15"/>
      <c r="XEY410" s="15"/>
      <c r="XEZ410" s="15"/>
      <c r="XFA410" s="15"/>
      <c r="XFB410" s="15"/>
      <c r="XFC410" s="15"/>
      <c r="XFD410" s="15"/>
    </row>
    <row r="411" spans="1:21 16335:16384" s="29" customFormat="1" ht="11.25">
      <c r="A411" s="104"/>
      <c r="B411" s="136"/>
      <c r="C411" s="104"/>
      <c r="D411" s="130" t="s">
        <v>112</v>
      </c>
      <c r="E411" s="137"/>
      <c r="F411" s="138" t="s">
        <v>397</v>
      </c>
      <c r="G411" s="138"/>
      <c r="H411" s="138"/>
      <c r="I411" s="104"/>
      <c r="J411" s="140">
        <f>0.6*0.9*9</f>
        <v>4.8600000000000003</v>
      </c>
      <c r="K411" s="104"/>
      <c r="L411" s="104"/>
      <c r="M411" s="104"/>
      <c r="N411" s="136"/>
      <c r="O411" s="104"/>
      <c r="P411" s="104"/>
      <c r="Q411" s="104"/>
      <c r="R411" s="104"/>
      <c r="S411" s="104"/>
      <c r="T411" s="104"/>
      <c r="U411" s="104"/>
      <c r="XDG411" s="15"/>
      <c r="XDH411" s="15"/>
      <c r="XDI411" s="15"/>
      <c r="XDJ411" s="15"/>
      <c r="XDK411" s="15"/>
      <c r="XDL411" s="15"/>
      <c r="XDM411" s="15"/>
      <c r="XDN411" s="15"/>
      <c r="XDO411" s="15"/>
      <c r="XDP411" s="15"/>
      <c r="XDQ411" s="15"/>
      <c r="XDR411" s="15"/>
      <c r="XDS411" s="15"/>
      <c r="XDT411" s="15"/>
      <c r="XDU411" s="15"/>
      <c r="XDV411" s="15"/>
      <c r="XDW411" s="15"/>
      <c r="XDX411" s="15"/>
      <c r="XDY411" s="15"/>
      <c r="XDZ411" s="15"/>
      <c r="XEA411" s="15"/>
      <c r="XEB411" s="15"/>
      <c r="XEC411" s="15"/>
      <c r="XED411" s="15"/>
      <c r="XEE411" s="15"/>
      <c r="XEF411" s="15"/>
      <c r="XEG411" s="15"/>
      <c r="XEH411" s="15"/>
      <c r="XEI411" s="15"/>
      <c r="XEJ411" s="15"/>
      <c r="XEK411" s="15"/>
      <c r="XEL411" s="15"/>
      <c r="XEM411" s="15"/>
      <c r="XEN411" s="15"/>
      <c r="XEO411" s="15"/>
      <c r="XEP411" s="15"/>
      <c r="XEQ411" s="15"/>
      <c r="XER411" s="15"/>
      <c r="XES411" s="15"/>
      <c r="XET411" s="15"/>
      <c r="XEU411" s="15"/>
      <c r="XEV411" s="15"/>
      <c r="XEW411" s="15"/>
      <c r="XEX411" s="15"/>
      <c r="XEY411" s="15"/>
      <c r="XEZ411" s="15"/>
      <c r="XFA411" s="15"/>
      <c r="XFB411" s="15"/>
      <c r="XFC411" s="15"/>
      <c r="XFD411" s="15"/>
    </row>
    <row r="412" spans="1:21 16335:16384" s="29" customFormat="1" ht="24.2" customHeight="1">
      <c r="A412" s="33"/>
      <c r="B412" s="34"/>
      <c r="C412" s="121">
        <v>58</v>
      </c>
      <c r="D412" s="121" t="s">
        <v>103</v>
      </c>
      <c r="E412" s="122" t="s">
        <v>398</v>
      </c>
      <c r="F412" s="123" t="s">
        <v>399</v>
      </c>
      <c r="G412" s="124"/>
      <c r="H412" s="125"/>
      <c r="I412" s="126" t="s">
        <v>106</v>
      </c>
      <c r="J412" s="127">
        <f>J416</f>
        <v>10.8</v>
      </c>
      <c r="K412" s="128"/>
      <c r="L412" s="128">
        <f>J412*K412</f>
        <v>0</v>
      </c>
      <c r="M412" s="129" t="s">
        <v>107</v>
      </c>
      <c r="N412" s="34"/>
      <c r="O412" s="33"/>
      <c r="P412" s="33"/>
      <c r="Q412" s="33"/>
      <c r="R412" s="33"/>
      <c r="S412" s="33"/>
      <c r="T412" s="33"/>
      <c r="U412" s="33"/>
      <c r="XDG412" s="15"/>
      <c r="XDH412" s="15"/>
      <c r="XDI412" s="15"/>
      <c r="XDJ412" s="15"/>
      <c r="XDK412" s="15"/>
      <c r="XDL412" s="15"/>
      <c r="XDM412" s="15"/>
      <c r="XDN412" s="15"/>
      <c r="XDO412" s="15"/>
      <c r="XDP412" s="15"/>
      <c r="XDQ412" s="15"/>
      <c r="XDR412" s="15"/>
      <c r="XDS412" s="15"/>
      <c r="XDT412" s="15"/>
      <c r="XDU412" s="15"/>
      <c r="XDV412" s="15"/>
      <c r="XDW412" s="15"/>
      <c r="XDX412" s="15"/>
      <c r="XDY412" s="15"/>
      <c r="XDZ412" s="15"/>
      <c r="XEA412" s="15"/>
      <c r="XEB412" s="15"/>
      <c r="XEC412" s="15"/>
      <c r="XED412" s="15"/>
      <c r="XEE412" s="15"/>
      <c r="XEF412" s="15"/>
      <c r="XEG412" s="15"/>
      <c r="XEH412" s="15"/>
      <c r="XEI412" s="15"/>
      <c r="XEJ412" s="15"/>
      <c r="XEK412" s="15"/>
      <c r="XEL412" s="15"/>
      <c r="XEM412" s="15"/>
      <c r="XEN412" s="15"/>
      <c r="XEO412" s="15"/>
      <c r="XEP412" s="15"/>
      <c r="XEQ412" s="15"/>
      <c r="XER412" s="15"/>
      <c r="XES412" s="15"/>
      <c r="XET412" s="15"/>
      <c r="XEU412" s="15"/>
      <c r="XEV412" s="15"/>
      <c r="XEW412" s="15"/>
      <c r="XEX412" s="15"/>
      <c r="XEY412" s="15"/>
      <c r="XEZ412" s="15"/>
      <c r="XFA412" s="15"/>
      <c r="XFB412" s="15"/>
      <c r="XFC412" s="15"/>
      <c r="XFD412" s="15"/>
    </row>
    <row r="413" spans="1:21 16335:16384" ht="19.5">
      <c r="A413" s="33"/>
      <c r="B413" s="34"/>
      <c r="C413" s="33"/>
      <c r="D413" s="130" t="s">
        <v>108</v>
      </c>
      <c r="E413" s="33"/>
      <c r="F413" s="141" t="s">
        <v>400</v>
      </c>
      <c r="G413" s="141"/>
      <c r="H413" s="141"/>
      <c r="I413" s="33"/>
      <c r="J413" s="33"/>
      <c r="K413" s="33"/>
      <c r="L413" s="33"/>
      <c r="M413" s="33"/>
      <c r="N413" s="34"/>
      <c r="O413" s="33"/>
      <c r="P413" s="33"/>
      <c r="Q413" s="33"/>
      <c r="R413" s="33"/>
      <c r="S413" s="33"/>
      <c r="T413" s="33"/>
      <c r="U413" s="33"/>
    </row>
    <row r="414" spans="1:21 16335:16384" ht="11.25">
      <c r="A414" s="33"/>
      <c r="B414" s="34"/>
      <c r="C414" s="33"/>
      <c r="D414" s="131" t="s">
        <v>110</v>
      </c>
      <c r="E414" s="33"/>
      <c r="F414" s="132" t="s">
        <v>401</v>
      </c>
      <c r="G414" s="132"/>
      <c r="H414" s="132"/>
      <c r="I414" s="33"/>
      <c r="J414" s="33"/>
      <c r="K414" s="33"/>
      <c r="L414" s="33"/>
      <c r="M414" s="33"/>
      <c r="N414" s="34"/>
      <c r="O414" s="33"/>
      <c r="P414" s="33"/>
      <c r="Q414" s="33"/>
      <c r="R414" s="33"/>
      <c r="S414" s="33"/>
      <c r="T414" s="33"/>
      <c r="U414" s="33"/>
    </row>
    <row r="415" spans="1:21 16335:16384" ht="11.25">
      <c r="A415" s="103"/>
      <c r="B415" s="133"/>
      <c r="C415" s="103"/>
      <c r="D415" s="130" t="s">
        <v>112</v>
      </c>
      <c r="E415" s="134"/>
      <c r="F415" s="135" t="s">
        <v>402</v>
      </c>
      <c r="G415" s="135"/>
      <c r="H415" s="135"/>
      <c r="I415" s="103"/>
      <c r="J415" s="134"/>
      <c r="K415" s="103"/>
      <c r="L415" s="103"/>
      <c r="M415" s="103"/>
      <c r="N415" s="133"/>
      <c r="O415" s="103"/>
      <c r="P415" s="103"/>
      <c r="Q415" s="103"/>
      <c r="R415" s="103"/>
      <c r="S415" s="103"/>
      <c r="T415" s="103"/>
      <c r="U415" s="103"/>
    </row>
    <row r="416" spans="1:21 16335:16384" ht="11.25">
      <c r="A416" s="104"/>
      <c r="B416" s="136"/>
      <c r="C416" s="104"/>
      <c r="D416" s="130" t="s">
        <v>112</v>
      </c>
      <c r="E416" s="137"/>
      <c r="F416" s="138" t="s">
        <v>403</v>
      </c>
      <c r="G416" s="138"/>
      <c r="H416" s="138"/>
      <c r="I416" s="104"/>
      <c r="J416" s="140">
        <f>0.9*2*6</f>
        <v>10.8</v>
      </c>
      <c r="K416" s="104"/>
      <c r="L416" s="104"/>
      <c r="M416" s="104"/>
      <c r="N416" s="136"/>
      <c r="O416" s="104"/>
      <c r="P416" s="104"/>
      <c r="Q416" s="104"/>
      <c r="R416" s="104"/>
      <c r="S416" s="104"/>
      <c r="T416" s="104"/>
      <c r="U416" s="104"/>
    </row>
    <row r="417" spans="1:21" ht="24.2" customHeight="1">
      <c r="A417" s="33"/>
      <c r="B417" s="34"/>
      <c r="C417" s="121">
        <v>59</v>
      </c>
      <c r="D417" s="121" t="s">
        <v>103</v>
      </c>
      <c r="E417" s="122" t="s">
        <v>404</v>
      </c>
      <c r="F417" s="123" t="s">
        <v>405</v>
      </c>
      <c r="G417" s="124"/>
      <c r="H417" s="125"/>
      <c r="I417" s="126" t="s">
        <v>106</v>
      </c>
      <c r="J417" s="127">
        <v>76</v>
      </c>
      <c r="K417" s="128"/>
      <c r="L417" s="128">
        <f>J417*K417</f>
        <v>0</v>
      </c>
      <c r="M417" s="129" t="s">
        <v>107</v>
      </c>
      <c r="N417" s="34"/>
      <c r="O417" s="33"/>
      <c r="P417" s="33"/>
      <c r="Q417" s="33"/>
      <c r="R417" s="33"/>
      <c r="S417" s="33"/>
      <c r="T417" s="33"/>
      <c r="U417" s="33"/>
    </row>
    <row r="418" spans="1:21" ht="19.5">
      <c r="A418" s="33"/>
      <c r="B418" s="34"/>
      <c r="C418" s="33"/>
      <c r="D418" s="130" t="s">
        <v>108</v>
      </c>
      <c r="E418" s="33"/>
      <c r="F418" s="141" t="s">
        <v>406</v>
      </c>
      <c r="G418" s="141"/>
      <c r="H418" s="141"/>
      <c r="I418" s="33"/>
      <c r="J418" s="33"/>
      <c r="K418" s="33"/>
      <c r="L418" s="33"/>
      <c r="M418" s="33"/>
      <c r="N418" s="34"/>
      <c r="O418" s="33"/>
      <c r="P418" s="33"/>
      <c r="Q418" s="33"/>
      <c r="R418" s="33"/>
      <c r="S418" s="33"/>
      <c r="T418" s="33"/>
      <c r="U418" s="33"/>
    </row>
    <row r="419" spans="1:21" ht="11.25">
      <c r="A419" s="33"/>
      <c r="B419" s="34"/>
      <c r="C419" s="33"/>
      <c r="D419" s="131" t="s">
        <v>110</v>
      </c>
      <c r="E419" s="33"/>
      <c r="F419" s="132" t="s">
        <v>407</v>
      </c>
      <c r="G419" s="132"/>
      <c r="H419" s="132"/>
      <c r="I419" s="33"/>
      <c r="J419" s="33"/>
      <c r="K419" s="33"/>
      <c r="L419" s="33"/>
      <c r="M419" s="33"/>
      <c r="N419" s="34"/>
      <c r="O419" s="33"/>
      <c r="P419" s="33"/>
      <c r="Q419" s="33"/>
      <c r="R419" s="33"/>
      <c r="S419" s="33"/>
      <c r="T419" s="33"/>
      <c r="U419" s="33"/>
    </row>
    <row r="420" spans="1:21" ht="11.25">
      <c r="A420" s="103"/>
      <c r="B420" s="133"/>
      <c r="C420" s="103"/>
      <c r="D420" s="130" t="s">
        <v>112</v>
      </c>
      <c r="E420" s="134"/>
      <c r="F420" s="135" t="s">
        <v>402</v>
      </c>
      <c r="G420" s="135"/>
      <c r="H420" s="135"/>
      <c r="I420" s="103"/>
      <c r="J420" s="134"/>
      <c r="K420" s="103"/>
      <c r="L420" s="103"/>
      <c r="M420" s="103"/>
      <c r="N420" s="133"/>
      <c r="O420" s="103"/>
      <c r="P420" s="103"/>
      <c r="Q420" s="103"/>
      <c r="R420" s="103"/>
      <c r="S420" s="103"/>
      <c r="T420" s="103"/>
      <c r="U420" s="103"/>
    </row>
    <row r="421" spans="1:21" ht="11.25">
      <c r="A421" s="104"/>
      <c r="B421" s="136"/>
      <c r="C421" s="104"/>
      <c r="D421" s="130" t="s">
        <v>112</v>
      </c>
      <c r="E421" s="137"/>
      <c r="F421" s="138" t="s">
        <v>388</v>
      </c>
      <c r="G421" s="138"/>
      <c r="H421" s="138"/>
      <c r="I421" s="104"/>
      <c r="J421" s="140">
        <v>4.6500000000000004</v>
      </c>
      <c r="K421" s="104"/>
      <c r="L421" s="104"/>
      <c r="M421" s="104"/>
      <c r="N421" s="136"/>
      <c r="O421" s="104"/>
      <c r="P421" s="104"/>
      <c r="Q421" s="104"/>
      <c r="R421" s="104"/>
      <c r="S421" s="104"/>
      <c r="T421" s="104"/>
      <c r="U421" s="104"/>
    </row>
    <row r="422" spans="1:21" ht="20.65" customHeight="1">
      <c r="A422" s="33"/>
      <c r="B422" s="34"/>
      <c r="C422" s="121">
        <v>60</v>
      </c>
      <c r="D422" s="121" t="s">
        <v>103</v>
      </c>
      <c r="E422" s="122" t="s">
        <v>408</v>
      </c>
      <c r="F422" s="336" t="s">
        <v>409</v>
      </c>
      <c r="G422" s="336"/>
      <c r="H422" s="336"/>
      <c r="I422" s="126" t="s">
        <v>106</v>
      </c>
      <c r="J422" s="127">
        <f>J427+J429</f>
        <v>180.64999999999998</v>
      </c>
      <c r="K422" s="128"/>
      <c r="L422" s="128">
        <f>J422*K422</f>
        <v>0</v>
      </c>
      <c r="M422" s="129" t="s">
        <v>107</v>
      </c>
      <c r="N422" s="34"/>
      <c r="O422" s="33"/>
      <c r="P422" s="33"/>
      <c r="Q422" s="33"/>
      <c r="R422" s="33"/>
      <c r="S422" s="33"/>
      <c r="T422" s="33"/>
      <c r="U422" s="33"/>
    </row>
    <row r="423" spans="1:21" ht="17.649999999999999" customHeight="1">
      <c r="A423" s="33"/>
      <c r="B423" s="34"/>
      <c r="C423" s="33"/>
      <c r="D423" s="130" t="s">
        <v>108</v>
      </c>
      <c r="E423" s="33"/>
      <c r="F423" s="335" t="s">
        <v>410</v>
      </c>
      <c r="G423" s="335"/>
      <c r="H423" s="335"/>
      <c r="I423" s="33"/>
      <c r="J423" s="33"/>
      <c r="K423" s="33"/>
      <c r="L423" s="33"/>
      <c r="M423" s="33"/>
      <c r="N423" s="34"/>
      <c r="O423" s="33"/>
      <c r="P423" s="33"/>
      <c r="Q423" s="33"/>
      <c r="R423" s="33"/>
      <c r="S423" s="33"/>
      <c r="T423" s="33"/>
      <c r="U423" s="33"/>
    </row>
    <row r="424" spans="1:21" ht="11.25">
      <c r="A424" s="33"/>
      <c r="B424" s="34"/>
      <c r="C424" s="33"/>
      <c r="D424" s="131" t="s">
        <v>110</v>
      </c>
      <c r="E424" s="33"/>
      <c r="F424" s="132" t="s">
        <v>411</v>
      </c>
      <c r="G424" s="132"/>
      <c r="H424" s="132"/>
      <c r="I424" s="33"/>
      <c r="J424" s="33"/>
      <c r="K424" s="33"/>
      <c r="L424" s="33"/>
      <c r="M424" s="33"/>
      <c r="N424" s="34"/>
      <c r="O424" s="33"/>
      <c r="P424" s="33"/>
      <c r="Q424" s="33"/>
      <c r="R424" s="33"/>
      <c r="S424" s="33"/>
      <c r="T424" s="33"/>
      <c r="U424" s="33"/>
    </row>
    <row r="425" spans="1:21" ht="12.75" customHeight="1">
      <c r="A425" s="103"/>
      <c r="B425" s="133"/>
      <c r="C425" s="103"/>
      <c r="D425" s="130" t="s">
        <v>112</v>
      </c>
      <c r="E425" s="134"/>
      <c r="F425" s="337" t="s">
        <v>384</v>
      </c>
      <c r="G425" s="337"/>
      <c r="H425" s="337"/>
      <c r="I425" s="103"/>
      <c r="J425" s="134"/>
      <c r="K425" s="103"/>
      <c r="L425" s="103"/>
      <c r="M425" s="103"/>
      <c r="N425" s="133"/>
      <c r="O425" s="103"/>
      <c r="P425" s="103"/>
      <c r="Q425" s="103"/>
      <c r="R425" s="103"/>
      <c r="S425" s="103"/>
      <c r="T425" s="103"/>
      <c r="U425" s="103"/>
    </row>
    <row r="426" spans="1:21" ht="11.25">
      <c r="A426" s="104"/>
      <c r="B426" s="136"/>
      <c r="C426" s="104"/>
      <c r="D426" s="130" t="s">
        <v>112</v>
      </c>
      <c r="E426" s="137"/>
      <c r="F426" s="138" t="s">
        <v>385</v>
      </c>
      <c r="G426" s="138"/>
      <c r="H426" s="138"/>
      <c r="I426" s="104"/>
      <c r="J426" s="140"/>
      <c r="K426" s="104"/>
      <c r="L426" s="104"/>
      <c r="M426" s="104"/>
      <c r="N426" s="136"/>
      <c r="O426" s="104"/>
      <c r="P426" s="104"/>
      <c r="Q426" s="104"/>
      <c r="R426" s="104"/>
      <c r="S426" s="104"/>
      <c r="T426" s="104"/>
      <c r="U426" s="104"/>
    </row>
    <row r="427" spans="1:21" ht="11.25">
      <c r="A427" s="104"/>
      <c r="B427" s="136"/>
      <c r="C427" s="104"/>
      <c r="D427" s="130" t="s">
        <v>112</v>
      </c>
      <c r="E427" s="137"/>
      <c r="F427" s="138" t="s">
        <v>386</v>
      </c>
      <c r="G427" s="138"/>
      <c r="H427" s="138"/>
      <c r="I427" s="104"/>
      <c r="J427" s="140">
        <f>(17+16+13+16+13+16)*1.15</f>
        <v>104.64999999999999</v>
      </c>
      <c r="K427" s="104"/>
      <c r="L427" s="104"/>
      <c r="M427" s="104"/>
      <c r="N427" s="136"/>
      <c r="O427" s="104"/>
      <c r="P427" s="104"/>
      <c r="Q427" s="104"/>
      <c r="R427" s="104"/>
      <c r="S427" s="104"/>
      <c r="T427" s="104"/>
      <c r="U427" s="104"/>
    </row>
    <row r="428" spans="1:21" ht="11.25">
      <c r="A428" s="103"/>
      <c r="B428" s="133"/>
      <c r="C428" s="103"/>
      <c r="D428" s="130" t="s">
        <v>112</v>
      </c>
      <c r="E428" s="134"/>
      <c r="F428" s="135" t="s">
        <v>387</v>
      </c>
      <c r="G428" s="135"/>
      <c r="H428" s="135"/>
      <c r="I428" s="103"/>
      <c r="J428" s="134"/>
      <c r="K428" s="103"/>
      <c r="L428" s="103"/>
      <c r="M428" s="103"/>
      <c r="N428" s="133"/>
      <c r="O428" s="103"/>
      <c r="P428" s="103"/>
      <c r="Q428" s="103"/>
      <c r="R428" s="103"/>
      <c r="S428" s="103"/>
      <c r="T428" s="103"/>
      <c r="U428" s="103"/>
    </row>
    <row r="429" spans="1:21" ht="11.25">
      <c r="A429" s="104"/>
      <c r="B429" s="136"/>
      <c r="C429" s="104"/>
      <c r="D429" s="130" t="s">
        <v>112</v>
      </c>
      <c r="E429" s="137"/>
      <c r="F429" s="138" t="s">
        <v>388</v>
      </c>
      <c r="G429" s="138"/>
      <c r="H429" s="138"/>
      <c r="I429" s="104"/>
      <c r="J429" s="140">
        <v>76</v>
      </c>
      <c r="K429" s="104"/>
      <c r="L429" s="104"/>
      <c r="M429" s="104"/>
      <c r="N429" s="136"/>
      <c r="O429" s="104"/>
      <c r="P429" s="104"/>
      <c r="Q429" s="104"/>
      <c r="R429" s="104"/>
      <c r="S429" s="104"/>
      <c r="T429" s="104"/>
      <c r="U429" s="104"/>
    </row>
    <row r="430" spans="1:21" ht="6.95" customHeight="1">
      <c r="A430" s="33"/>
      <c r="B430" s="45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34"/>
      <c r="O430" s="33"/>
      <c r="P430" s="33"/>
      <c r="Q430" s="33"/>
      <c r="R430" s="33"/>
      <c r="S430" s="33"/>
      <c r="T430" s="33"/>
      <c r="U430" s="33"/>
    </row>
  </sheetData>
  <autoFilter ref="C92:M429" xr:uid="{00000000-0009-0000-0000-000001000000}"/>
  <mergeCells count="67">
    <mergeCell ref="F423:H423"/>
    <mergeCell ref="F425:H425"/>
    <mergeCell ref="F388:H388"/>
    <mergeCell ref="F392:H392"/>
    <mergeCell ref="F400:H400"/>
    <mergeCell ref="F403:H403"/>
    <mergeCell ref="F422:H422"/>
    <mergeCell ref="F367:H367"/>
    <mergeCell ref="F371:H371"/>
    <mergeCell ref="F374:H374"/>
    <mergeCell ref="F381:H381"/>
    <mergeCell ref="F384:H384"/>
    <mergeCell ref="F332:H332"/>
    <mergeCell ref="F340:H340"/>
    <mergeCell ref="F353:H353"/>
    <mergeCell ref="F356:H356"/>
    <mergeCell ref="F357:H357"/>
    <mergeCell ref="F285:H285"/>
    <mergeCell ref="F289:H289"/>
    <mergeCell ref="F292:H292"/>
    <mergeCell ref="F314:H314"/>
    <mergeCell ref="F328:H328"/>
    <mergeCell ref="F271:H271"/>
    <mergeCell ref="F272:H272"/>
    <mergeCell ref="F275:H275"/>
    <mergeCell ref="F278:H278"/>
    <mergeCell ref="F281:H281"/>
    <mergeCell ref="G254:H254"/>
    <mergeCell ref="F259:H259"/>
    <mergeCell ref="F260:H260"/>
    <mergeCell ref="F263:H263"/>
    <mergeCell ref="F267:H267"/>
    <mergeCell ref="F223:H223"/>
    <mergeCell ref="F233:H233"/>
    <mergeCell ref="F241:H241"/>
    <mergeCell ref="F246:H246"/>
    <mergeCell ref="F248:H248"/>
    <mergeCell ref="F199:H199"/>
    <mergeCell ref="F204:H204"/>
    <mergeCell ref="F205:H205"/>
    <mergeCell ref="F216:H216"/>
    <mergeCell ref="F217:H217"/>
    <mergeCell ref="F158:H158"/>
    <mergeCell ref="F163:H163"/>
    <mergeCell ref="F174:H174"/>
    <mergeCell ref="F181:H181"/>
    <mergeCell ref="F195:H195"/>
    <mergeCell ref="F137:H137"/>
    <mergeCell ref="F146:H146"/>
    <mergeCell ref="F147:H147"/>
    <mergeCell ref="F152:H152"/>
    <mergeCell ref="F155:H155"/>
    <mergeCell ref="N96:N104"/>
    <mergeCell ref="F97:H97"/>
    <mergeCell ref="F106:H106"/>
    <mergeCell ref="F123:H123"/>
    <mergeCell ref="F135:H135"/>
    <mergeCell ref="E50:J50"/>
    <mergeCell ref="E83:J83"/>
    <mergeCell ref="E85:J85"/>
    <mergeCell ref="F92:H92"/>
    <mergeCell ref="A96:A104"/>
    <mergeCell ref="E7:J7"/>
    <mergeCell ref="E9:J9"/>
    <mergeCell ref="E18:J18"/>
    <mergeCell ref="E27:J27"/>
    <mergeCell ref="E48:J48"/>
  </mergeCells>
  <hyperlinks>
    <hyperlink ref="F98" r:id="rId1" xr:uid="{00000000-0004-0000-0100-000000000000}"/>
    <hyperlink ref="F103" r:id="rId2" xr:uid="{00000000-0004-0000-0100-000001000000}"/>
    <hyperlink ref="F108" r:id="rId3" xr:uid="{00000000-0004-0000-0100-000002000000}"/>
    <hyperlink ref="F125" r:id="rId4" xr:uid="{00000000-0004-0000-0100-000003000000}"/>
    <hyperlink ref="F136" r:id="rId5" xr:uid="{00000000-0004-0000-0100-000004000000}"/>
    <hyperlink ref="F148" r:id="rId6" xr:uid="{00000000-0004-0000-0100-000005000000}"/>
    <hyperlink ref="F154" r:id="rId7" xr:uid="{00000000-0004-0000-0100-000006000000}"/>
    <hyperlink ref="F160" r:id="rId8" xr:uid="{00000000-0004-0000-0100-000007000000}"/>
    <hyperlink ref="F165" r:id="rId9" xr:uid="{00000000-0004-0000-0100-000008000000}"/>
    <hyperlink ref="F171" r:id="rId10" xr:uid="{00000000-0004-0000-0100-000009000000}"/>
    <hyperlink ref="F176" r:id="rId11" xr:uid="{00000000-0004-0000-0100-00000A000000}"/>
    <hyperlink ref="F183" r:id="rId12" xr:uid="{00000000-0004-0000-0100-00000B000000}"/>
    <hyperlink ref="F187" r:id="rId13" xr:uid="{00000000-0004-0000-0100-00000C000000}"/>
    <hyperlink ref="F197" r:id="rId14" xr:uid="{00000000-0004-0000-0100-00000D000000}"/>
    <hyperlink ref="F201" r:id="rId15" xr:uid="{00000000-0004-0000-0100-00000E000000}"/>
    <hyperlink ref="F206" r:id="rId16" xr:uid="{00000000-0004-0000-0100-00000F000000}"/>
    <hyperlink ref="F218" r:id="rId17" xr:uid="{00000000-0004-0000-0100-000010000000}"/>
    <hyperlink ref="F224" r:id="rId18" xr:uid="{00000000-0004-0000-0100-000011000000}"/>
    <hyperlink ref="F231" r:id="rId19" xr:uid="{00000000-0004-0000-0100-000012000000}"/>
    <hyperlink ref="F234" r:id="rId20" xr:uid="{00000000-0004-0000-0100-000013000000}"/>
    <hyperlink ref="F238" r:id="rId21" xr:uid="{00000000-0004-0000-0100-000014000000}"/>
    <hyperlink ref="F242" r:id="rId22" xr:uid="{00000000-0004-0000-0100-000015000000}"/>
    <hyperlink ref="F247" r:id="rId23" xr:uid="{00000000-0004-0000-0100-000016000000}"/>
    <hyperlink ref="F257" r:id="rId24" xr:uid="{00000000-0004-0000-0100-000017000000}"/>
    <hyperlink ref="F265" r:id="rId25" xr:uid="{00000000-0004-0000-0100-000018000000}"/>
    <hyperlink ref="F269" r:id="rId26" xr:uid="{00000000-0004-0000-0100-000019000000}"/>
    <hyperlink ref="F273" r:id="rId27" xr:uid="{00000000-0004-0000-0100-00001A000000}"/>
    <hyperlink ref="F283" r:id="rId28" xr:uid="{00000000-0004-0000-0100-00001B000000}"/>
    <hyperlink ref="F287" r:id="rId29" xr:uid="{00000000-0004-0000-0100-00001C000000}"/>
    <hyperlink ref="F298" r:id="rId30" xr:uid="{00000000-0004-0000-0100-00001D000000}"/>
    <hyperlink ref="F308" r:id="rId31" xr:uid="{00000000-0004-0000-0100-00001E000000}"/>
    <hyperlink ref="F312" r:id="rId32" xr:uid="{00000000-0004-0000-0100-00001F000000}"/>
    <hyperlink ref="F319" r:id="rId33" xr:uid="{00000000-0004-0000-0100-000020000000}"/>
    <hyperlink ref="F323" r:id="rId34" xr:uid="{00000000-0004-0000-0100-000021000000}"/>
    <hyperlink ref="F330" r:id="rId35" xr:uid="{00000000-0004-0000-0100-000022000000}"/>
    <hyperlink ref="F334" r:id="rId36" xr:uid="{00000000-0004-0000-0100-000023000000}"/>
    <hyperlink ref="F338" r:id="rId37" xr:uid="{00000000-0004-0000-0100-000024000000}"/>
    <hyperlink ref="F342" r:id="rId38" xr:uid="{00000000-0004-0000-0100-000025000000}"/>
    <hyperlink ref="F354" r:id="rId39" xr:uid="{00000000-0004-0000-0100-000026000000}"/>
    <hyperlink ref="F358" r:id="rId40" xr:uid="{00000000-0004-0000-0100-000027000000}"/>
    <hyperlink ref="F365" r:id="rId41" xr:uid="{00000000-0004-0000-0100-000028000000}"/>
    <hyperlink ref="F369" r:id="rId42" xr:uid="{00000000-0004-0000-0100-000029000000}"/>
    <hyperlink ref="F376" r:id="rId43" xr:uid="{00000000-0004-0000-0100-00002A000000}"/>
    <hyperlink ref="F386" r:id="rId44" xr:uid="{00000000-0004-0000-0100-00002B000000}"/>
    <hyperlink ref="F390" r:id="rId45" xr:uid="{00000000-0004-0000-0100-00002C000000}"/>
    <hyperlink ref="F394" r:id="rId46" xr:uid="{00000000-0004-0000-0100-00002D000000}"/>
    <hyperlink ref="F402" r:id="rId47" xr:uid="{00000000-0004-0000-0100-00002E000000}"/>
    <hyperlink ref="F410" r:id="rId48" xr:uid="{00000000-0004-0000-0100-00002F000000}"/>
    <hyperlink ref="F414" r:id="rId49" xr:uid="{00000000-0004-0000-0100-000030000000}"/>
    <hyperlink ref="F419" r:id="rId50" xr:uid="{00000000-0004-0000-0100-000031000000}"/>
    <hyperlink ref="F424" r:id="rId51" xr:uid="{00000000-0004-0000-0100-000032000000}"/>
  </hyperlinks>
  <pageMargins left="0.39374999999999999" right="0.39374999999999999" top="0.39374999999999999" bottom="0.39374999999999999" header="0.511811023622047" footer="0"/>
  <pageSetup paperSize="9" scale="75" fitToHeight="100" orientation="portrait" horizontalDpi="300" verticalDpi="300" r:id="rId52"/>
  <headerFooter>
    <oddFooter>&amp;CStrana &amp;P z &amp;N</oddFooter>
  </headerFooter>
  <drawing r:id="rId5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D118"/>
  <sheetViews>
    <sheetView showGridLines="0" view="pageBreakPreview" zoomScaleNormal="100" workbookViewId="0">
      <selection activeCell="K4" sqref="K4"/>
    </sheetView>
  </sheetViews>
  <sheetFormatPr defaultColWidth="8.5" defaultRowHeight="12.75" customHeight="1"/>
  <cols>
    <col min="1" max="1" width="6.33203125" style="15" customWidth="1"/>
    <col min="2" max="2" width="2.1640625" style="15" customWidth="1"/>
    <col min="3" max="3" width="4.1640625" style="15" customWidth="1"/>
    <col min="4" max="4" width="4.33203125" style="15" customWidth="1"/>
    <col min="5" max="5" width="18.1640625" style="15" customWidth="1"/>
    <col min="6" max="6" width="50.83203125" style="15" customWidth="1"/>
    <col min="7" max="7" width="7.5" style="15" customWidth="1"/>
    <col min="8" max="8" width="14" style="15" customWidth="1"/>
    <col min="9" max="9" width="15.83203125" style="15" customWidth="1"/>
    <col min="10" max="11" width="22.33203125" style="15" customWidth="1"/>
    <col min="12" max="12" width="9.33203125" style="15" customWidth="1"/>
    <col min="13" max="13" width="12.33203125" style="15" customWidth="1"/>
    <col min="14" max="14" width="16.33203125" style="15" customWidth="1"/>
    <col min="15" max="15" width="12.33203125" style="15" customWidth="1"/>
    <col min="16" max="16" width="15" style="15" customWidth="1"/>
    <col min="17" max="17" width="11" style="15" customWidth="1"/>
    <col min="18" max="18" width="15" style="15" customWidth="1"/>
    <col min="19" max="19" width="16.33203125" style="15" customWidth="1"/>
    <col min="20" max="20" width="11" style="15" customWidth="1"/>
    <col min="21" max="21" width="15" style="15" customWidth="1"/>
    <col min="22" max="22" width="16.33203125" style="15" customWidth="1"/>
    <col min="35" max="56" width="9.33203125" style="15" customWidth="1"/>
    <col min="16376" max="16384" width="14.33203125" style="15" customWidth="1"/>
  </cols>
  <sheetData>
    <row r="1" spans="1:65" ht="11.25"/>
    <row r="2" spans="1:65" ht="36.950000000000003" customHeight="1">
      <c r="L2" s="14"/>
      <c r="M2" s="14"/>
      <c r="AK2" s="18" t="s">
        <v>63</v>
      </c>
    </row>
    <row r="3" spans="1:65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K3" s="18" t="s">
        <v>60</v>
      </c>
    </row>
    <row r="4" spans="1:65" ht="24.95" customHeight="1">
      <c r="B4" s="21"/>
      <c r="D4" s="22" t="s">
        <v>70</v>
      </c>
      <c r="L4" s="21"/>
      <c r="AK4" s="18" t="s">
        <v>1</v>
      </c>
    </row>
    <row r="5" spans="1:65" ht="6.95" customHeight="1">
      <c r="B5" s="21"/>
      <c r="L5" s="21"/>
    </row>
    <row r="6" spans="1:65" ht="12" customHeight="1">
      <c r="B6" s="21"/>
      <c r="D6" s="25" t="s">
        <v>9</v>
      </c>
      <c r="L6" s="21"/>
    </row>
    <row r="7" spans="1:65" ht="16.5" customHeight="1">
      <c r="B7" s="21"/>
      <c r="E7" s="331" t="str">
        <f>'Rekapitulace stavby'!K6</f>
        <v>Městské koupaliště Štětí – WC, sprchy</v>
      </c>
      <c r="F7" s="331"/>
      <c r="G7" s="331"/>
      <c r="H7" s="331"/>
      <c r="L7" s="21"/>
    </row>
    <row r="8" spans="1:65" s="29" customFormat="1" ht="12" customHeight="1">
      <c r="A8" s="33"/>
      <c r="B8" s="34"/>
      <c r="C8" s="33"/>
      <c r="D8" s="25" t="s">
        <v>71</v>
      </c>
      <c r="E8" s="33"/>
      <c r="F8" s="33"/>
      <c r="G8" s="33"/>
      <c r="H8" s="33"/>
      <c r="I8" s="33"/>
      <c r="J8" s="33"/>
      <c r="K8" s="33"/>
      <c r="L8" s="70"/>
      <c r="M8" s="33"/>
      <c r="N8" s="33"/>
      <c r="O8" s="33"/>
      <c r="P8" s="33"/>
      <c r="Q8" s="33"/>
      <c r="R8" s="33"/>
      <c r="S8" s="33"/>
      <c r="T8" s="33"/>
      <c r="U8" s="33"/>
      <c r="V8" s="33"/>
      <c r="BE8" s="15"/>
      <c r="BF8" s="15"/>
      <c r="BG8" s="15"/>
      <c r="BH8" s="15"/>
      <c r="BI8" s="15"/>
      <c r="BJ8" s="15"/>
      <c r="BK8" s="15"/>
      <c r="BL8" s="15"/>
      <c r="BM8" s="15"/>
    </row>
    <row r="9" spans="1:65" s="29" customFormat="1" ht="16.5" customHeight="1">
      <c r="A9" s="33"/>
      <c r="B9" s="34"/>
      <c r="C9" s="33"/>
      <c r="D9" s="33"/>
      <c r="E9" s="3" t="s">
        <v>412</v>
      </c>
      <c r="F9" s="3"/>
      <c r="G9" s="3"/>
      <c r="H9" s="3"/>
      <c r="I9" s="33"/>
      <c r="J9" s="33"/>
      <c r="K9" s="33"/>
      <c r="L9" s="70"/>
      <c r="M9" s="33"/>
      <c r="N9" s="33"/>
      <c r="O9" s="33"/>
      <c r="P9" s="33"/>
      <c r="Q9" s="33"/>
      <c r="R9" s="33"/>
      <c r="S9" s="33"/>
      <c r="T9" s="33"/>
      <c r="U9" s="33"/>
      <c r="V9" s="33"/>
      <c r="BE9" s="15"/>
      <c r="BF9" s="15"/>
      <c r="BG9" s="15"/>
      <c r="BH9" s="15"/>
      <c r="BI9" s="15"/>
      <c r="BJ9" s="15"/>
      <c r="BK9" s="15"/>
      <c r="BL9" s="15"/>
      <c r="BM9" s="15"/>
    </row>
    <row r="10" spans="1:65" s="29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70"/>
      <c r="M10" s="33"/>
      <c r="N10" s="33"/>
      <c r="O10" s="33"/>
      <c r="P10" s="33"/>
      <c r="Q10" s="33"/>
      <c r="R10" s="33"/>
      <c r="S10" s="33"/>
      <c r="T10" s="33"/>
      <c r="U10" s="33"/>
      <c r="V10" s="33"/>
      <c r="BE10" s="15"/>
      <c r="BF10" s="15"/>
      <c r="BG10" s="15"/>
      <c r="BH10" s="15"/>
      <c r="BI10" s="15"/>
      <c r="BJ10" s="15"/>
      <c r="BK10" s="15"/>
      <c r="BL10" s="15"/>
      <c r="BM10" s="15"/>
    </row>
    <row r="11" spans="1:65" s="29" customFormat="1" ht="12" customHeight="1">
      <c r="A11" s="33"/>
      <c r="B11" s="34"/>
      <c r="C11" s="33"/>
      <c r="D11" s="25" t="s">
        <v>11</v>
      </c>
      <c r="E11" s="33"/>
      <c r="F11" s="26"/>
      <c r="G11" s="33"/>
      <c r="H11" s="33"/>
      <c r="I11" s="25" t="s">
        <v>12</v>
      </c>
      <c r="J11" s="26"/>
      <c r="K11" s="33"/>
      <c r="L11" s="70"/>
      <c r="M11" s="33"/>
      <c r="N11" s="33"/>
      <c r="O11" s="33"/>
      <c r="P11" s="33"/>
      <c r="Q11" s="33"/>
      <c r="R11" s="33"/>
      <c r="S11" s="33"/>
      <c r="T11" s="33"/>
      <c r="U11" s="33"/>
      <c r="V11" s="33"/>
      <c r="BE11" s="15"/>
      <c r="BF11" s="15"/>
      <c r="BG11" s="15"/>
      <c r="BH11" s="15"/>
      <c r="BI11" s="15"/>
      <c r="BJ11" s="15"/>
      <c r="BK11" s="15"/>
      <c r="BL11" s="15"/>
      <c r="BM11" s="15"/>
    </row>
    <row r="12" spans="1:65" s="29" customFormat="1" ht="12" customHeight="1">
      <c r="A12" s="33"/>
      <c r="B12" s="34"/>
      <c r="C12" s="33"/>
      <c r="D12" s="25" t="s">
        <v>13</v>
      </c>
      <c r="E12" s="33"/>
      <c r="F12" s="26" t="s">
        <v>14</v>
      </c>
      <c r="G12" s="33"/>
      <c r="H12" s="33"/>
      <c r="I12" s="25" t="s">
        <v>15</v>
      </c>
      <c r="J12" s="71">
        <f>'Rekapitulace stavby'!AN8</f>
        <v>46051</v>
      </c>
      <c r="K12" s="33"/>
      <c r="L12" s="70"/>
      <c r="M12" s="33"/>
      <c r="N12" s="33"/>
      <c r="O12" s="33"/>
      <c r="P12" s="33"/>
      <c r="Q12" s="33"/>
      <c r="R12" s="33"/>
      <c r="S12" s="33"/>
      <c r="T12" s="33"/>
      <c r="U12" s="33"/>
      <c r="V12" s="33"/>
      <c r="BE12" s="15"/>
      <c r="BF12" s="15"/>
      <c r="BG12" s="15"/>
      <c r="BH12" s="15"/>
      <c r="BI12" s="15"/>
      <c r="BJ12" s="15"/>
      <c r="BK12" s="15"/>
      <c r="BL12" s="15"/>
      <c r="BM12" s="15"/>
    </row>
    <row r="13" spans="1:65" s="29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70"/>
      <c r="M13" s="33"/>
      <c r="N13" s="33"/>
      <c r="O13" s="33"/>
      <c r="P13" s="33"/>
      <c r="Q13" s="33"/>
      <c r="R13" s="33"/>
      <c r="S13" s="33"/>
      <c r="T13" s="33"/>
      <c r="U13" s="33"/>
      <c r="V13" s="33"/>
      <c r="BE13" s="15"/>
      <c r="BF13" s="15"/>
      <c r="BG13" s="15"/>
      <c r="BH13" s="15"/>
      <c r="BI13" s="15"/>
      <c r="BJ13" s="15"/>
      <c r="BK13" s="15"/>
      <c r="BL13" s="15"/>
      <c r="BM13" s="15"/>
    </row>
    <row r="14" spans="1:65" s="29" customFormat="1" ht="12" customHeight="1">
      <c r="A14" s="33"/>
      <c r="B14" s="34"/>
      <c r="C14" s="33"/>
      <c r="D14" s="25" t="s">
        <v>16</v>
      </c>
      <c r="E14" s="33"/>
      <c r="F14" s="33"/>
      <c r="G14" s="33"/>
      <c r="H14" s="33"/>
      <c r="I14" s="25" t="s">
        <v>17</v>
      </c>
      <c r="J14" s="26">
        <f>'Rekapitulace stavby'!AN10</f>
        <v>264466</v>
      </c>
      <c r="K14" s="33"/>
      <c r="L14" s="70"/>
      <c r="M14" s="33"/>
      <c r="N14" s="33"/>
      <c r="O14" s="33"/>
      <c r="P14" s="33"/>
      <c r="Q14" s="33"/>
      <c r="R14" s="33"/>
      <c r="S14" s="33"/>
      <c r="T14" s="33"/>
      <c r="U14" s="33"/>
      <c r="V14" s="33"/>
      <c r="BE14" s="15"/>
      <c r="BF14" s="15"/>
      <c r="BG14" s="15"/>
      <c r="BH14" s="15"/>
      <c r="BI14" s="15"/>
      <c r="BJ14" s="15"/>
      <c r="BK14" s="15"/>
      <c r="BL14" s="15"/>
      <c r="BM14" s="15"/>
    </row>
    <row r="15" spans="1:65" s="29" customFormat="1" ht="18" customHeight="1">
      <c r="A15" s="33"/>
      <c r="B15" s="34"/>
      <c r="C15" s="33"/>
      <c r="D15" s="33"/>
      <c r="E15" s="26" t="str">
        <f>'Rekapitulace stavby'!E11</f>
        <v>Město Štětí</v>
      </c>
      <c r="F15" s="33"/>
      <c r="G15" s="33"/>
      <c r="H15" s="33"/>
      <c r="I15" s="25" t="s">
        <v>19</v>
      </c>
      <c r="J15" s="26"/>
      <c r="K15" s="33"/>
      <c r="L15" s="70"/>
      <c r="M15" s="33"/>
      <c r="N15" s="33"/>
      <c r="O15" s="33"/>
      <c r="P15" s="33"/>
      <c r="Q15" s="33"/>
      <c r="R15" s="33"/>
      <c r="S15" s="33"/>
      <c r="T15" s="33"/>
      <c r="U15" s="33"/>
      <c r="V15" s="33"/>
      <c r="BE15" s="15"/>
      <c r="BF15" s="15"/>
      <c r="BG15" s="15"/>
      <c r="BH15" s="15"/>
      <c r="BI15" s="15"/>
      <c r="BJ15" s="15"/>
      <c r="BK15" s="15"/>
      <c r="BL15" s="15"/>
      <c r="BM15" s="15"/>
    </row>
    <row r="16" spans="1:65" s="29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70"/>
      <c r="M16" s="33"/>
      <c r="N16" s="33"/>
      <c r="O16" s="33"/>
      <c r="P16" s="33"/>
      <c r="Q16" s="33"/>
      <c r="R16" s="33"/>
      <c r="S16" s="33"/>
      <c r="T16" s="33"/>
      <c r="U16" s="33"/>
      <c r="V16" s="33"/>
      <c r="BE16" s="15"/>
      <c r="BF16" s="15"/>
      <c r="BG16" s="15"/>
      <c r="BH16" s="15"/>
      <c r="BI16" s="15"/>
      <c r="BJ16" s="15"/>
      <c r="BK16" s="15"/>
      <c r="BL16" s="15"/>
      <c r="BM16" s="15"/>
    </row>
    <row r="17" spans="1:65 16376:16384" s="29" customFormat="1" ht="12" customHeight="1">
      <c r="A17" s="33"/>
      <c r="B17" s="34"/>
      <c r="C17" s="33"/>
      <c r="D17" s="25" t="s">
        <v>20</v>
      </c>
      <c r="E17" s="33"/>
      <c r="F17" s="33"/>
      <c r="G17" s="33"/>
      <c r="H17" s="33"/>
      <c r="I17" s="25" t="s">
        <v>17</v>
      </c>
      <c r="J17" s="26">
        <f>'Rekapitulace stavby'!AN13</f>
        <v>0</v>
      </c>
      <c r="K17" s="33"/>
      <c r="L17" s="70"/>
      <c r="M17" s="33"/>
      <c r="N17" s="33"/>
      <c r="O17" s="33"/>
      <c r="P17" s="33"/>
      <c r="Q17" s="33"/>
      <c r="R17" s="33"/>
      <c r="S17" s="33"/>
      <c r="T17" s="33"/>
      <c r="U17" s="33"/>
      <c r="V17" s="33"/>
      <c r="BE17" s="15"/>
      <c r="BF17" s="15"/>
      <c r="BG17" s="15"/>
      <c r="BH17" s="15"/>
      <c r="BI17" s="15"/>
      <c r="BJ17" s="15"/>
      <c r="BK17" s="15"/>
      <c r="BL17" s="15"/>
      <c r="BM17" s="15"/>
    </row>
    <row r="18" spans="1:65 16376:16384" s="29" customFormat="1" ht="18" customHeight="1">
      <c r="A18" s="33"/>
      <c r="B18" s="34"/>
      <c r="C18" s="33"/>
      <c r="D18" s="33"/>
      <c r="E18" s="13" t="str">
        <f>'Rekapitulace stavby'!E14</f>
        <v xml:space="preserve"> </v>
      </c>
      <c r="F18" s="13"/>
      <c r="G18" s="13"/>
      <c r="H18" s="13"/>
      <c r="I18" s="25" t="s">
        <v>19</v>
      </c>
      <c r="J18" s="26">
        <f>'Rekapitulace stavby'!AN14</f>
        <v>0</v>
      </c>
      <c r="K18" s="33"/>
      <c r="L18" s="70"/>
      <c r="M18" s="33"/>
      <c r="N18" s="33"/>
      <c r="O18" s="33"/>
      <c r="P18" s="33"/>
      <c r="Q18" s="33"/>
      <c r="R18" s="33"/>
      <c r="S18" s="33"/>
      <c r="T18" s="33"/>
      <c r="U18" s="33"/>
      <c r="V18" s="33"/>
      <c r="BE18" s="15"/>
      <c r="BF18" s="15"/>
      <c r="BG18" s="15"/>
      <c r="BH18" s="15"/>
      <c r="BI18" s="15"/>
      <c r="BJ18" s="15"/>
      <c r="BK18" s="15"/>
      <c r="BL18" s="15"/>
      <c r="BM18" s="15"/>
    </row>
    <row r="19" spans="1:65 16376:16384" s="29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70"/>
      <c r="M19" s="33"/>
      <c r="N19" s="33"/>
      <c r="O19" s="33"/>
      <c r="P19" s="33"/>
      <c r="Q19" s="33"/>
      <c r="R19" s="33"/>
      <c r="S19" s="33"/>
      <c r="T19" s="33"/>
      <c r="U19" s="33"/>
      <c r="V19" s="33"/>
      <c r="BE19" s="15"/>
      <c r="BF19" s="15"/>
      <c r="BG19" s="15"/>
      <c r="BH19" s="15"/>
      <c r="BI19" s="15"/>
      <c r="BJ19" s="15"/>
      <c r="BK19" s="15"/>
      <c r="BL19" s="15"/>
      <c r="BM19" s="15"/>
    </row>
    <row r="20" spans="1:65 16376:16384" s="29" customFormat="1" ht="12" customHeight="1">
      <c r="A20" s="33"/>
      <c r="B20" s="34"/>
      <c r="C20" s="33"/>
      <c r="D20" s="25" t="s">
        <v>21</v>
      </c>
      <c r="E20" s="33"/>
      <c r="F20" s="33"/>
      <c r="G20" s="33"/>
      <c r="H20" s="33"/>
      <c r="I20" s="25" t="s">
        <v>17</v>
      </c>
      <c r="J20" s="26" t="s">
        <v>22</v>
      </c>
      <c r="K20" s="33"/>
      <c r="L20" s="70"/>
      <c r="M20" s="33"/>
      <c r="N20" s="33"/>
      <c r="O20" s="33"/>
      <c r="P20" s="33"/>
      <c r="Q20" s="33"/>
      <c r="R20" s="33"/>
      <c r="S20" s="33"/>
      <c r="T20" s="33"/>
      <c r="U20" s="33"/>
      <c r="V20" s="33"/>
      <c r="BE20" s="15"/>
      <c r="BF20" s="15"/>
      <c r="BG20" s="15"/>
      <c r="BH20" s="15"/>
      <c r="BI20" s="15"/>
      <c r="BJ20" s="15"/>
      <c r="BK20" s="15"/>
      <c r="BL20" s="15"/>
      <c r="BM20" s="15"/>
    </row>
    <row r="21" spans="1:65 16376:16384" s="29" customFormat="1" ht="18" customHeight="1">
      <c r="A21" s="33"/>
      <c r="B21" s="34"/>
      <c r="C21" s="33"/>
      <c r="D21" s="33"/>
      <c r="E21" s="26" t="s">
        <v>23</v>
      </c>
      <c r="F21" s="33"/>
      <c r="G21" s="33"/>
      <c r="H21" s="33"/>
      <c r="I21" s="25" t="s">
        <v>19</v>
      </c>
      <c r="J21" s="26"/>
      <c r="K21" s="33"/>
      <c r="L21" s="70"/>
      <c r="M21" s="33"/>
      <c r="N21" s="33"/>
      <c r="O21" s="33"/>
      <c r="P21" s="33"/>
      <c r="Q21" s="33"/>
      <c r="R21" s="33"/>
      <c r="S21" s="33"/>
      <c r="T21" s="33"/>
      <c r="U21" s="33"/>
      <c r="V21" s="33"/>
      <c r="BE21" s="15"/>
      <c r="BF21" s="15"/>
      <c r="BG21" s="15"/>
      <c r="BH21" s="15"/>
      <c r="BI21" s="15"/>
      <c r="BJ21" s="15"/>
      <c r="BK21" s="15"/>
      <c r="BL21" s="15"/>
      <c r="BM21" s="15"/>
      <c r="XEV21" s="75"/>
      <c r="XEW21" s="75"/>
      <c r="XEX21" s="75"/>
      <c r="XEY21" s="75"/>
      <c r="XEZ21" s="75"/>
      <c r="XFA21" s="75"/>
      <c r="XFB21" s="75"/>
      <c r="XFC21" s="75"/>
      <c r="XFD21" s="75"/>
    </row>
    <row r="22" spans="1:65 16376:16384" s="29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70"/>
      <c r="M22" s="33"/>
      <c r="N22" s="33"/>
      <c r="O22" s="33"/>
      <c r="P22" s="33"/>
      <c r="Q22" s="33"/>
      <c r="R22" s="33"/>
      <c r="S22" s="33"/>
      <c r="T22" s="33"/>
      <c r="U22" s="33"/>
      <c r="V22" s="33"/>
      <c r="BE22" s="15"/>
      <c r="BF22" s="15"/>
      <c r="BG22" s="15"/>
      <c r="BH22" s="15"/>
      <c r="BI22" s="15"/>
      <c r="BJ22" s="15"/>
      <c r="BK22" s="15"/>
      <c r="BL22" s="15"/>
      <c r="BM22" s="15"/>
    </row>
    <row r="23" spans="1:65 16376:16384" s="29" customFormat="1" ht="12" customHeight="1">
      <c r="A23" s="33"/>
      <c r="B23" s="34"/>
      <c r="C23" s="33"/>
      <c r="D23" s="25" t="s">
        <v>25</v>
      </c>
      <c r="E23" s="33"/>
      <c r="F23" s="33"/>
      <c r="G23" s="33"/>
      <c r="H23" s="33"/>
      <c r="I23" s="25" t="s">
        <v>17</v>
      </c>
      <c r="J23" s="26" t="s">
        <v>22</v>
      </c>
      <c r="K23" s="33"/>
      <c r="L23" s="70"/>
      <c r="M23" s="33"/>
      <c r="N23" s="33"/>
      <c r="O23" s="33"/>
      <c r="P23" s="33"/>
      <c r="Q23" s="33"/>
      <c r="R23" s="33"/>
      <c r="S23" s="33"/>
      <c r="T23" s="33"/>
      <c r="U23" s="33"/>
      <c r="V23" s="33"/>
      <c r="BE23" s="15"/>
      <c r="BF23" s="15"/>
      <c r="BG23" s="15"/>
      <c r="BH23" s="15"/>
      <c r="BI23" s="15"/>
      <c r="BJ23" s="15"/>
      <c r="BK23" s="15"/>
      <c r="BL23" s="15"/>
      <c r="BM23" s="15"/>
    </row>
    <row r="24" spans="1:65 16376:16384" s="29" customFormat="1" ht="18" customHeight="1">
      <c r="A24" s="33"/>
      <c r="B24" s="34"/>
      <c r="C24" s="33"/>
      <c r="D24" s="33"/>
      <c r="E24" s="26" t="s">
        <v>23</v>
      </c>
      <c r="F24" s="33"/>
      <c r="G24" s="33"/>
      <c r="H24" s="33"/>
      <c r="I24" s="25" t="s">
        <v>19</v>
      </c>
      <c r="J24" s="26"/>
      <c r="K24" s="33"/>
      <c r="L24" s="70"/>
      <c r="M24" s="33"/>
      <c r="N24" s="33"/>
      <c r="O24" s="33"/>
      <c r="P24" s="33"/>
      <c r="Q24" s="33"/>
      <c r="R24" s="33"/>
      <c r="S24" s="33"/>
      <c r="T24" s="33"/>
      <c r="U24" s="33"/>
      <c r="V24" s="33"/>
      <c r="BE24" s="15"/>
      <c r="BF24" s="15"/>
      <c r="BG24" s="15"/>
      <c r="BH24" s="15"/>
      <c r="BI24" s="15"/>
      <c r="BJ24" s="15"/>
      <c r="BK24" s="15"/>
      <c r="BL24" s="15"/>
      <c r="BM24" s="15"/>
    </row>
    <row r="25" spans="1:65 16376:16384" s="29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70"/>
      <c r="M25" s="33"/>
      <c r="N25" s="33"/>
      <c r="O25" s="33"/>
      <c r="P25" s="33"/>
      <c r="Q25" s="33"/>
      <c r="R25" s="33"/>
      <c r="S25" s="33"/>
      <c r="T25" s="33"/>
      <c r="U25" s="33"/>
      <c r="V25" s="33"/>
      <c r="BE25" s="15"/>
      <c r="BF25" s="15"/>
      <c r="BG25" s="15"/>
      <c r="BH25" s="15"/>
      <c r="BI25" s="15"/>
      <c r="BJ25" s="15"/>
      <c r="BK25" s="15"/>
      <c r="BL25" s="15"/>
      <c r="BM25" s="15"/>
    </row>
    <row r="26" spans="1:65 16376:16384" s="29" customFormat="1" ht="12" customHeight="1">
      <c r="A26" s="33"/>
      <c r="B26" s="34"/>
      <c r="C26" s="33"/>
      <c r="D26" s="25" t="s">
        <v>26</v>
      </c>
      <c r="E26" s="33"/>
      <c r="F26" s="33"/>
      <c r="G26" s="33"/>
      <c r="H26" s="33"/>
      <c r="I26" s="33"/>
      <c r="J26" s="33"/>
      <c r="K26" s="33"/>
      <c r="L26" s="70"/>
      <c r="M26" s="33"/>
      <c r="N26" s="33"/>
      <c r="O26" s="33"/>
      <c r="P26" s="33"/>
      <c r="Q26" s="33"/>
      <c r="R26" s="33"/>
      <c r="S26" s="33"/>
      <c r="T26" s="33"/>
      <c r="U26" s="33"/>
      <c r="V26" s="33"/>
      <c r="BE26" s="15"/>
      <c r="BF26" s="15"/>
      <c r="BG26" s="15"/>
      <c r="BH26" s="15"/>
      <c r="BI26" s="15"/>
      <c r="BJ26" s="15"/>
      <c r="BK26" s="15"/>
      <c r="BL26" s="15"/>
      <c r="BM26" s="15"/>
    </row>
    <row r="27" spans="1:65 16376:16384" s="75" customFormat="1" ht="16.5" customHeight="1">
      <c r="A27" s="72"/>
      <c r="B27" s="73"/>
      <c r="C27" s="72"/>
      <c r="D27" s="72"/>
      <c r="E27" s="10"/>
      <c r="F27" s="10"/>
      <c r="G27" s="10"/>
      <c r="H27" s="10"/>
      <c r="I27" s="72"/>
      <c r="J27" s="72"/>
      <c r="K27" s="72"/>
      <c r="L27" s="74"/>
      <c r="M27" s="72"/>
      <c r="N27" s="72"/>
      <c r="O27" s="72"/>
      <c r="P27" s="72"/>
      <c r="Q27" s="72"/>
      <c r="R27" s="72"/>
      <c r="S27" s="72"/>
      <c r="T27" s="72"/>
      <c r="U27" s="72"/>
      <c r="V27" s="72"/>
      <c r="BE27" s="15"/>
      <c r="BF27" s="15"/>
      <c r="BG27" s="15"/>
      <c r="BH27" s="15"/>
      <c r="BI27" s="15"/>
      <c r="BJ27" s="15"/>
      <c r="BK27" s="15"/>
      <c r="BL27" s="15"/>
      <c r="BM27" s="15"/>
      <c r="XEV27" s="29"/>
      <c r="XEW27" s="29"/>
      <c r="XEX27" s="29"/>
      <c r="XEY27" s="29"/>
      <c r="XEZ27" s="29"/>
      <c r="XFA27" s="29"/>
      <c r="XFB27" s="29"/>
      <c r="XFC27" s="29"/>
      <c r="XFD27" s="29"/>
    </row>
    <row r="28" spans="1:65 16376:16384" s="29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70"/>
      <c r="M28" s="33"/>
      <c r="N28" s="33"/>
      <c r="O28" s="33"/>
      <c r="P28" s="33"/>
      <c r="Q28" s="33"/>
      <c r="R28" s="33"/>
      <c r="S28" s="33"/>
      <c r="T28" s="33"/>
      <c r="U28" s="33"/>
      <c r="V28" s="33"/>
      <c r="BE28" s="15"/>
      <c r="BF28" s="15"/>
      <c r="BG28" s="15"/>
      <c r="BH28" s="15"/>
      <c r="BI28" s="15"/>
      <c r="BJ28" s="15"/>
      <c r="BK28" s="15"/>
      <c r="BL28" s="15"/>
      <c r="BM28" s="15"/>
    </row>
    <row r="29" spans="1:65 16376:16384" s="29" customFormat="1" ht="6.95" customHeight="1">
      <c r="A29" s="33"/>
      <c r="B29" s="34"/>
      <c r="C29" s="33"/>
      <c r="D29" s="76"/>
      <c r="E29" s="76"/>
      <c r="F29" s="76"/>
      <c r="G29" s="76"/>
      <c r="H29" s="76"/>
      <c r="I29" s="76"/>
      <c r="J29" s="76"/>
      <c r="K29" s="76"/>
      <c r="L29" s="70"/>
      <c r="M29" s="33"/>
      <c r="N29" s="33"/>
      <c r="O29" s="33"/>
      <c r="P29" s="33"/>
      <c r="Q29" s="33"/>
      <c r="R29" s="33"/>
      <c r="S29" s="33"/>
      <c r="T29" s="33"/>
      <c r="U29" s="33"/>
      <c r="V29" s="33"/>
      <c r="BE29" s="15"/>
      <c r="BF29" s="15"/>
      <c r="BG29" s="15"/>
      <c r="BH29" s="15"/>
      <c r="BI29" s="15"/>
      <c r="BJ29" s="15"/>
      <c r="BK29" s="15"/>
      <c r="BL29" s="15"/>
      <c r="BM29" s="15"/>
    </row>
    <row r="30" spans="1:65 16376:16384" s="29" customFormat="1" ht="25.5" customHeight="1">
      <c r="A30" s="33"/>
      <c r="B30" s="34"/>
      <c r="C30" s="33"/>
      <c r="D30" s="77" t="s">
        <v>29</v>
      </c>
      <c r="E30" s="33"/>
      <c r="F30" s="33"/>
      <c r="G30" s="33"/>
      <c r="H30" s="33"/>
      <c r="I30" s="33"/>
      <c r="J30" s="78">
        <f>ROUND(J83, 2)</f>
        <v>0</v>
      </c>
      <c r="K30" s="33"/>
      <c r="L30" s="70"/>
      <c r="M30" s="33"/>
      <c r="N30" s="33"/>
      <c r="O30" s="33"/>
      <c r="P30" s="33"/>
      <c r="Q30" s="33"/>
      <c r="R30" s="33"/>
      <c r="S30" s="33"/>
      <c r="T30" s="33"/>
      <c r="U30" s="33"/>
      <c r="V30" s="33"/>
      <c r="BE30" s="15"/>
      <c r="BF30" s="15"/>
      <c r="BG30" s="15"/>
      <c r="BH30" s="15"/>
      <c r="BI30" s="15"/>
      <c r="BJ30" s="15"/>
      <c r="BK30" s="15"/>
      <c r="BL30" s="15"/>
      <c r="BM30" s="15"/>
    </row>
    <row r="31" spans="1:65 16376:16384" s="29" customFormat="1" ht="6.95" customHeight="1">
      <c r="A31" s="33"/>
      <c r="B31" s="34"/>
      <c r="C31" s="33"/>
      <c r="D31" s="76"/>
      <c r="E31" s="76"/>
      <c r="F31" s="76"/>
      <c r="G31" s="76"/>
      <c r="H31" s="76"/>
      <c r="I31" s="76"/>
      <c r="J31" s="76"/>
      <c r="K31" s="76"/>
      <c r="L31" s="70"/>
      <c r="M31" s="33"/>
      <c r="N31" s="33"/>
      <c r="O31" s="33"/>
      <c r="P31" s="33"/>
      <c r="Q31" s="33"/>
      <c r="R31" s="33"/>
      <c r="S31" s="33"/>
      <c r="T31" s="33"/>
      <c r="U31" s="33"/>
      <c r="V31" s="33"/>
      <c r="BE31" s="15"/>
      <c r="BF31" s="15"/>
      <c r="BG31" s="15"/>
      <c r="BH31" s="15"/>
      <c r="BI31" s="15"/>
      <c r="BJ31" s="15"/>
      <c r="BK31" s="15"/>
      <c r="BL31" s="15"/>
      <c r="BM31" s="15"/>
      <c r="XEV31" s="15"/>
      <c r="XEW31" s="15"/>
      <c r="XEX31" s="15"/>
      <c r="XEY31" s="15"/>
      <c r="XEZ31" s="15"/>
      <c r="XFA31" s="15"/>
      <c r="XFB31" s="15"/>
      <c r="XFC31" s="15"/>
      <c r="XFD31" s="15"/>
    </row>
    <row r="32" spans="1:65 16376:16384" s="29" customFormat="1" ht="14.45" customHeight="1">
      <c r="A32" s="33"/>
      <c r="B32" s="34"/>
      <c r="C32" s="33"/>
      <c r="D32" s="33"/>
      <c r="E32" s="33"/>
      <c r="F32" s="79" t="s">
        <v>31</v>
      </c>
      <c r="G32" s="33"/>
      <c r="H32" s="33"/>
      <c r="I32" s="79" t="s">
        <v>30</v>
      </c>
      <c r="J32" s="79" t="s">
        <v>32</v>
      </c>
      <c r="K32" s="33"/>
      <c r="L32" s="70"/>
      <c r="M32" s="33"/>
      <c r="N32" s="33"/>
      <c r="O32" s="33"/>
      <c r="P32" s="33"/>
      <c r="Q32" s="33"/>
      <c r="R32" s="33"/>
      <c r="S32" s="33"/>
      <c r="T32" s="33"/>
      <c r="U32" s="33"/>
      <c r="V32" s="33"/>
      <c r="BE32" s="15"/>
      <c r="BF32" s="15"/>
      <c r="BG32" s="15"/>
      <c r="BH32" s="15"/>
      <c r="BI32" s="15"/>
      <c r="BJ32" s="15"/>
      <c r="BK32" s="15"/>
      <c r="BL32" s="15"/>
      <c r="BM32" s="15"/>
      <c r="XEV32" s="15"/>
      <c r="XEW32" s="15"/>
      <c r="XEX32" s="15"/>
      <c r="XEY32" s="15"/>
      <c r="XEZ32" s="15"/>
      <c r="XFA32" s="15"/>
      <c r="XFB32" s="15"/>
      <c r="XFC32" s="15"/>
      <c r="XFD32" s="15"/>
    </row>
    <row r="33" spans="1:65 16376:16384" s="29" customFormat="1" ht="14.45" customHeight="1">
      <c r="A33" s="33"/>
      <c r="B33" s="34"/>
      <c r="C33" s="33"/>
      <c r="D33" s="80" t="s">
        <v>33</v>
      </c>
      <c r="E33" s="25" t="s">
        <v>34</v>
      </c>
      <c r="F33" s="81">
        <f>J30</f>
        <v>0</v>
      </c>
      <c r="G33" s="33"/>
      <c r="H33" s="33"/>
      <c r="I33" s="82">
        <v>0.21</v>
      </c>
      <c r="J33" s="81">
        <f>ROUND(((SUM(F33))*I33),  2)</f>
        <v>0</v>
      </c>
      <c r="K33" s="33"/>
      <c r="L33" s="70"/>
      <c r="M33" s="33"/>
      <c r="N33" s="33"/>
      <c r="O33" s="33"/>
      <c r="P33" s="33"/>
      <c r="Q33" s="33"/>
      <c r="R33" s="33"/>
      <c r="S33" s="33"/>
      <c r="T33" s="33"/>
      <c r="U33" s="33"/>
      <c r="V33" s="33"/>
      <c r="BE33" s="15"/>
      <c r="BF33" s="15"/>
      <c r="BG33" s="15"/>
      <c r="BH33" s="15"/>
      <c r="BI33" s="15"/>
      <c r="BJ33" s="15"/>
      <c r="BK33" s="15"/>
      <c r="BL33" s="15"/>
      <c r="BM33" s="15"/>
      <c r="XEV33" s="15"/>
      <c r="XEW33" s="15"/>
      <c r="XEX33" s="15"/>
      <c r="XEY33" s="15"/>
      <c r="XEZ33" s="15"/>
      <c r="XFA33" s="15"/>
      <c r="XFB33" s="15"/>
      <c r="XFC33" s="15"/>
      <c r="XFD33" s="15"/>
    </row>
    <row r="34" spans="1:65 16376:16384" s="29" customFormat="1" ht="14.45" customHeight="1">
      <c r="A34" s="33"/>
      <c r="B34" s="34"/>
      <c r="C34" s="33"/>
      <c r="D34" s="33"/>
      <c r="E34" s="25" t="s">
        <v>35</v>
      </c>
      <c r="F34" s="81">
        <f>ROUND((SUM(AW83:AW85)),  2)</f>
        <v>0</v>
      </c>
      <c r="G34" s="33"/>
      <c r="H34" s="33"/>
      <c r="I34" s="82">
        <v>0.12</v>
      </c>
      <c r="J34" s="81">
        <f>ROUND(((SUM(AW83:AW85))*I34),  2)</f>
        <v>0</v>
      </c>
      <c r="K34" s="33"/>
      <c r="L34" s="70"/>
      <c r="M34" s="33"/>
      <c r="N34" s="33"/>
      <c r="O34" s="33"/>
      <c r="P34" s="33"/>
      <c r="Q34" s="33"/>
      <c r="R34" s="33"/>
      <c r="S34" s="33"/>
      <c r="T34" s="33"/>
      <c r="U34" s="33"/>
      <c r="V34" s="33"/>
      <c r="BE34" s="15"/>
      <c r="BF34" s="15"/>
      <c r="BG34" s="15"/>
      <c r="BH34" s="15"/>
      <c r="BI34" s="15"/>
      <c r="BJ34" s="15"/>
      <c r="BK34" s="15"/>
      <c r="BL34" s="15"/>
      <c r="BM34" s="15"/>
    </row>
    <row r="35" spans="1:65 16376:16384" s="29" customFormat="1" ht="14.45" hidden="1" customHeight="1">
      <c r="A35" s="33"/>
      <c r="B35" s="34"/>
      <c r="C35" s="33"/>
      <c r="D35" s="33"/>
      <c r="E35" s="25" t="s">
        <v>36</v>
      </c>
      <c r="F35" s="81">
        <f>ROUND((SUM(AX83:AX85)),  2)</f>
        <v>0</v>
      </c>
      <c r="G35" s="33"/>
      <c r="H35" s="33"/>
      <c r="I35" s="82">
        <v>0.21</v>
      </c>
      <c r="J35" s="81">
        <f>0</f>
        <v>0</v>
      </c>
      <c r="K35" s="33"/>
      <c r="L35" s="70"/>
      <c r="M35" s="33"/>
      <c r="N35" s="33"/>
      <c r="O35" s="33"/>
      <c r="P35" s="33"/>
      <c r="Q35" s="33"/>
      <c r="R35" s="33"/>
      <c r="S35" s="33"/>
      <c r="T35" s="33"/>
      <c r="U35" s="33"/>
      <c r="V35" s="33"/>
      <c r="BE35" s="15"/>
      <c r="BF35" s="15"/>
      <c r="BG35" s="15"/>
      <c r="BH35" s="15"/>
      <c r="BI35" s="15"/>
      <c r="BJ35" s="15"/>
      <c r="BK35" s="15"/>
      <c r="BL35" s="15"/>
      <c r="BM35" s="15"/>
    </row>
    <row r="36" spans="1:65 16376:16384" s="29" customFormat="1" ht="14.45" hidden="1" customHeight="1">
      <c r="A36" s="33"/>
      <c r="B36" s="34"/>
      <c r="C36" s="33"/>
      <c r="D36" s="33"/>
      <c r="E36" s="25" t="s">
        <v>37</v>
      </c>
      <c r="F36" s="81">
        <f>ROUND((SUM(AY83:AY85)),  2)</f>
        <v>0</v>
      </c>
      <c r="G36" s="33"/>
      <c r="H36" s="33"/>
      <c r="I36" s="82">
        <v>0.12</v>
      </c>
      <c r="J36" s="81">
        <f>0</f>
        <v>0</v>
      </c>
      <c r="K36" s="33"/>
      <c r="L36" s="70"/>
      <c r="M36" s="33"/>
      <c r="N36" s="33"/>
      <c r="O36" s="33"/>
      <c r="P36" s="33"/>
      <c r="Q36" s="33"/>
      <c r="R36" s="33"/>
      <c r="S36" s="33"/>
      <c r="T36" s="33"/>
      <c r="U36" s="33"/>
      <c r="V36" s="33"/>
      <c r="BE36" s="15"/>
      <c r="BF36" s="15"/>
      <c r="BG36" s="15"/>
      <c r="BH36" s="15"/>
      <c r="BI36" s="15"/>
      <c r="BJ36" s="15"/>
      <c r="BK36" s="15"/>
      <c r="BL36" s="15"/>
      <c r="BM36" s="15"/>
    </row>
    <row r="37" spans="1:65 16376:16384" s="29" customFormat="1" ht="14.45" hidden="1" customHeight="1">
      <c r="A37" s="33"/>
      <c r="B37" s="34"/>
      <c r="C37" s="33"/>
      <c r="D37" s="33"/>
      <c r="E37" s="25" t="s">
        <v>38</v>
      </c>
      <c r="F37" s="81">
        <f>ROUND((SUM(AZ83:AZ85)),  2)</f>
        <v>0</v>
      </c>
      <c r="G37" s="33"/>
      <c r="H37" s="33"/>
      <c r="I37" s="82">
        <v>0</v>
      </c>
      <c r="J37" s="81">
        <f>0</f>
        <v>0</v>
      </c>
      <c r="K37" s="33"/>
      <c r="L37" s="70"/>
      <c r="M37" s="33"/>
      <c r="N37" s="33"/>
      <c r="O37" s="33"/>
      <c r="P37" s="33"/>
      <c r="Q37" s="33"/>
      <c r="R37" s="33"/>
      <c r="S37" s="33"/>
      <c r="T37" s="33"/>
      <c r="U37" s="33"/>
      <c r="V37" s="33"/>
      <c r="BE37" s="15"/>
      <c r="BF37" s="15"/>
      <c r="BG37" s="15"/>
      <c r="BH37" s="15"/>
      <c r="BI37" s="15"/>
      <c r="BJ37" s="15"/>
      <c r="BK37" s="15"/>
      <c r="BL37" s="15"/>
      <c r="BM37" s="15"/>
    </row>
    <row r="38" spans="1:65 16376:16384" s="29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70"/>
      <c r="M38" s="33"/>
      <c r="N38" s="33"/>
      <c r="O38" s="33"/>
      <c r="P38" s="33"/>
      <c r="Q38" s="33"/>
      <c r="R38" s="33"/>
      <c r="S38" s="33"/>
      <c r="T38" s="33"/>
      <c r="U38" s="33"/>
      <c r="V38" s="33"/>
      <c r="BE38" s="15"/>
      <c r="BF38" s="15"/>
      <c r="BG38" s="15"/>
      <c r="BH38" s="15"/>
      <c r="BI38" s="15"/>
      <c r="BJ38" s="15"/>
      <c r="BK38" s="15"/>
      <c r="BL38" s="15"/>
      <c r="BM38" s="15"/>
    </row>
    <row r="39" spans="1:65 16376:16384" s="29" customFormat="1" ht="25.5" customHeight="1">
      <c r="A39" s="33"/>
      <c r="B39" s="34"/>
      <c r="C39" s="83"/>
      <c r="D39" s="84" t="s">
        <v>39</v>
      </c>
      <c r="E39" s="56"/>
      <c r="F39" s="56"/>
      <c r="G39" s="85" t="s">
        <v>40</v>
      </c>
      <c r="H39" s="86" t="s">
        <v>41</v>
      </c>
      <c r="I39" s="56"/>
      <c r="J39" s="87">
        <f>SUM(J30:J37)</f>
        <v>0</v>
      </c>
      <c r="K39" s="88"/>
      <c r="L39" s="70"/>
      <c r="M39" s="33"/>
      <c r="N39" s="33"/>
      <c r="O39" s="33"/>
      <c r="P39" s="33"/>
      <c r="Q39" s="33"/>
      <c r="R39" s="33"/>
      <c r="S39" s="33"/>
      <c r="T39" s="33"/>
      <c r="U39" s="33"/>
      <c r="V39" s="33"/>
      <c r="BE39" s="15"/>
      <c r="BF39" s="15"/>
      <c r="BG39" s="15"/>
      <c r="BH39" s="15"/>
      <c r="BI39" s="15"/>
      <c r="BJ39" s="15"/>
      <c r="BK39" s="15"/>
      <c r="BL39" s="15"/>
      <c r="BM39" s="15"/>
    </row>
    <row r="40" spans="1:65 16376:16384" s="29" customFormat="1" ht="14.45" customHeight="1">
      <c r="A40" s="33"/>
      <c r="B40" s="45"/>
      <c r="C40" s="46"/>
      <c r="D40" s="46"/>
      <c r="E40" s="46"/>
      <c r="F40" s="46"/>
      <c r="G40" s="46"/>
      <c r="H40" s="46"/>
      <c r="I40" s="46"/>
      <c r="J40" s="46"/>
      <c r="K40" s="46"/>
      <c r="L40" s="70"/>
      <c r="M40" s="33"/>
      <c r="N40" s="33"/>
      <c r="O40" s="33"/>
      <c r="P40" s="33"/>
      <c r="Q40" s="33"/>
      <c r="R40" s="33"/>
      <c r="S40" s="33"/>
      <c r="T40" s="33"/>
      <c r="U40" s="33"/>
      <c r="V40" s="33"/>
      <c r="BE40" s="15"/>
      <c r="BF40" s="15"/>
      <c r="BG40" s="15"/>
      <c r="BH40" s="15"/>
      <c r="BI40" s="15"/>
      <c r="BJ40" s="15"/>
      <c r="BK40" s="15"/>
      <c r="BL40" s="15"/>
      <c r="BM40" s="15"/>
    </row>
    <row r="41" spans="1:65 16376:16384" ht="12.75" customHeight="1">
      <c r="XEV41" s="29"/>
      <c r="XEW41" s="29"/>
      <c r="XEX41" s="29"/>
      <c r="XEY41" s="29"/>
      <c r="XEZ41" s="29"/>
      <c r="XFA41" s="29"/>
      <c r="XFB41" s="29"/>
      <c r="XFC41" s="29"/>
      <c r="XFD41" s="29"/>
    </row>
    <row r="42" spans="1:65 16376:16384" ht="12.75" customHeight="1">
      <c r="XEV42" s="29"/>
      <c r="XEW42" s="29"/>
      <c r="XEX42" s="29"/>
      <c r="XEY42" s="29"/>
      <c r="XEZ42" s="29"/>
      <c r="XFA42" s="29"/>
      <c r="XFB42" s="29"/>
      <c r="XFC42" s="29"/>
      <c r="XFD42" s="29"/>
    </row>
    <row r="43" spans="1:65 16376:16384" ht="12.75" customHeight="1">
      <c r="XEV43" s="29"/>
      <c r="XEW43" s="29"/>
      <c r="XEX43" s="29"/>
      <c r="XEY43" s="29"/>
      <c r="XEZ43" s="29"/>
      <c r="XFA43" s="29"/>
      <c r="XFB43" s="29"/>
      <c r="XFC43" s="29"/>
      <c r="XFD43" s="29"/>
    </row>
    <row r="44" spans="1:65 16376:16384" s="29" customFormat="1" ht="6.95" customHeight="1">
      <c r="A44" s="33"/>
      <c r="B44" s="47"/>
      <c r="C44" s="48"/>
      <c r="D44" s="48"/>
      <c r="E44" s="48"/>
      <c r="F44" s="48"/>
      <c r="G44" s="48"/>
      <c r="H44" s="48"/>
      <c r="I44" s="48"/>
      <c r="J44" s="48"/>
      <c r="K44" s="48"/>
      <c r="L44" s="70"/>
      <c r="M44" s="33"/>
      <c r="N44" s="33"/>
      <c r="O44" s="33"/>
      <c r="P44" s="33"/>
      <c r="Q44" s="33"/>
      <c r="R44" s="33"/>
      <c r="S44" s="33"/>
      <c r="T44" s="33"/>
      <c r="U44" s="33"/>
      <c r="V44" s="33"/>
      <c r="BE44" s="15"/>
      <c r="BF44" s="15"/>
      <c r="BG44" s="15"/>
      <c r="BH44" s="15"/>
      <c r="BI44" s="15"/>
      <c r="BJ44" s="15"/>
      <c r="BK44" s="15"/>
      <c r="BL44" s="15"/>
      <c r="BM44" s="15"/>
    </row>
    <row r="45" spans="1:65 16376:16384" s="29" customFormat="1" ht="24.95" customHeight="1">
      <c r="A45" s="33"/>
      <c r="B45" s="34"/>
      <c r="C45" s="22" t="s">
        <v>73</v>
      </c>
      <c r="D45" s="33"/>
      <c r="E45" s="33"/>
      <c r="F45" s="33"/>
      <c r="G45" s="33"/>
      <c r="H45" s="33"/>
      <c r="I45" s="33"/>
      <c r="J45" s="33"/>
      <c r="K45" s="33"/>
      <c r="L45" s="70"/>
      <c r="M45" s="33"/>
      <c r="N45" s="33"/>
      <c r="O45" s="33"/>
      <c r="P45" s="33"/>
      <c r="Q45" s="33"/>
      <c r="R45" s="33"/>
      <c r="S45" s="33"/>
      <c r="T45" s="33"/>
      <c r="U45" s="33"/>
      <c r="V45" s="33"/>
      <c r="BE45" s="15"/>
      <c r="BF45" s="15"/>
      <c r="BG45" s="15"/>
      <c r="BH45" s="15"/>
      <c r="BI45" s="15"/>
      <c r="BJ45" s="15"/>
      <c r="BK45" s="15"/>
      <c r="BL45" s="15"/>
      <c r="BM45" s="15"/>
    </row>
    <row r="46" spans="1:65 16376:16384" s="29" customFormat="1" ht="6.95" customHeight="1">
      <c r="A46" s="33"/>
      <c r="B46" s="34"/>
      <c r="C46" s="33"/>
      <c r="D46" s="33"/>
      <c r="E46" s="33"/>
      <c r="F46" s="33"/>
      <c r="G46" s="33"/>
      <c r="H46" s="33"/>
      <c r="I46" s="33"/>
      <c r="J46" s="33"/>
      <c r="K46" s="33"/>
      <c r="L46" s="70"/>
      <c r="M46" s="33"/>
      <c r="N46" s="33"/>
      <c r="O46" s="33"/>
      <c r="P46" s="33"/>
      <c r="Q46" s="33"/>
      <c r="R46" s="33"/>
      <c r="S46" s="33"/>
      <c r="T46" s="33"/>
      <c r="U46" s="33"/>
      <c r="V46" s="33"/>
      <c r="BE46" s="15"/>
      <c r="BF46" s="15"/>
      <c r="BG46" s="15"/>
      <c r="BH46" s="15"/>
      <c r="BI46" s="15"/>
      <c r="BJ46" s="15"/>
      <c r="BK46" s="15"/>
      <c r="BL46" s="15"/>
      <c r="BM46" s="15"/>
    </row>
    <row r="47" spans="1:65 16376:16384" s="29" customFormat="1" ht="12" customHeight="1">
      <c r="A47" s="33"/>
      <c r="B47" s="34"/>
      <c r="C47" s="25" t="s">
        <v>9</v>
      </c>
      <c r="D47" s="33"/>
      <c r="E47" s="33"/>
      <c r="F47" s="33"/>
      <c r="G47" s="33"/>
      <c r="H47" s="33"/>
      <c r="I47" s="33"/>
      <c r="J47" s="33"/>
      <c r="K47" s="33"/>
      <c r="L47" s="70"/>
      <c r="M47" s="33"/>
      <c r="N47" s="33"/>
      <c r="O47" s="33"/>
      <c r="P47" s="33"/>
      <c r="Q47" s="33"/>
      <c r="R47" s="33"/>
      <c r="S47" s="33"/>
      <c r="T47" s="33"/>
      <c r="U47" s="33"/>
      <c r="V47" s="33"/>
      <c r="BE47" s="15"/>
      <c r="BF47" s="15"/>
      <c r="BG47" s="15"/>
      <c r="BH47" s="15"/>
      <c r="BI47" s="15"/>
      <c r="BJ47" s="15"/>
      <c r="BK47" s="15"/>
      <c r="BL47" s="15"/>
      <c r="BM47" s="15"/>
    </row>
    <row r="48" spans="1:65 16376:16384" s="29" customFormat="1" ht="16.5" customHeight="1">
      <c r="A48" s="33"/>
      <c r="B48" s="34"/>
      <c r="C48" s="33"/>
      <c r="D48" s="33"/>
      <c r="E48" s="331" t="str">
        <f>E7</f>
        <v>Městské koupaliště Štětí – WC, sprchy</v>
      </c>
      <c r="F48" s="331"/>
      <c r="G48" s="331"/>
      <c r="H48" s="331"/>
      <c r="I48" s="33"/>
      <c r="J48" s="33"/>
      <c r="K48" s="33"/>
      <c r="L48" s="70"/>
      <c r="M48" s="33"/>
      <c r="N48" s="33"/>
      <c r="O48" s="33"/>
      <c r="P48" s="33"/>
      <c r="Q48" s="33"/>
      <c r="R48" s="33"/>
      <c r="S48" s="33"/>
      <c r="T48" s="33"/>
      <c r="U48" s="33"/>
      <c r="V48" s="33"/>
      <c r="BE48" s="15"/>
      <c r="BF48" s="15"/>
      <c r="BG48" s="15"/>
      <c r="BH48" s="15"/>
      <c r="BI48" s="15"/>
      <c r="BJ48" s="15"/>
      <c r="BK48" s="15"/>
      <c r="BL48" s="15"/>
      <c r="BM48" s="15"/>
      <c r="XEV48" s="92"/>
      <c r="XEW48" s="92"/>
      <c r="XEX48" s="92"/>
      <c r="XEY48" s="92"/>
      <c r="XEZ48" s="92"/>
      <c r="XFA48" s="92"/>
      <c r="XFB48" s="92"/>
      <c r="XFC48" s="92"/>
      <c r="XFD48" s="92"/>
    </row>
    <row r="49" spans="1:65 16376:16384" s="29" customFormat="1" ht="12" customHeight="1">
      <c r="A49" s="33"/>
      <c r="B49" s="34"/>
      <c r="C49" s="25" t="s">
        <v>71</v>
      </c>
      <c r="D49" s="33"/>
      <c r="E49" s="33"/>
      <c r="F49" s="33"/>
      <c r="G49" s="33"/>
      <c r="H49" s="33"/>
      <c r="I49" s="33"/>
      <c r="J49" s="33"/>
      <c r="K49" s="33"/>
      <c r="L49" s="70"/>
      <c r="M49" s="33"/>
      <c r="N49" s="33"/>
      <c r="O49" s="33"/>
      <c r="P49" s="33"/>
      <c r="Q49" s="33"/>
      <c r="R49" s="33"/>
      <c r="S49" s="33"/>
      <c r="T49" s="33"/>
      <c r="U49" s="33"/>
      <c r="V49" s="33"/>
      <c r="BE49" s="15"/>
      <c r="BF49" s="15"/>
      <c r="BG49" s="15"/>
      <c r="BH49" s="15"/>
      <c r="BI49" s="15"/>
      <c r="BJ49" s="15"/>
      <c r="BK49" s="15"/>
      <c r="BL49" s="15"/>
      <c r="BM49" s="15"/>
      <c r="XEV49" s="94"/>
      <c r="XEW49" s="94"/>
      <c r="XEX49" s="94"/>
      <c r="XEY49" s="94"/>
      <c r="XEZ49" s="94"/>
      <c r="XFA49" s="94"/>
      <c r="XFB49" s="94"/>
      <c r="XFC49" s="94"/>
      <c r="XFD49" s="94"/>
    </row>
    <row r="50" spans="1:65 16376:16384" s="29" customFormat="1" ht="16.5" customHeight="1">
      <c r="A50" s="33"/>
      <c r="B50" s="34"/>
      <c r="C50" s="33"/>
      <c r="D50" s="33"/>
      <c r="E50" s="3" t="str">
        <f>E9</f>
        <v>D.1.1.2 - Zdravotechnická instalace</v>
      </c>
      <c r="F50" s="3"/>
      <c r="G50" s="3"/>
      <c r="H50" s="3"/>
      <c r="I50" s="33"/>
      <c r="J50" s="33"/>
      <c r="K50" s="33"/>
      <c r="L50" s="70"/>
      <c r="M50" s="33"/>
      <c r="N50" s="33"/>
      <c r="O50" s="33"/>
      <c r="P50" s="33"/>
      <c r="Q50" s="33"/>
      <c r="R50" s="33"/>
      <c r="S50" s="33"/>
      <c r="T50" s="33"/>
      <c r="U50" s="33"/>
      <c r="V50" s="33"/>
      <c r="BE50" s="15"/>
      <c r="BF50" s="15"/>
      <c r="BG50" s="15"/>
      <c r="BH50" s="15"/>
      <c r="BI50" s="15"/>
      <c r="BJ50" s="15"/>
      <c r="BK50" s="15"/>
      <c r="BL50" s="15"/>
      <c r="BM50" s="15"/>
    </row>
    <row r="51" spans="1:65 16376:16384" s="29" customFormat="1" ht="6.95" customHeight="1">
      <c r="A51" s="33"/>
      <c r="B51" s="34"/>
      <c r="C51" s="33"/>
      <c r="D51" s="33"/>
      <c r="E51" s="33"/>
      <c r="F51" s="33"/>
      <c r="G51" s="33"/>
      <c r="H51" s="33"/>
      <c r="I51" s="33"/>
      <c r="J51" s="33"/>
      <c r="K51" s="33"/>
      <c r="L51" s="70"/>
      <c r="M51" s="33"/>
      <c r="N51" s="33"/>
      <c r="O51" s="33"/>
      <c r="P51" s="33"/>
      <c r="Q51" s="33"/>
      <c r="R51" s="33"/>
      <c r="S51" s="33"/>
      <c r="T51" s="33"/>
      <c r="U51" s="33"/>
      <c r="V51" s="33"/>
      <c r="BE51" s="15"/>
      <c r="BF51" s="15"/>
      <c r="BG51" s="15"/>
      <c r="BH51" s="15"/>
      <c r="BI51" s="15"/>
      <c r="BJ51" s="15"/>
      <c r="BK51" s="15"/>
      <c r="BL51" s="15"/>
      <c r="BM51" s="15"/>
      <c r="XEV51" s="15"/>
      <c r="XEW51" s="15"/>
      <c r="XEX51" s="15"/>
      <c r="XEY51" s="15"/>
      <c r="XEZ51" s="15"/>
      <c r="XFA51" s="15"/>
      <c r="XFB51" s="15"/>
      <c r="XFC51" s="15"/>
      <c r="XFD51" s="15"/>
    </row>
    <row r="52" spans="1:65 16376:16384" s="29" customFormat="1" ht="12" customHeight="1">
      <c r="A52" s="33"/>
      <c r="B52" s="34"/>
      <c r="C52" s="25" t="s">
        <v>13</v>
      </c>
      <c r="D52" s="33"/>
      <c r="E52" s="33"/>
      <c r="F52" s="26" t="str">
        <f>F12</f>
        <v xml:space="preserve"> </v>
      </c>
      <c r="G52" s="33"/>
      <c r="H52" s="33"/>
      <c r="I52" s="25" t="s">
        <v>15</v>
      </c>
      <c r="J52" s="71">
        <f>IF(J12="","",J12)</f>
        <v>46051</v>
      </c>
      <c r="K52" s="33"/>
      <c r="L52" s="70"/>
      <c r="M52" s="33"/>
      <c r="N52" s="33"/>
      <c r="O52" s="33"/>
      <c r="P52" s="33"/>
      <c r="Q52" s="33"/>
      <c r="R52" s="33"/>
      <c r="S52" s="33"/>
      <c r="T52" s="33"/>
      <c r="U52" s="33"/>
      <c r="V52" s="33"/>
      <c r="BE52" s="15"/>
      <c r="BF52" s="15"/>
      <c r="BG52" s="15"/>
      <c r="BH52" s="15"/>
      <c r="BI52" s="15"/>
      <c r="BJ52" s="15"/>
      <c r="BK52" s="15"/>
      <c r="BL52" s="15"/>
      <c r="BM52" s="15"/>
      <c r="XEV52" s="15"/>
      <c r="XEW52" s="15"/>
      <c r="XEX52" s="15"/>
      <c r="XEY52" s="15"/>
      <c r="XEZ52" s="15"/>
      <c r="XFA52" s="15"/>
      <c r="XFB52" s="15"/>
      <c r="XFC52" s="15"/>
      <c r="XFD52" s="15"/>
    </row>
    <row r="53" spans="1:65 16376:16384" s="29" customFormat="1" ht="6.95" customHeight="1">
      <c r="A53" s="33"/>
      <c r="B53" s="34"/>
      <c r="C53" s="33"/>
      <c r="D53" s="33"/>
      <c r="E53" s="33"/>
      <c r="F53" s="33"/>
      <c r="G53" s="33"/>
      <c r="H53" s="33"/>
      <c r="I53" s="33"/>
      <c r="J53" s="33"/>
      <c r="K53" s="33"/>
      <c r="L53" s="70"/>
      <c r="M53" s="33"/>
      <c r="N53" s="33"/>
      <c r="O53" s="33"/>
      <c r="P53" s="33"/>
      <c r="Q53" s="33"/>
      <c r="R53" s="33"/>
      <c r="S53" s="33"/>
      <c r="T53" s="33"/>
      <c r="U53" s="33"/>
      <c r="V53" s="33"/>
      <c r="BE53" s="15"/>
      <c r="BF53" s="15"/>
      <c r="BG53" s="15"/>
      <c r="BH53" s="15"/>
      <c r="BI53" s="15"/>
      <c r="BJ53" s="15"/>
      <c r="BK53" s="15"/>
      <c r="BL53" s="15"/>
      <c r="BM53" s="15"/>
      <c r="XEV53" s="15"/>
      <c r="XEW53" s="15"/>
      <c r="XEX53" s="15"/>
      <c r="XEY53" s="15"/>
      <c r="XEZ53" s="15"/>
      <c r="XFA53" s="15"/>
      <c r="XFB53" s="15"/>
      <c r="XFC53" s="15"/>
      <c r="XFD53" s="15"/>
    </row>
    <row r="54" spans="1:65 16376:16384" s="29" customFormat="1" ht="15.2" customHeight="1">
      <c r="A54" s="33"/>
      <c r="B54" s="34"/>
      <c r="C54" s="25" t="s">
        <v>16</v>
      </c>
      <c r="D54" s="33"/>
      <c r="E54" s="33"/>
      <c r="F54" s="26" t="str">
        <f>E15</f>
        <v>Město Štětí</v>
      </c>
      <c r="G54" s="33"/>
      <c r="H54" s="33"/>
      <c r="I54" s="25" t="s">
        <v>21</v>
      </c>
      <c r="J54" s="89" t="str">
        <f>E21</f>
        <v>Ing. Pavel Piskáček</v>
      </c>
      <c r="K54" s="33"/>
      <c r="L54" s="70"/>
      <c r="M54" s="33"/>
      <c r="N54" s="33"/>
      <c r="O54" s="33"/>
      <c r="P54" s="33"/>
      <c r="Q54" s="33"/>
      <c r="R54" s="33"/>
      <c r="S54" s="33"/>
      <c r="T54" s="33"/>
      <c r="U54" s="33"/>
      <c r="V54" s="33"/>
      <c r="BE54" s="15"/>
      <c r="BF54" s="15"/>
      <c r="BG54" s="15"/>
      <c r="BH54" s="15"/>
      <c r="BI54" s="15"/>
      <c r="BJ54" s="15"/>
      <c r="BK54" s="15"/>
      <c r="BL54" s="15"/>
      <c r="BM54" s="15"/>
    </row>
    <row r="55" spans="1:65 16376:16384" s="29" customFormat="1" ht="15.2" customHeight="1">
      <c r="A55" s="33"/>
      <c r="B55" s="34"/>
      <c r="C55" s="25" t="s">
        <v>20</v>
      </c>
      <c r="D55" s="33"/>
      <c r="E55" s="33"/>
      <c r="F55" s="26" t="str">
        <f>IF(E18="","",E18)</f>
        <v xml:space="preserve"> </v>
      </c>
      <c r="G55" s="33"/>
      <c r="H55" s="33"/>
      <c r="I55" s="25" t="s">
        <v>25</v>
      </c>
      <c r="J55" s="89" t="str">
        <f>E24</f>
        <v>Ing. Pavel Piskáček</v>
      </c>
      <c r="K55" s="33"/>
      <c r="L55" s="70"/>
      <c r="M55" s="33"/>
      <c r="N55" s="33"/>
      <c r="O55" s="33"/>
      <c r="P55" s="33"/>
      <c r="Q55" s="33"/>
      <c r="R55" s="33"/>
      <c r="S55" s="33"/>
      <c r="T55" s="33"/>
      <c r="U55" s="33"/>
      <c r="V55" s="33"/>
      <c r="BE55" s="15"/>
      <c r="BF55" s="15"/>
      <c r="BG55" s="15"/>
      <c r="BH55" s="15"/>
      <c r="BI55" s="15"/>
      <c r="BJ55" s="15"/>
      <c r="BK55" s="15"/>
      <c r="BL55" s="15"/>
      <c r="BM55" s="15"/>
    </row>
    <row r="56" spans="1:65 16376:16384" s="29" customFormat="1" ht="10.35" customHeight="1">
      <c r="A56" s="33"/>
      <c r="B56" s="34"/>
      <c r="C56" s="33"/>
      <c r="D56" s="33"/>
      <c r="E56" s="33"/>
      <c r="F56" s="33"/>
      <c r="G56" s="33"/>
      <c r="H56" s="33"/>
      <c r="I56" s="33"/>
      <c r="J56" s="33"/>
      <c r="K56" s="33"/>
      <c r="L56" s="70"/>
      <c r="M56" s="33"/>
      <c r="N56" s="33"/>
      <c r="O56" s="33"/>
      <c r="P56" s="33"/>
      <c r="Q56" s="33"/>
      <c r="R56" s="33"/>
      <c r="S56" s="33"/>
      <c r="T56" s="33"/>
      <c r="U56" s="33"/>
      <c r="V56" s="33"/>
      <c r="BE56" s="15"/>
      <c r="BF56" s="15"/>
      <c r="BG56" s="15"/>
      <c r="BH56" s="15"/>
      <c r="BI56" s="15"/>
      <c r="BJ56" s="15"/>
      <c r="BK56" s="15"/>
      <c r="BL56" s="15"/>
      <c r="BM56" s="15"/>
    </row>
    <row r="57" spans="1:65 16376:16384" s="29" customFormat="1" ht="29.25" customHeight="1">
      <c r="A57" s="33"/>
      <c r="B57" s="34"/>
      <c r="C57" s="90" t="s">
        <v>74</v>
      </c>
      <c r="D57" s="83"/>
      <c r="E57" s="83"/>
      <c r="F57" s="83"/>
      <c r="G57" s="83"/>
      <c r="H57" s="83"/>
      <c r="I57" s="83"/>
      <c r="J57" s="91" t="s">
        <v>75</v>
      </c>
      <c r="K57" s="83"/>
      <c r="L57" s="70"/>
      <c r="M57" s="33"/>
      <c r="N57" s="33"/>
      <c r="O57" s="33"/>
      <c r="P57" s="33"/>
      <c r="Q57" s="33"/>
      <c r="R57" s="33"/>
      <c r="S57" s="33"/>
      <c r="T57" s="33"/>
      <c r="U57" s="33"/>
      <c r="V57" s="33"/>
      <c r="BE57" s="15"/>
      <c r="BF57" s="15"/>
      <c r="BG57" s="15"/>
      <c r="BH57" s="15"/>
      <c r="BI57" s="15"/>
      <c r="BJ57" s="15"/>
      <c r="BK57" s="15"/>
      <c r="BL57" s="15"/>
      <c r="BM57" s="15"/>
    </row>
    <row r="58" spans="1:65 16376:16384" s="92" customFormat="1" ht="10.35" customHeight="1">
      <c r="A58" s="33"/>
      <c r="B58" s="34"/>
      <c r="C58" s="33"/>
      <c r="D58" s="33"/>
      <c r="E58" s="33"/>
      <c r="F58" s="33"/>
      <c r="G58" s="33"/>
      <c r="H58" s="33"/>
      <c r="I58" s="33"/>
      <c r="J58" s="33"/>
      <c r="K58" s="33"/>
      <c r="L58" s="70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15"/>
      <c r="BF58" s="15"/>
      <c r="BG58" s="15"/>
      <c r="BH58" s="15"/>
      <c r="BI58" s="15"/>
      <c r="BJ58" s="15"/>
      <c r="BK58" s="15"/>
      <c r="BL58" s="15"/>
      <c r="BM58" s="15"/>
      <c r="XEV58" s="29"/>
      <c r="XEW58" s="29"/>
      <c r="XEX58" s="29"/>
      <c r="XEY58" s="29"/>
      <c r="XEZ58" s="29"/>
      <c r="XFA58" s="29"/>
      <c r="XFB58" s="29"/>
      <c r="XFC58" s="29"/>
      <c r="XFD58" s="29"/>
    </row>
    <row r="59" spans="1:65 16376:16384" s="94" customFormat="1" ht="22.9" customHeight="1">
      <c r="A59" s="33"/>
      <c r="B59" s="34"/>
      <c r="C59" s="93" t="s">
        <v>48</v>
      </c>
      <c r="D59" s="33"/>
      <c r="E59" s="33"/>
      <c r="F59" s="33"/>
      <c r="G59" s="33"/>
      <c r="H59" s="33"/>
      <c r="I59" s="33"/>
      <c r="J59" s="78">
        <f>J83</f>
        <v>0</v>
      </c>
      <c r="K59" s="33"/>
      <c r="L59" s="70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18" t="s">
        <v>413</v>
      </c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15"/>
      <c r="BF59" s="15"/>
      <c r="BG59" s="15"/>
      <c r="BH59" s="15"/>
      <c r="BI59" s="15"/>
      <c r="BJ59" s="15"/>
      <c r="BK59" s="15"/>
      <c r="BL59" s="15"/>
      <c r="BM59" s="15"/>
      <c r="XEV59" s="29"/>
      <c r="XEW59" s="29"/>
      <c r="XEX59" s="29"/>
      <c r="XEY59" s="29"/>
      <c r="XEZ59" s="29"/>
      <c r="XFA59" s="29"/>
      <c r="XFB59" s="29"/>
      <c r="XFC59" s="29"/>
      <c r="XFD59" s="29"/>
    </row>
    <row r="60" spans="1:65 16376:16384" s="29" customFormat="1" ht="24.95" customHeight="1">
      <c r="A60" s="92"/>
      <c r="B60" s="95"/>
      <c r="C60" s="92"/>
      <c r="D60" s="96" t="s">
        <v>83</v>
      </c>
      <c r="E60" s="97"/>
      <c r="F60" s="97"/>
      <c r="G60" s="97"/>
      <c r="H60" s="97"/>
      <c r="I60" s="97"/>
      <c r="J60" s="98">
        <f>J84</f>
        <v>0</v>
      </c>
      <c r="K60" s="92"/>
      <c r="L60" s="95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  <c r="BB60" s="92"/>
      <c r="BC60" s="92"/>
      <c r="BD60" s="92"/>
      <c r="BE60" s="15"/>
      <c r="BF60" s="15"/>
      <c r="BG60" s="15"/>
      <c r="BH60" s="15"/>
      <c r="BI60" s="15"/>
      <c r="BJ60" s="15"/>
      <c r="BK60" s="15"/>
      <c r="BL60" s="15"/>
      <c r="BM60" s="15"/>
    </row>
    <row r="61" spans="1:65 16376:16384" ht="19.899999999999999" customHeight="1">
      <c r="A61" s="94"/>
      <c r="B61" s="99"/>
      <c r="C61" s="94"/>
      <c r="D61" s="100" t="s">
        <v>414</v>
      </c>
      <c r="E61" s="101"/>
      <c r="F61" s="101"/>
      <c r="G61" s="101"/>
      <c r="H61" s="101"/>
      <c r="I61" s="101"/>
      <c r="J61" s="102">
        <f>J85</f>
        <v>0</v>
      </c>
      <c r="K61" s="94"/>
      <c r="L61" s="99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XEV61" s="29"/>
      <c r="XEW61" s="29"/>
      <c r="XEX61" s="29"/>
      <c r="XEY61" s="29"/>
      <c r="XEZ61" s="29"/>
      <c r="XFA61" s="29"/>
      <c r="XFB61" s="29"/>
      <c r="XFC61" s="29"/>
      <c r="XFD61" s="29"/>
    </row>
    <row r="62" spans="1:65 16376:16384" ht="19.899999999999999" customHeight="1">
      <c r="A62" s="94"/>
      <c r="B62" s="99"/>
      <c r="C62" s="94"/>
      <c r="D62" s="100" t="s">
        <v>414</v>
      </c>
      <c r="E62" s="101"/>
      <c r="F62" s="101"/>
      <c r="G62" s="101"/>
      <c r="H62" s="101"/>
      <c r="I62" s="101"/>
      <c r="J62" s="102">
        <f>J94</f>
        <v>0</v>
      </c>
      <c r="K62" s="94"/>
      <c r="L62" s="99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BC62" s="94"/>
      <c r="BD62" s="94"/>
      <c r="XEV62" s="177"/>
      <c r="XEW62" s="177"/>
      <c r="XEX62" s="177"/>
      <c r="XEY62" s="177"/>
      <c r="XEZ62" s="177"/>
      <c r="XFA62" s="177"/>
      <c r="XFB62" s="177"/>
      <c r="XFC62" s="177"/>
      <c r="XFD62" s="177"/>
    </row>
    <row r="63" spans="1:65 16376:16384" ht="19.899999999999999" customHeight="1">
      <c r="A63" s="94"/>
      <c r="B63" s="99"/>
      <c r="C63" s="94"/>
      <c r="D63" s="100" t="s">
        <v>414</v>
      </c>
      <c r="E63" s="101"/>
      <c r="F63" s="101"/>
      <c r="G63" s="101"/>
      <c r="H63" s="101"/>
      <c r="I63" s="101"/>
      <c r="J63" s="102">
        <f>J104</f>
        <v>0</v>
      </c>
      <c r="K63" s="94"/>
      <c r="L63" s="99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BC63" s="94"/>
      <c r="BD63" s="94"/>
      <c r="XEV63" s="29"/>
      <c r="XEW63" s="29"/>
      <c r="XEX63" s="29"/>
      <c r="XEY63" s="29"/>
      <c r="XEZ63" s="29"/>
      <c r="XFA63" s="29"/>
      <c r="XFB63" s="29"/>
      <c r="XFC63" s="29"/>
      <c r="XFD63" s="29"/>
    </row>
    <row r="64" spans="1:65 16376:16384" s="29" customFormat="1" ht="21.95" customHeight="1">
      <c r="A64" s="33"/>
      <c r="B64" s="34"/>
      <c r="C64" s="33"/>
      <c r="D64" s="33"/>
      <c r="E64" s="33"/>
      <c r="F64" s="33"/>
      <c r="G64" s="33"/>
      <c r="H64" s="33"/>
      <c r="I64" s="33"/>
      <c r="J64" s="33"/>
      <c r="K64" s="33"/>
      <c r="L64" s="70"/>
      <c r="M64" s="33"/>
      <c r="N64" s="33"/>
      <c r="O64" s="33"/>
      <c r="P64" s="33"/>
      <c r="Q64" s="33"/>
      <c r="R64" s="33"/>
      <c r="S64" s="33"/>
      <c r="T64" s="33"/>
      <c r="U64" s="33"/>
      <c r="V64" s="33"/>
      <c r="BE64" s="15"/>
      <c r="BF64" s="15"/>
      <c r="BG64" s="15"/>
      <c r="BH64" s="15"/>
      <c r="BI64" s="15"/>
      <c r="BJ64" s="15"/>
      <c r="BK64" s="15"/>
      <c r="BL64" s="15"/>
      <c r="BM64" s="15"/>
      <c r="XEV64" s="113"/>
      <c r="XEW64" s="113"/>
      <c r="XEX64" s="113"/>
      <c r="XEY64" s="113"/>
      <c r="XEZ64" s="113"/>
      <c r="XFA64" s="113"/>
      <c r="XFB64" s="113"/>
      <c r="XFC64" s="113"/>
      <c r="XFD64" s="113"/>
    </row>
    <row r="65" spans="1:65 16376:16384" s="29" customFormat="1" ht="6.95" customHeight="1">
      <c r="A65" s="33"/>
      <c r="B65" s="45"/>
      <c r="C65" s="46"/>
      <c r="D65" s="46"/>
      <c r="E65" s="46"/>
      <c r="F65" s="46"/>
      <c r="G65" s="46"/>
      <c r="H65" s="46"/>
      <c r="I65" s="46"/>
      <c r="J65" s="46"/>
      <c r="K65" s="46"/>
      <c r="L65" s="70"/>
      <c r="M65" s="33"/>
      <c r="N65" s="33"/>
      <c r="O65" s="33"/>
      <c r="P65" s="33"/>
      <c r="Q65" s="33"/>
      <c r="R65" s="33"/>
      <c r="S65" s="33"/>
      <c r="T65" s="33"/>
      <c r="U65" s="33"/>
      <c r="V65" s="33"/>
      <c r="BE65" s="15"/>
      <c r="BF65" s="15"/>
      <c r="BG65" s="15"/>
      <c r="BH65" s="15"/>
      <c r="BI65" s="15"/>
      <c r="BJ65" s="15"/>
      <c r="BK65" s="15"/>
      <c r="BL65" s="15"/>
      <c r="BM65" s="15"/>
      <c r="XEV65" s="15"/>
      <c r="XEW65" s="15"/>
      <c r="XEX65" s="15"/>
      <c r="XEY65" s="15"/>
      <c r="XEZ65" s="15"/>
      <c r="XFA65" s="15"/>
      <c r="XFB65" s="15"/>
      <c r="XFC65" s="15"/>
      <c r="XFD65" s="15"/>
    </row>
    <row r="66" spans="1:65 16376:16384" s="29" customFormat="1" ht="12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XEV66" s="15"/>
      <c r="XEW66" s="15"/>
      <c r="XEX66" s="15"/>
      <c r="XEY66" s="15"/>
      <c r="XEZ66" s="15"/>
      <c r="XFA66" s="15"/>
      <c r="XFB66" s="15"/>
      <c r="XFC66" s="15"/>
      <c r="XFD66" s="15"/>
    </row>
    <row r="67" spans="1:65 16376:16384" s="29" customFormat="1" ht="12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XEV67" s="15"/>
      <c r="XEW67" s="15"/>
      <c r="XEX67" s="15"/>
      <c r="XEY67" s="15"/>
      <c r="XEZ67" s="15"/>
      <c r="XFA67" s="15"/>
      <c r="XFB67" s="15"/>
      <c r="XFC67" s="15"/>
      <c r="XFD67" s="15"/>
    </row>
    <row r="68" spans="1:65 16376:16384" s="29" customFormat="1" ht="12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XEV68" s="15"/>
      <c r="XEW68" s="15"/>
      <c r="XEX68" s="15"/>
      <c r="XEY68" s="15"/>
      <c r="XEZ68" s="15"/>
      <c r="XFA68" s="15"/>
      <c r="XFB68" s="15"/>
      <c r="XFC68" s="15"/>
      <c r="XFD68" s="15"/>
    </row>
    <row r="69" spans="1:65 16376:16384" s="29" customFormat="1" ht="6.95" customHeight="1">
      <c r="A69" s="33"/>
      <c r="B69" s="47"/>
      <c r="C69" s="48"/>
      <c r="D69" s="48"/>
      <c r="E69" s="48"/>
      <c r="F69" s="48"/>
      <c r="G69" s="48"/>
      <c r="H69" s="48"/>
      <c r="I69" s="48"/>
      <c r="J69" s="48"/>
      <c r="K69" s="48"/>
      <c r="L69" s="70"/>
      <c r="M69" s="33"/>
      <c r="N69" s="33"/>
      <c r="O69" s="33"/>
      <c r="P69" s="33"/>
      <c r="Q69" s="33"/>
      <c r="R69" s="33"/>
      <c r="S69" s="33"/>
      <c r="T69" s="33"/>
      <c r="U69" s="33"/>
      <c r="V69" s="33"/>
      <c r="BE69" s="15"/>
      <c r="BF69" s="15"/>
      <c r="BG69" s="15"/>
      <c r="BH69" s="15"/>
      <c r="BI69" s="15"/>
      <c r="BJ69" s="15"/>
      <c r="BK69" s="15"/>
      <c r="BL69" s="15"/>
      <c r="BM69" s="15"/>
      <c r="XEV69" s="15"/>
      <c r="XEW69" s="15"/>
      <c r="XEX69" s="15"/>
      <c r="XEY69" s="15"/>
      <c r="XEZ69" s="15"/>
      <c r="XFA69" s="15"/>
      <c r="XFB69" s="15"/>
      <c r="XFC69" s="15"/>
      <c r="XFD69" s="15"/>
    </row>
    <row r="70" spans="1:65 16376:16384" s="29" customFormat="1" ht="24.95" customHeight="1">
      <c r="A70" s="33"/>
      <c r="B70" s="34"/>
      <c r="C70" s="22" t="s">
        <v>90</v>
      </c>
      <c r="D70" s="33"/>
      <c r="E70" s="33"/>
      <c r="F70" s="33"/>
      <c r="G70" s="33"/>
      <c r="H70" s="33"/>
      <c r="I70" s="33"/>
      <c r="J70" s="33"/>
      <c r="K70" s="33"/>
      <c r="L70" s="70"/>
      <c r="M70" s="33"/>
      <c r="N70" s="33"/>
      <c r="O70" s="33"/>
      <c r="P70" s="33"/>
      <c r="Q70" s="33"/>
      <c r="R70" s="33"/>
      <c r="S70" s="33"/>
      <c r="T70" s="33"/>
      <c r="U70" s="33"/>
      <c r="V70" s="33"/>
      <c r="BE70" s="15"/>
      <c r="BF70" s="15"/>
      <c r="BG70" s="15"/>
      <c r="BH70" s="15"/>
      <c r="BI70" s="15"/>
      <c r="BJ70" s="15"/>
      <c r="BK70" s="15"/>
      <c r="BL70" s="15"/>
      <c r="BM70" s="15"/>
      <c r="XEV70" s="15"/>
      <c r="XEW70" s="15"/>
      <c r="XEX70" s="15"/>
      <c r="XEY70" s="15"/>
      <c r="XEZ70" s="15"/>
      <c r="XFA70" s="15"/>
      <c r="XFB70" s="15"/>
      <c r="XFC70" s="15"/>
      <c r="XFD70" s="15"/>
    </row>
    <row r="71" spans="1:65 16376:16384" s="29" customFormat="1" ht="6.95" customHeight="1">
      <c r="A71" s="33"/>
      <c r="B71" s="34"/>
      <c r="C71" s="33"/>
      <c r="D71" s="33"/>
      <c r="E71" s="33"/>
      <c r="F71" s="33"/>
      <c r="G71" s="33"/>
      <c r="H71" s="33"/>
      <c r="I71" s="33"/>
      <c r="J71" s="33"/>
      <c r="K71" s="33"/>
      <c r="L71" s="70"/>
      <c r="M71" s="33"/>
      <c r="N71" s="33"/>
      <c r="O71" s="33"/>
      <c r="P71" s="33"/>
      <c r="Q71" s="33"/>
      <c r="R71" s="33"/>
      <c r="S71" s="33"/>
      <c r="T71" s="33"/>
      <c r="U71" s="33"/>
      <c r="V71" s="33"/>
      <c r="BE71" s="15"/>
      <c r="BF71" s="15"/>
      <c r="BG71" s="15"/>
      <c r="BH71" s="15"/>
      <c r="BI71" s="15"/>
      <c r="BJ71" s="15"/>
      <c r="BK71" s="15"/>
      <c r="BL71" s="15"/>
      <c r="BM71" s="15"/>
      <c r="XEV71" s="15"/>
      <c r="XEW71" s="15"/>
      <c r="XEX71" s="15"/>
      <c r="XEY71" s="15"/>
      <c r="XEZ71" s="15"/>
      <c r="XFA71" s="15"/>
      <c r="XFB71" s="15"/>
      <c r="XFC71" s="15"/>
      <c r="XFD71" s="15"/>
    </row>
    <row r="72" spans="1:65 16376:16384" s="177" customFormat="1" ht="12" customHeight="1">
      <c r="A72" s="33"/>
      <c r="B72" s="34"/>
      <c r="C72" s="25" t="s">
        <v>9</v>
      </c>
      <c r="D72" s="33"/>
      <c r="E72" s="33"/>
      <c r="F72" s="33"/>
      <c r="G72" s="33"/>
      <c r="H72" s="33"/>
      <c r="I72" s="33"/>
      <c r="J72" s="33"/>
      <c r="K72" s="33"/>
      <c r="L72" s="70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15"/>
      <c r="BF72" s="15"/>
      <c r="BG72" s="15"/>
      <c r="BH72" s="15"/>
      <c r="BI72" s="15"/>
      <c r="BJ72" s="15"/>
      <c r="BK72" s="15"/>
      <c r="BL72" s="15"/>
      <c r="BM72" s="15"/>
      <c r="XEV72" s="15"/>
      <c r="XEW72" s="15"/>
      <c r="XEX72" s="15"/>
      <c r="XEY72" s="15"/>
      <c r="XEZ72" s="15"/>
      <c r="XFA72" s="15"/>
      <c r="XFB72" s="15"/>
      <c r="XFC72" s="15"/>
      <c r="XFD72" s="15"/>
    </row>
    <row r="73" spans="1:65 16376:16384" s="29" customFormat="1" ht="16.5" customHeight="1">
      <c r="A73" s="33"/>
      <c r="B73" s="34"/>
      <c r="C73" s="33"/>
      <c r="D73" s="33"/>
      <c r="E73" s="331" t="str">
        <f>E7</f>
        <v>Městské koupaliště Štětí – WC, sprchy</v>
      </c>
      <c r="F73" s="331"/>
      <c r="G73" s="331"/>
      <c r="H73" s="331"/>
      <c r="I73" s="33"/>
      <c r="J73" s="33"/>
      <c r="K73" s="33"/>
      <c r="L73" s="70"/>
      <c r="M73" s="33"/>
      <c r="N73" s="33"/>
      <c r="O73" s="33"/>
      <c r="P73" s="33"/>
      <c r="Q73" s="33"/>
      <c r="R73" s="33"/>
      <c r="S73" s="33"/>
      <c r="T73" s="33"/>
      <c r="U73" s="33"/>
      <c r="V73" s="33"/>
      <c r="BE73" s="15"/>
      <c r="BF73" s="15"/>
      <c r="BG73" s="15"/>
      <c r="BH73" s="15"/>
      <c r="BI73" s="15"/>
      <c r="BJ73" s="15"/>
      <c r="BK73" s="15"/>
      <c r="BL73" s="15"/>
      <c r="BM73" s="15"/>
      <c r="XEV73" s="15"/>
      <c r="XEW73" s="15"/>
      <c r="XEX73" s="15"/>
      <c r="XEY73" s="15"/>
      <c r="XEZ73" s="15"/>
      <c r="XFA73" s="15"/>
      <c r="XFB73" s="15"/>
      <c r="XFC73" s="15"/>
      <c r="XFD73" s="15"/>
    </row>
    <row r="74" spans="1:65 16376:16384" s="113" customFormat="1" ht="12" customHeight="1">
      <c r="A74" s="33"/>
      <c r="B74" s="34"/>
      <c r="C74" s="25" t="s">
        <v>71</v>
      </c>
      <c r="D74" s="33"/>
      <c r="E74" s="33"/>
      <c r="F74" s="33"/>
      <c r="G74" s="33"/>
      <c r="H74" s="33"/>
      <c r="I74" s="33"/>
      <c r="J74" s="33"/>
      <c r="K74" s="33"/>
      <c r="L74" s="70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15"/>
      <c r="BF74" s="15"/>
      <c r="BG74" s="15"/>
      <c r="BH74" s="15"/>
      <c r="BI74" s="15"/>
      <c r="BJ74" s="15"/>
      <c r="BK74" s="15"/>
      <c r="BL74" s="15"/>
      <c r="BM74" s="15"/>
      <c r="XEV74" s="15"/>
      <c r="XEW74" s="15"/>
      <c r="XEX74" s="15"/>
      <c r="XEY74" s="15"/>
      <c r="XEZ74" s="15"/>
      <c r="XFA74" s="15"/>
      <c r="XFB74" s="15"/>
      <c r="XFC74" s="15"/>
      <c r="XFD74" s="15"/>
    </row>
    <row r="75" spans="1:65 16376:16384" ht="16.5" customHeight="1">
      <c r="A75" s="33"/>
      <c r="B75" s="34"/>
      <c r="C75" s="33"/>
      <c r="D75" s="33"/>
      <c r="E75" s="3" t="str">
        <f>E9</f>
        <v>D.1.1.2 - Zdravotechnická instalace</v>
      </c>
      <c r="F75" s="3"/>
      <c r="G75" s="3"/>
      <c r="H75" s="3"/>
      <c r="I75" s="33"/>
      <c r="J75" s="33"/>
      <c r="K75" s="33"/>
      <c r="L75" s="70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</row>
    <row r="76" spans="1:65 16376:16384" ht="6.95" customHeight="1">
      <c r="A76" s="33"/>
      <c r="B76" s="34"/>
      <c r="C76" s="33"/>
      <c r="D76" s="33"/>
      <c r="E76" s="33"/>
      <c r="F76" s="33"/>
      <c r="G76" s="33"/>
      <c r="H76" s="33"/>
      <c r="I76" s="33"/>
      <c r="J76" s="33"/>
      <c r="K76" s="33"/>
      <c r="L76" s="70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</row>
    <row r="77" spans="1:65 16376:16384" ht="12" customHeight="1">
      <c r="A77" s="33"/>
      <c r="B77" s="34"/>
      <c r="C77" s="25" t="s">
        <v>13</v>
      </c>
      <c r="D77" s="33"/>
      <c r="E77" s="33"/>
      <c r="F77" s="26" t="str">
        <f>F12</f>
        <v xml:space="preserve"> </v>
      </c>
      <c r="G77" s="33"/>
      <c r="H77" s="33"/>
      <c r="I77" s="25" t="s">
        <v>15</v>
      </c>
      <c r="J77" s="71">
        <f>IF(J12="","",J12)</f>
        <v>46051</v>
      </c>
      <c r="K77" s="33"/>
      <c r="L77" s="70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</row>
    <row r="78" spans="1:65 16376:16384" ht="6.95" customHeight="1">
      <c r="A78" s="33"/>
      <c r="B78" s="34"/>
      <c r="C78" s="33"/>
      <c r="D78" s="33"/>
      <c r="E78" s="33"/>
      <c r="F78" s="33"/>
      <c r="G78" s="33"/>
      <c r="H78" s="33"/>
      <c r="I78" s="33"/>
      <c r="J78" s="33"/>
      <c r="K78" s="33"/>
      <c r="L78" s="70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</row>
    <row r="79" spans="1:65 16376:16384" ht="15.2" customHeight="1">
      <c r="A79" s="33"/>
      <c r="B79" s="34"/>
      <c r="C79" s="25" t="s">
        <v>16</v>
      </c>
      <c r="D79" s="33"/>
      <c r="E79" s="33"/>
      <c r="F79" s="26" t="str">
        <f>E15</f>
        <v>Město Štětí</v>
      </c>
      <c r="G79" s="33"/>
      <c r="H79" s="33"/>
      <c r="I79" s="25" t="s">
        <v>21</v>
      </c>
      <c r="J79" s="89" t="str">
        <f>E21</f>
        <v>Ing. Pavel Piskáček</v>
      </c>
      <c r="K79" s="33"/>
      <c r="L79" s="70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</row>
    <row r="80" spans="1:65 16376:16384" ht="15.2" customHeight="1">
      <c r="A80" s="33"/>
      <c r="B80" s="34"/>
      <c r="C80" s="25" t="s">
        <v>20</v>
      </c>
      <c r="D80" s="33"/>
      <c r="E80" s="33"/>
      <c r="F80" s="26" t="str">
        <f>IF(E18="","",E18)</f>
        <v xml:space="preserve"> </v>
      </c>
      <c r="G80" s="33"/>
      <c r="H80" s="33"/>
      <c r="I80" s="25" t="s">
        <v>25</v>
      </c>
      <c r="J80" s="89" t="str">
        <f>E24</f>
        <v>Ing. Pavel Piskáček</v>
      </c>
      <c r="K80" s="33"/>
      <c r="L80" s="70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</row>
    <row r="81" spans="1:56" ht="10.35" customHeight="1">
      <c r="A81" s="33"/>
      <c r="B81" s="34"/>
      <c r="C81" s="33"/>
      <c r="D81" s="33"/>
      <c r="E81" s="33"/>
      <c r="F81" s="33"/>
      <c r="G81" s="33"/>
      <c r="H81" s="33"/>
      <c r="I81" s="33"/>
      <c r="J81" s="33"/>
      <c r="K81" s="33"/>
      <c r="L81" s="70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</row>
    <row r="82" spans="1:56" ht="29.25" customHeight="1">
      <c r="A82" s="106"/>
      <c r="B82" s="107"/>
      <c r="C82" s="108" t="s">
        <v>91</v>
      </c>
      <c r="D82" s="109" t="s">
        <v>47</v>
      </c>
      <c r="E82" s="109" t="s">
        <v>43</v>
      </c>
      <c r="F82" s="109" t="s">
        <v>44</v>
      </c>
      <c r="G82" s="109" t="s">
        <v>92</v>
      </c>
      <c r="H82" s="109" t="s">
        <v>93</v>
      </c>
      <c r="I82" s="109" t="s">
        <v>94</v>
      </c>
      <c r="J82" s="109" t="s">
        <v>75</v>
      </c>
      <c r="K82" s="110" t="s">
        <v>95</v>
      </c>
      <c r="L82" s="111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77"/>
      <c r="X82" s="177"/>
      <c r="Y82" s="177"/>
      <c r="Z82" s="177"/>
      <c r="AA82" s="177"/>
      <c r="AB82" s="177"/>
      <c r="AC82" s="177"/>
      <c r="AD82" s="177"/>
      <c r="AE82" s="177"/>
      <c r="AF82" s="177"/>
      <c r="AG82" s="177"/>
      <c r="AH82" s="177"/>
      <c r="AI82" s="177"/>
      <c r="AJ82" s="177"/>
      <c r="AK82" s="177"/>
      <c r="AL82" s="177"/>
      <c r="AM82" s="177"/>
      <c r="AN82" s="177"/>
      <c r="AO82" s="177"/>
      <c r="AP82" s="177"/>
      <c r="AQ82" s="177"/>
      <c r="AR82" s="177"/>
      <c r="AS82" s="177"/>
      <c r="AT82" s="177"/>
      <c r="AU82" s="177"/>
      <c r="AV82" s="177"/>
      <c r="AW82" s="177"/>
      <c r="AX82" s="177"/>
      <c r="AY82" s="177"/>
      <c r="AZ82" s="177"/>
      <c r="BA82" s="177"/>
      <c r="BB82" s="177"/>
      <c r="BC82" s="177"/>
      <c r="BD82" s="177"/>
    </row>
    <row r="83" spans="1:56" ht="22.9" customHeight="1">
      <c r="A83" s="33"/>
      <c r="B83" s="34"/>
      <c r="C83" s="59" t="s">
        <v>97</v>
      </c>
      <c r="D83" s="33"/>
      <c r="E83" s="33"/>
      <c r="F83" s="33"/>
      <c r="G83" s="33"/>
      <c r="H83" s="33"/>
      <c r="I83" s="33"/>
      <c r="J83" s="112">
        <f>J84</f>
        <v>0</v>
      </c>
      <c r="K83" s="33"/>
      <c r="L83" s="34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18" t="s">
        <v>49</v>
      </c>
      <c r="AL83" s="18" t="s">
        <v>413</v>
      </c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178"/>
      <c r="BC83" s="29"/>
      <c r="BD83" s="29"/>
    </row>
    <row r="84" spans="1:56" ht="25.9" customHeight="1">
      <c r="A84" s="113"/>
      <c r="B84" s="114"/>
      <c r="C84" s="113"/>
      <c r="D84" s="115" t="s">
        <v>49</v>
      </c>
      <c r="E84" s="117" t="s">
        <v>237</v>
      </c>
      <c r="F84" s="117" t="s">
        <v>238</v>
      </c>
      <c r="G84" s="113"/>
      <c r="H84" s="113"/>
      <c r="I84" s="113"/>
      <c r="J84" s="179">
        <f>J85+J94+J104</f>
        <v>0</v>
      </c>
      <c r="K84" s="113"/>
      <c r="L84" s="114"/>
      <c r="M84" s="37">
        <f>J87+J89</f>
        <v>0</v>
      </c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5"/>
      <c r="AJ84" s="113"/>
      <c r="AK84" s="180"/>
      <c r="AL84" s="180"/>
      <c r="AM84" s="113"/>
      <c r="AN84" s="113"/>
      <c r="AO84" s="113"/>
      <c r="AP84" s="115"/>
      <c r="AQ84" s="113"/>
      <c r="AR84" s="113"/>
      <c r="AS84" s="113"/>
      <c r="AT84" s="113"/>
      <c r="AU84" s="113"/>
      <c r="AV84" s="113"/>
      <c r="AW84" s="113"/>
      <c r="AX84" s="113"/>
      <c r="AY84" s="113"/>
      <c r="AZ84" s="113"/>
      <c r="BA84" s="113"/>
      <c r="BB84" s="181"/>
      <c r="BC84" s="113"/>
      <c r="BD84" s="113"/>
    </row>
    <row r="85" spans="1:56" ht="22.9" customHeight="1">
      <c r="A85" s="113"/>
      <c r="B85" s="114"/>
      <c r="C85" s="113"/>
      <c r="D85" s="115" t="s">
        <v>49</v>
      </c>
      <c r="E85" s="119" t="s">
        <v>415</v>
      </c>
      <c r="F85" s="119" t="s">
        <v>416</v>
      </c>
      <c r="G85" s="113"/>
      <c r="H85" s="113"/>
      <c r="I85" s="113"/>
      <c r="J85" s="120">
        <f>SUM(J86:J92)</f>
        <v>0</v>
      </c>
      <c r="K85" s="113"/>
      <c r="L85" s="114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  <c r="AH85" s="113"/>
      <c r="AI85" s="115"/>
      <c r="AJ85" s="113"/>
      <c r="AK85" s="180"/>
      <c r="AL85" s="180"/>
      <c r="AM85" s="113"/>
      <c r="AN85" s="113"/>
      <c r="AO85" s="113"/>
      <c r="AP85" s="115"/>
      <c r="AQ85" s="113"/>
      <c r="AR85" s="113"/>
      <c r="AS85" s="113"/>
      <c r="AT85" s="113"/>
      <c r="AU85" s="113"/>
      <c r="AV85" s="113"/>
      <c r="AW85" s="113"/>
      <c r="AX85" s="113"/>
      <c r="AY85" s="113"/>
      <c r="AZ85" s="113"/>
      <c r="BA85" s="113"/>
      <c r="BB85" s="181"/>
      <c r="BC85" s="113"/>
      <c r="BD85" s="113"/>
    </row>
    <row r="86" spans="1:56" ht="12.75" customHeight="1">
      <c r="A86" s="113"/>
      <c r="B86" s="114"/>
      <c r="C86" s="121">
        <v>1</v>
      </c>
      <c r="D86" s="182"/>
      <c r="E86" s="183" t="s">
        <v>417</v>
      </c>
      <c r="F86" s="184" t="s">
        <v>418</v>
      </c>
      <c r="G86" s="185" t="s">
        <v>116</v>
      </c>
      <c r="H86" s="186">
        <v>5</v>
      </c>
      <c r="I86" s="187"/>
      <c r="J86" s="187">
        <f t="shared" ref="J86:J92" si="0">H86*I86</f>
        <v>0</v>
      </c>
      <c r="K86" s="188"/>
      <c r="L86" s="114"/>
    </row>
    <row r="87" spans="1:56" ht="12.75" customHeight="1">
      <c r="A87" s="160"/>
      <c r="B87" s="114"/>
      <c r="C87" s="121">
        <f t="shared" ref="C87:C92" si="1">C86+1</f>
        <v>2</v>
      </c>
      <c r="D87" s="182"/>
      <c r="E87" s="183" t="s">
        <v>419</v>
      </c>
      <c r="F87" s="184" t="s">
        <v>420</v>
      </c>
      <c r="G87" s="185" t="s">
        <v>116</v>
      </c>
      <c r="H87" s="186">
        <v>9</v>
      </c>
      <c r="I87" s="187"/>
      <c r="J87" s="187">
        <f t="shared" si="0"/>
        <v>0</v>
      </c>
      <c r="K87" s="188"/>
      <c r="L87" s="114"/>
      <c r="M87" s="189"/>
    </row>
    <row r="88" spans="1:56" ht="12.75" customHeight="1">
      <c r="A88" s="113"/>
      <c r="B88" s="114"/>
      <c r="C88" s="121">
        <f t="shared" si="1"/>
        <v>3</v>
      </c>
      <c r="D88" s="182"/>
      <c r="E88" s="183" t="s">
        <v>421</v>
      </c>
      <c r="F88" s="184" t="s">
        <v>422</v>
      </c>
      <c r="G88" s="185" t="s">
        <v>423</v>
      </c>
      <c r="H88" s="186">
        <v>2</v>
      </c>
      <c r="I88" s="187"/>
      <c r="J88" s="187">
        <f t="shared" si="0"/>
        <v>0</v>
      </c>
      <c r="K88" s="188"/>
      <c r="L88" s="114"/>
    </row>
    <row r="89" spans="1:56" ht="12.75" customHeight="1">
      <c r="A89" s="160"/>
      <c r="B89" s="114"/>
      <c r="C89" s="121">
        <f t="shared" si="1"/>
        <v>4</v>
      </c>
      <c r="D89" s="182"/>
      <c r="E89" s="183" t="s">
        <v>424</v>
      </c>
      <c r="F89" s="184" t="s">
        <v>425</v>
      </c>
      <c r="G89" s="185" t="s">
        <v>423</v>
      </c>
      <c r="H89" s="186">
        <v>4</v>
      </c>
      <c r="I89" s="187"/>
      <c r="J89" s="187">
        <f t="shared" si="0"/>
        <v>0</v>
      </c>
      <c r="K89" s="188"/>
      <c r="L89" s="114"/>
      <c r="M89" s="190" t="s">
        <v>426</v>
      </c>
    </row>
    <row r="90" spans="1:56" ht="12.75" customHeight="1">
      <c r="A90" s="113"/>
      <c r="B90" s="114"/>
      <c r="C90" s="121">
        <f t="shared" si="1"/>
        <v>5</v>
      </c>
      <c r="D90" s="182"/>
      <c r="E90" s="183" t="s">
        <v>427</v>
      </c>
      <c r="F90" s="184" t="s">
        <v>428</v>
      </c>
      <c r="G90" s="185" t="s">
        <v>423</v>
      </c>
      <c r="H90" s="186">
        <v>6</v>
      </c>
      <c r="I90" s="187"/>
      <c r="J90" s="187">
        <f t="shared" si="0"/>
        <v>0</v>
      </c>
      <c r="K90" s="188"/>
      <c r="L90" s="114"/>
      <c r="M90" s="190"/>
    </row>
    <row r="91" spans="1:56" ht="12.75" customHeight="1">
      <c r="A91" s="113"/>
      <c r="B91" s="114"/>
      <c r="C91" s="121">
        <f t="shared" si="1"/>
        <v>6</v>
      </c>
      <c r="D91" s="182"/>
      <c r="E91" s="183" t="s">
        <v>429</v>
      </c>
      <c r="F91" s="184" t="s">
        <v>430</v>
      </c>
      <c r="G91" s="185" t="s">
        <v>116</v>
      </c>
      <c r="H91" s="186">
        <v>15</v>
      </c>
      <c r="I91" s="187"/>
      <c r="J91" s="187">
        <f t="shared" si="0"/>
        <v>0</v>
      </c>
      <c r="K91" s="188"/>
      <c r="L91" s="114"/>
    </row>
    <row r="92" spans="1:56" ht="12.75" customHeight="1">
      <c r="A92" s="113"/>
      <c r="B92" s="114"/>
      <c r="C92" s="121">
        <f t="shared" si="1"/>
        <v>7</v>
      </c>
      <c r="D92" s="184"/>
      <c r="E92" s="183" t="s">
        <v>431</v>
      </c>
      <c r="F92" s="184" t="s">
        <v>432</v>
      </c>
      <c r="G92" s="185" t="s">
        <v>433</v>
      </c>
      <c r="H92" s="186">
        <v>1</v>
      </c>
      <c r="I92" s="187"/>
      <c r="J92" s="187">
        <f t="shared" si="0"/>
        <v>0</v>
      </c>
      <c r="K92" s="188"/>
      <c r="L92" s="114"/>
    </row>
    <row r="93" spans="1:56" ht="12.75" customHeight="1">
      <c r="A93" s="113"/>
      <c r="B93" s="114"/>
      <c r="C93" s="191"/>
      <c r="D93" s="191"/>
      <c r="E93" s="191"/>
      <c r="F93" s="191"/>
      <c r="G93" s="192"/>
      <c r="H93" s="192"/>
      <c r="I93" s="192"/>
      <c r="J93" s="192"/>
      <c r="L93" s="114"/>
    </row>
    <row r="94" spans="1:56" ht="12.75" customHeight="1">
      <c r="A94" s="113"/>
      <c r="B94" s="114"/>
      <c r="C94" s="113"/>
      <c r="D94" s="193" t="s">
        <v>49</v>
      </c>
      <c r="E94" s="194" t="s">
        <v>434</v>
      </c>
      <c r="F94" s="194" t="s">
        <v>435</v>
      </c>
      <c r="G94" s="195"/>
      <c r="H94" s="195"/>
      <c r="I94" s="195"/>
      <c r="J94" s="196">
        <f>SUM(J95:J102)</f>
        <v>0</v>
      </c>
      <c r="L94" s="114"/>
    </row>
    <row r="95" spans="1:56" ht="12.75" customHeight="1">
      <c r="A95" s="113"/>
      <c r="B95" s="114"/>
      <c r="C95" s="121">
        <f>C92+1</f>
        <v>8</v>
      </c>
      <c r="D95" s="182"/>
      <c r="E95" s="183" t="s">
        <v>436</v>
      </c>
      <c r="F95" s="184" t="s">
        <v>437</v>
      </c>
      <c r="G95" s="185" t="s">
        <v>423</v>
      </c>
      <c r="H95" s="186">
        <v>1</v>
      </c>
      <c r="I95" s="187"/>
      <c r="J95" s="187">
        <f t="shared" ref="J95:J102" si="2">H95*I95</f>
        <v>0</v>
      </c>
      <c r="K95" s="188"/>
      <c r="L95" s="114"/>
    </row>
    <row r="96" spans="1:56" ht="12.75" customHeight="1">
      <c r="A96" s="113"/>
      <c r="B96" s="114"/>
      <c r="C96" s="121">
        <f t="shared" ref="C96:C102" si="3">C95+1</f>
        <v>9</v>
      </c>
      <c r="D96" s="182"/>
      <c r="E96" s="183" t="s">
        <v>438</v>
      </c>
      <c r="F96" s="184" t="s">
        <v>439</v>
      </c>
      <c r="G96" s="185" t="s">
        <v>116</v>
      </c>
      <c r="H96" s="197">
        <v>21</v>
      </c>
      <c r="I96" s="187"/>
      <c r="J96" s="187">
        <f t="shared" si="2"/>
        <v>0</v>
      </c>
      <c r="K96" s="188"/>
      <c r="L96" s="114"/>
    </row>
    <row r="97" spans="1:12" ht="12.75" customHeight="1">
      <c r="A97" s="113"/>
      <c r="B97" s="114"/>
      <c r="C97" s="121">
        <f t="shared" si="3"/>
        <v>10</v>
      </c>
      <c r="D97" s="182"/>
      <c r="E97" s="183" t="s">
        <v>440</v>
      </c>
      <c r="F97" s="184" t="s">
        <v>441</v>
      </c>
      <c r="G97" s="185" t="s">
        <v>116</v>
      </c>
      <c r="H97" s="197">
        <f>H96</f>
        <v>21</v>
      </c>
      <c r="I97" s="187"/>
      <c r="J97" s="187">
        <f t="shared" si="2"/>
        <v>0</v>
      </c>
      <c r="K97" s="188"/>
      <c r="L97" s="114"/>
    </row>
    <row r="98" spans="1:12" ht="12.75" customHeight="1">
      <c r="A98" s="113"/>
      <c r="B98" s="114"/>
      <c r="C98" s="121">
        <f t="shared" si="3"/>
        <v>11</v>
      </c>
      <c r="D98" s="182"/>
      <c r="E98" s="183" t="s">
        <v>442</v>
      </c>
      <c r="F98" s="184" t="s">
        <v>443</v>
      </c>
      <c r="G98" s="185" t="s">
        <v>423</v>
      </c>
      <c r="H98" s="186">
        <v>1</v>
      </c>
      <c r="I98" s="187"/>
      <c r="J98" s="187">
        <f t="shared" si="2"/>
        <v>0</v>
      </c>
      <c r="K98" s="188"/>
      <c r="L98" s="114"/>
    </row>
    <row r="99" spans="1:12" ht="12.75" customHeight="1">
      <c r="A99" s="113"/>
      <c r="B99" s="114"/>
      <c r="C99" s="121">
        <f t="shared" si="3"/>
        <v>12</v>
      </c>
      <c r="D99" s="182"/>
      <c r="E99" s="183" t="s">
        <v>444</v>
      </c>
      <c r="F99" s="184" t="s">
        <v>445</v>
      </c>
      <c r="G99" s="185" t="s">
        <v>423</v>
      </c>
      <c r="H99" s="186">
        <v>1</v>
      </c>
      <c r="I99" s="187"/>
      <c r="J99" s="187">
        <f t="shared" si="2"/>
        <v>0</v>
      </c>
      <c r="K99" s="188"/>
      <c r="L99" s="114"/>
    </row>
    <row r="100" spans="1:12" ht="12.75" customHeight="1">
      <c r="A100" s="113"/>
      <c r="B100" s="114"/>
      <c r="C100" s="121">
        <f t="shared" si="3"/>
        <v>13</v>
      </c>
      <c r="D100" s="182"/>
      <c r="E100" s="183" t="s">
        <v>446</v>
      </c>
      <c r="F100" s="184" t="s">
        <v>447</v>
      </c>
      <c r="G100" s="185" t="s">
        <v>116</v>
      </c>
      <c r="H100" s="186">
        <v>60</v>
      </c>
      <c r="I100" s="187"/>
      <c r="J100" s="187">
        <f t="shared" si="2"/>
        <v>0</v>
      </c>
      <c r="K100" s="188"/>
      <c r="L100" s="114"/>
    </row>
    <row r="101" spans="1:12" ht="12.75" customHeight="1">
      <c r="A101" s="113"/>
      <c r="B101" s="114"/>
      <c r="C101" s="121">
        <f t="shared" si="3"/>
        <v>14</v>
      </c>
      <c r="D101" s="182"/>
      <c r="E101" s="183" t="s">
        <v>448</v>
      </c>
      <c r="F101" s="184" t="s">
        <v>449</v>
      </c>
      <c r="G101" s="185" t="s">
        <v>116</v>
      </c>
      <c r="H101" s="186">
        <v>60</v>
      </c>
      <c r="I101" s="187"/>
      <c r="J101" s="187">
        <f t="shared" si="2"/>
        <v>0</v>
      </c>
      <c r="K101" s="188"/>
      <c r="L101" s="114"/>
    </row>
    <row r="102" spans="1:12" ht="12.75" customHeight="1">
      <c r="A102" s="113"/>
      <c r="B102" s="114"/>
      <c r="C102" s="121">
        <f t="shared" si="3"/>
        <v>15</v>
      </c>
      <c r="D102" s="182"/>
      <c r="E102" s="183" t="s">
        <v>450</v>
      </c>
      <c r="F102" s="184" t="s">
        <v>451</v>
      </c>
      <c r="G102" s="185" t="s">
        <v>433</v>
      </c>
      <c r="H102" s="186">
        <v>1</v>
      </c>
      <c r="I102" s="187"/>
      <c r="J102" s="187">
        <f t="shared" si="2"/>
        <v>0</v>
      </c>
      <c r="K102" s="188"/>
      <c r="L102" s="114"/>
    </row>
    <row r="103" spans="1:12" ht="12.75" customHeight="1">
      <c r="A103" s="113"/>
      <c r="B103" s="114"/>
      <c r="C103" s="191"/>
      <c r="D103" s="191"/>
      <c r="E103" s="191"/>
      <c r="F103" s="191"/>
      <c r="G103" s="192"/>
      <c r="H103" s="192"/>
      <c r="I103" s="192"/>
      <c r="J103" s="192"/>
      <c r="L103" s="114"/>
    </row>
    <row r="104" spans="1:12" ht="12.75" customHeight="1">
      <c r="A104" s="113"/>
      <c r="B104" s="114"/>
      <c r="C104" s="198"/>
      <c r="D104" s="193" t="s">
        <v>49</v>
      </c>
      <c r="E104" s="119" t="s">
        <v>452</v>
      </c>
      <c r="F104" s="119" t="s">
        <v>453</v>
      </c>
      <c r="G104" s="199"/>
      <c r="H104" s="199"/>
      <c r="I104" s="199"/>
      <c r="J104" s="200">
        <f>SUM(J109:J116)</f>
        <v>0</v>
      </c>
      <c r="L104" s="114"/>
    </row>
    <row r="105" spans="1:12" ht="12.75" customHeight="1">
      <c r="A105" s="113"/>
      <c r="B105" s="114"/>
      <c r="C105" s="121">
        <f>C102+1</f>
        <v>16</v>
      </c>
      <c r="D105" s="182"/>
      <c r="E105" s="183" t="s">
        <v>454</v>
      </c>
      <c r="F105" s="184" t="s">
        <v>455</v>
      </c>
      <c r="G105" s="185" t="s">
        <v>293</v>
      </c>
      <c r="H105" s="186">
        <v>4</v>
      </c>
      <c r="I105" s="187"/>
      <c r="J105" s="187">
        <f t="shared" ref="J105:J116" si="4">H105*I105</f>
        <v>0</v>
      </c>
      <c r="K105" s="188"/>
      <c r="L105" s="114"/>
    </row>
    <row r="106" spans="1:12" ht="12.75" customHeight="1">
      <c r="A106" s="113"/>
      <c r="B106" s="114"/>
      <c r="C106" s="121">
        <f t="shared" ref="C106:C116" si="5">C105+1</f>
        <v>17</v>
      </c>
      <c r="D106" s="182"/>
      <c r="E106" s="183" t="s">
        <v>456</v>
      </c>
      <c r="F106" s="184" t="s">
        <v>457</v>
      </c>
      <c r="G106" s="185" t="s">
        <v>293</v>
      </c>
      <c r="H106" s="186">
        <v>12</v>
      </c>
      <c r="I106" s="187"/>
      <c r="J106" s="187">
        <f t="shared" si="4"/>
        <v>0</v>
      </c>
      <c r="K106" s="188"/>
      <c r="L106" s="114"/>
    </row>
    <row r="107" spans="1:12" ht="12.75" customHeight="1">
      <c r="A107" s="113"/>
      <c r="B107" s="114"/>
      <c r="C107" s="121">
        <f t="shared" si="5"/>
        <v>18</v>
      </c>
      <c r="D107" s="182"/>
      <c r="E107" s="183" t="s">
        <v>458</v>
      </c>
      <c r="F107" s="184" t="s">
        <v>459</v>
      </c>
      <c r="G107" s="185" t="s">
        <v>293</v>
      </c>
      <c r="H107" s="186">
        <v>2</v>
      </c>
      <c r="I107" s="187"/>
      <c r="J107" s="187">
        <f t="shared" si="4"/>
        <v>0</v>
      </c>
      <c r="K107" s="188"/>
      <c r="L107" s="114"/>
    </row>
    <row r="108" spans="1:12" ht="12.75" customHeight="1">
      <c r="A108" s="113"/>
      <c r="B108" s="114"/>
      <c r="C108" s="121">
        <f t="shared" si="5"/>
        <v>19</v>
      </c>
      <c r="D108" s="182"/>
      <c r="E108" s="183" t="s">
        <v>460</v>
      </c>
      <c r="F108" s="184" t="s">
        <v>461</v>
      </c>
      <c r="G108" s="185" t="s">
        <v>293</v>
      </c>
      <c r="H108" s="186">
        <v>2</v>
      </c>
      <c r="I108" s="187"/>
      <c r="J108" s="187">
        <f t="shared" si="4"/>
        <v>0</v>
      </c>
      <c r="K108" s="188"/>
      <c r="L108" s="114"/>
    </row>
    <row r="109" spans="1:12" ht="12.75" customHeight="1">
      <c r="A109" s="113"/>
      <c r="B109" s="114"/>
      <c r="C109" s="121">
        <f t="shared" si="5"/>
        <v>20</v>
      </c>
      <c r="D109" s="182"/>
      <c r="E109" s="183" t="s">
        <v>462</v>
      </c>
      <c r="F109" s="184" t="s">
        <v>463</v>
      </c>
      <c r="G109" s="185" t="s">
        <v>293</v>
      </c>
      <c r="H109" s="186">
        <v>4</v>
      </c>
      <c r="I109" s="187"/>
      <c r="J109" s="187">
        <f t="shared" si="4"/>
        <v>0</v>
      </c>
      <c r="K109" s="188"/>
      <c r="L109" s="114"/>
    </row>
    <row r="110" spans="1:12" ht="12.75" customHeight="1">
      <c r="A110" s="113"/>
      <c r="B110" s="114"/>
      <c r="C110" s="121">
        <f t="shared" si="5"/>
        <v>21</v>
      </c>
      <c r="D110" s="182"/>
      <c r="E110" s="183" t="s">
        <v>464</v>
      </c>
      <c r="F110" s="184" t="s">
        <v>465</v>
      </c>
      <c r="G110" s="185" t="s">
        <v>293</v>
      </c>
      <c r="H110" s="186">
        <v>12</v>
      </c>
      <c r="I110" s="187"/>
      <c r="J110" s="187">
        <f t="shared" si="4"/>
        <v>0</v>
      </c>
      <c r="K110" s="188"/>
      <c r="L110" s="114"/>
    </row>
    <row r="111" spans="1:12" ht="13.5" customHeight="1">
      <c r="A111" s="113"/>
      <c r="B111" s="114"/>
      <c r="C111" s="121">
        <f t="shared" si="5"/>
        <v>22</v>
      </c>
      <c r="D111" s="182"/>
      <c r="E111" s="183" t="s">
        <v>466</v>
      </c>
      <c r="F111" s="184" t="s">
        <v>467</v>
      </c>
      <c r="G111" s="185" t="s">
        <v>293</v>
      </c>
      <c r="H111" s="186">
        <v>2</v>
      </c>
      <c r="I111" s="187"/>
      <c r="J111" s="187">
        <f t="shared" si="4"/>
        <v>0</v>
      </c>
      <c r="K111" s="188"/>
      <c r="L111" s="114"/>
    </row>
    <row r="112" spans="1:12" ht="12.75" customHeight="1">
      <c r="A112" s="113"/>
      <c r="B112" s="114"/>
      <c r="C112" s="121">
        <f t="shared" si="5"/>
        <v>23</v>
      </c>
      <c r="D112" s="182"/>
      <c r="E112" s="183" t="s">
        <v>468</v>
      </c>
      <c r="F112" s="184" t="s">
        <v>469</v>
      </c>
      <c r="G112" s="185" t="s">
        <v>423</v>
      </c>
      <c r="H112" s="186">
        <v>2</v>
      </c>
      <c r="I112" s="187"/>
      <c r="J112" s="187">
        <f t="shared" si="4"/>
        <v>0</v>
      </c>
      <c r="K112" s="188"/>
      <c r="L112" s="114"/>
    </row>
    <row r="113" spans="1:12" ht="12.75" customHeight="1">
      <c r="A113" s="113"/>
      <c r="B113" s="114"/>
      <c r="C113" s="121">
        <f t="shared" si="5"/>
        <v>24</v>
      </c>
      <c r="D113" s="182"/>
      <c r="E113" s="183" t="s">
        <v>470</v>
      </c>
      <c r="F113" s="184" t="s">
        <v>471</v>
      </c>
      <c r="G113" s="185" t="s">
        <v>293</v>
      </c>
      <c r="H113" s="186">
        <f>H109+H111*2+H110</f>
        <v>20</v>
      </c>
      <c r="I113" s="187"/>
      <c r="J113" s="187">
        <f t="shared" si="4"/>
        <v>0</v>
      </c>
      <c r="K113" s="188"/>
      <c r="L113" s="114"/>
    </row>
    <row r="114" spans="1:12" ht="12.75" customHeight="1">
      <c r="A114" s="113"/>
      <c r="B114" s="114"/>
      <c r="C114" s="121">
        <f t="shared" si="5"/>
        <v>25</v>
      </c>
      <c r="D114" s="182"/>
      <c r="E114" s="183" t="s">
        <v>472</v>
      </c>
      <c r="F114" s="184" t="s">
        <v>473</v>
      </c>
      <c r="G114" s="185" t="s">
        <v>423</v>
      </c>
      <c r="H114" s="186">
        <v>1</v>
      </c>
      <c r="I114" s="187"/>
      <c r="J114" s="187">
        <f t="shared" si="4"/>
        <v>0</v>
      </c>
      <c r="K114" s="188"/>
      <c r="L114" s="114"/>
    </row>
    <row r="115" spans="1:12" ht="12.75" customHeight="1">
      <c r="A115" s="113"/>
      <c r="B115" s="114"/>
      <c r="C115" s="121">
        <f t="shared" si="5"/>
        <v>26</v>
      </c>
      <c r="D115" s="182"/>
      <c r="E115" s="183" t="s">
        <v>474</v>
      </c>
      <c r="F115" s="184" t="s">
        <v>475</v>
      </c>
      <c r="G115" s="185" t="s">
        <v>476</v>
      </c>
      <c r="H115" s="186">
        <v>1</v>
      </c>
      <c r="I115" s="187"/>
      <c r="J115" s="187">
        <f t="shared" si="4"/>
        <v>0</v>
      </c>
      <c r="K115" s="188"/>
      <c r="L115" s="114"/>
    </row>
    <row r="116" spans="1:12" ht="12.75" customHeight="1">
      <c r="A116" s="113"/>
      <c r="B116" s="114"/>
      <c r="C116" s="121">
        <f t="shared" si="5"/>
        <v>27</v>
      </c>
      <c r="D116" s="201"/>
      <c r="E116" s="202"/>
      <c r="F116" s="184" t="s">
        <v>477</v>
      </c>
      <c r="G116" s="186" t="s">
        <v>433</v>
      </c>
      <c r="H116" s="186">
        <v>1</v>
      </c>
      <c r="I116" s="187"/>
      <c r="J116" s="187">
        <f t="shared" si="4"/>
        <v>0</v>
      </c>
      <c r="K116" s="188"/>
      <c r="L116" s="114"/>
    </row>
    <row r="117" spans="1:12" ht="12.75" customHeight="1">
      <c r="A117" s="113"/>
      <c r="B117" s="114"/>
      <c r="C117" s="191"/>
      <c r="D117" s="191"/>
      <c r="E117" s="191"/>
      <c r="F117" s="191"/>
      <c r="G117" s="191"/>
      <c r="H117" s="191"/>
      <c r="I117" s="191"/>
      <c r="J117" s="191"/>
      <c r="L117" s="114"/>
    </row>
    <row r="118" spans="1:12" ht="12.75" customHeight="1">
      <c r="A118" s="113"/>
      <c r="B118" s="45"/>
      <c r="C118" s="46"/>
      <c r="D118" s="46"/>
      <c r="E118" s="46"/>
      <c r="F118" s="46"/>
      <c r="G118" s="46"/>
      <c r="H118" s="46"/>
      <c r="I118" s="46"/>
      <c r="J118" s="46"/>
      <c r="K118" s="46"/>
      <c r="L118" s="34"/>
    </row>
  </sheetData>
  <autoFilter ref="C82:K85" xr:uid="{00000000-0009-0000-0000-000002000000}"/>
  <mergeCells count="9">
    <mergeCell ref="E48:H48"/>
    <mergeCell ref="E50:H50"/>
    <mergeCell ref="E73:H73"/>
    <mergeCell ref="E75:H75"/>
    <mergeCell ref="L2:M2"/>
    <mergeCell ref="E7:H7"/>
    <mergeCell ref="E9:H9"/>
    <mergeCell ref="E18:H18"/>
    <mergeCell ref="E27:H27"/>
  </mergeCells>
  <pageMargins left="0.39374999999999999" right="0.39374999999999999" top="0.39374999999999999" bottom="0.39374999999999999" header="0.511811023622047" footer="0"/>
  <pageSetup paperSize="9" scale="25" fitToHeight="100" orientation="portrait" horizontalDpi="300" verticalDpi="300" r:id="rId1"/>
  <headerFooter>
    <oddFooter>&amp;CStrana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D102"/>
  <sheetViews>
    <sheetView showGridLines="0" view="pageBreakPreview" zoomScaleNormal="100" workbookViewId="0">
      <selection activeCell="K4" sqref="K4"/>
    </sheetView>
  </sheetViews>
  <sheetFormatPr defaultColWidth="8.5" defaultRowHeight="12.75" customHeight="1"/>
  <cols>
    <col min="1" max="1" width="8.33203125" style="15" customWidth="1"/>
    <col min="2" max="2" width="1.1640625" style="15" customWidth="1"/>
    <col min="3" max="3" width="4.1640625" style="15" customWidth="1"/>
    <col min="4" max="4" width="4.33203125" style="15" customWidth="1"/>
    <col min="5" max="5" width="17.1640625" style="15" customWidth="1"/>
    <col min="6" max="6" width="50.83203125" style="15" customWidth="1"/>
    <col min="7" max="7" width="7.5" style="15" customWidth="1"/>
    <col min="8" max="8" width="14" style="15" customWidth="1"/>
    <col min="9" max="9" width="15.83203125" style="15" customWidth="1"/>
    <col min="10" max="11" width="22.33203125" style="15" customWidth="1"/>
    <col min="12" max="12" width="9.33203125" style="15" customWidth="1"/>
    <col min="13" max="13" width="16.33203125" style="15" customWidth="1"/>
    <col min="14" max="14" width="12.33203125" style="15" customWidth="1"/>
    <col min="15" max="15" width="16.33203125" style="15" customWidth="1"/>
    <col min="16" max="16" width="12.33203125" style="15" customWidth="1"/>
    <col min="17" max="17" width="15" style="15" customWidth="1"/>
    <col min="18" max="18" width="11" style="15" customWidth="1"/>
    <col min="19" max="19" width="15" style="15" customWidth="1"/>
    <col min="20" max="20" width="16.33203125" style="15" customWidth="1"/>
    <col min="21" max="21" width="11" style="15" customWidth="1"/>
    <col min="22" max="22" width="15" style="15" customWidth="1"/>
    <col min="23" max="23" width="16.33203125" style="15" customWidth="1"/>
    <col min="16353" max="16384" width="14.33203125" style="15" customWidth="1"/>
  </cols>
  <sheetData>
    <row r="1" spans="1:76" ht="11.25"/>
    <row r="2" spans="1:76" ht="36.950000000000003" customHeight="1">
      <c r="L2" s="14"/>
      <c r="M2" s="14"/>
      <c r="N2" s="14"/>
    </row>
    <row r="3" spans="1:76" ht="6.95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</row>
    <row r="4" spans="1:76" ht="24.95" customHeight="1">
      <c r="B4" s="21"/>
      <c r="D4" s="22" t="s">
        <v>70</v>
      </c>
      <c r="L4" s="21"/>
    </row>
    <row r="5" spans="1:76" ht="6.95" customHeight="1">
      <c r="B5" s="21"/>
      <c r="L5" s="21"/>
    </row>
    <row r="6" spans="1:76" ht="12" customHeight="1">
      <c r="B6" s="21"/>
      <c r="D6" s="25" t="s">
        <v>9</v>
      </c>
      <c r="L6" s="21"/>
    </row>
    <row r="7" spans="1:76" ht="16.5" customHeight="1">
      <c r="B7" s="21"/>
      <c r="E7" s="331" t="str">
        <f>'Rekapitulace stavby'!K6</f>
        <v>Městské koupaliště Štětí – WC, sprchy</v>
      </c>
      <c r="F7" s="331"/>
      <c r="G7" s="331"/>
      <c r="H7" s="331"/>
      <c r="L7" s="21"/>
    </row>
    <row r="8" spans="1:76" s="29" customFormat="1" ht="12" customHeight="1">
      <c r="A8" s="33"/>
      <c r="B8" s="34"/>
      <c r="C8" s="33"/>
      <c r="D8" s="25" t="s">
        <v>71</v>
      </c>
      <c r="E8" s="33"/>
      <c r="F8" s="33"/>
      <c r="G8" s="33"/>
      <c r="H8" s="33"/>
      <c r="I8" s="33"/>
      <c r="J8" s="33"/>
      <c r="K8" s="33"/>
      <c r="L8" s="70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</row>
    <row r="9" spans="1:76" s="29" customFormat="1" ht="16.5" customHeight="1">
      <c r="A9" s="33"/>
      <c r="B9" s="34"/>
      <c r="C9" s="33"/>
      <c r="D9" s="33"/>
      <c r="E9" s="3" t="s">
        <v>478</v>
      </c>
      <c r="F9" s="3"/>
      <c r="G9" s="3"/>
      <c r="H9" s="3"/>
      <c r="I9" s="33"/>
      <c r="J9" s="33"/>
      <c r="K9" s="33"/>
      <c r="L9" s="70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</row>
    <row r="10" spans="1:76" s="29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33"/>
      <c r="L10" s="70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</row>
    <row r="11" spans="1:76" s="29" customFormat="1" ht="12" customHeight="1">
      <c r="A11" s="33"/>
      <c r="B11" s="34"/>
      <c r="C11" s="33"/>
      <c r="D11" s="25" t="s">
        <v>11</v>
      </c>
      <c r="E11" s="33"/>
      <c r="F11" s="26"/>
      <c r="G11" s="33"/>
      <c r="H11" s="33"/>
      <c r="I11" s="25" t="s">
        <v>12</v>
      </c>
      <c r="J11" s="26"/>
      <c r="K11" s="33"/>
      <c r="L11" s="70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</row>
    <row r="12" spans="1:76" s="29" customFormat="1" ht="12" customHeight="1">
      <c r="A12" s="33"/>
      <c r="B12" s="34"/>
      <c r="C12" s="33"/>
      <c r="D12" s="25" t="s">
        <v>13</v>
      </c>
      <c r="E12" s="33"/>
      <c r="F12" s="26" t="s">
        <v>14</v>
      </c>
      <c r="G12" s="33"/>
      <c r="H12" s="33"/>
      <c r="I12" s="25" t="s">
        <v>15</v>
      </c>
      <c r="J12" s="71">
        <f>'Rekapitulace stavby'!AN8</f>
        <v>46051</v>
      </c>
      <c r="K12" s="33"/>
      <c r="L12" s="70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</row>
    <row r="13" spans="1:76" s="29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33"/>
      <c r="L13" s="70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</row>
    <row r="14" spans="1:76" s="29" customFormat="1" ht="12" customHeight="1">
      <c r="A14" s="33"/>
      <c r="B14" s="34"/>
      <c r="C14" s="33"/>
      <c r="D14" s="25" t="s">
        <v>16</v>
      </c>
      <c r="E14" s="33"/>
      <c r="F14" s="33"/>
      <c r="G14" s="33"/>
      <c r="H14" s="33"/>
      <c r="I14" s="25" t="s">
        <v>17</v>
      </c>
      <c r="J14" s="26">
        <f>'Rekapitulace stavby'!AN10</f>
        <v>264466</v>
      </c>
      <c r="K14" s="33"/>
      <c r="L14" s="70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</row>
    <row r="15" spans="1:76" s="29" customFormat="1" ht="18" customHeight="1">
      <c r="A15" s="33"/>
      <c r="B15" s="34"/>
      <c r="C15" s="33"/>
      <c r="D15" s="33"/>
      <c r="E15" s="26" t="str">
        <f>'Rekapitulace stavby'!E11</f>
        <v>Město Štětí</v>
      </c>
      <c r="F15" s="33"/>
      <c r="G15" s="33"/>
      <c r="H15" s="33"/>
      <c r="I15" s="25" t="s">
        <v>19</v>
      </c>
      <c r="J15" s="26"/>
      <c r="K15" s="33"/>
      <c r="L15" s="70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</row>
    <row r="16" spans="1:76" s="29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33"/>
      <c r="L16" s="70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</row>
    <row r="17" spans="1:76 16353:16384" s="29" customFormat="1" ht="12" customHeight="1">
      <c r="A17" s="33"/>
      <c r="B17" s="34"/>
      <c r="C17" s="33"/>
      <c r="D17" s="25" t="s">
        <v>20</v>
      </c>
      <c r="E17" s="33"/>
      <c r="F17" s="33"/>
      <c r="G17" s="33"/>
      <c r="H17" s="33"/>
      <c r="I17" s="25" t="s">
        <v>17</v>
      </c>
      <c r="J17" s="26">
        <f>'Rekapitulace stavby'!AN13</f>
        <v>0</v>
      </c>
      <c r="K17" s="33"/>
      <c r="L17" s="70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</row>
    <row r="18" spans="1:76 16353:16384" s="29" customFormat="1" ht="18" customHeight="1">
      <c r="A18" s="33"/>
      <c r="B18" s="34"/>
      <c r="C18" s="33"/>
      <c r="D18" s="33"/>
      <c r="E18" s="13" t="str">
        <f>'Rekapitulace stavby'!E14</f>
        <v xml:space="preserve"> </v>
      </c>
      <c r="F18" s="13"/>
      <c r="G18" s="13"/>
      <c r="H18" s="13"/>
      <c r="I18" s="25" t="s">
        <v>19</v>
      </c>
      <c r="J18" s="26">
        <f>'Rekapitulace stavby'!AN14</f>
        <v>0</v>
      </c>
      <c r="K18" s="33"/>
      <c r="L18" s="70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</row>
    <row r="19" spans="1:76 16353:16384" s="29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33"/>
      <c r="L19" s="70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</row>
    <row r="20" spans="1:76 16353:16384" s="29" customFormat="1" ht="12" customHeight="1">
      <c r="A20" s="33"/>
      <c r="B20" s="34"/>
      <c r="C20" s="33"/>
      <c r="D20" s="25" t="s">
        <v>21</v>
      </c>
      <c r="E20" s="33"/>
      <c r="F20" s="33"/>
      <c r="G20" s="33"/>
      <c r="H20" s="33"/>
      <c r="I20" s="25" t="s">
        <v>17</v>
      </c>
      <c r="J20" s="26" t="s">
        <v>22</v>
      </c>
      <c r="K20" s="33"/>
      <c r="L20" s="70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</row>
    <row r="21" spans="1:76 16353:16384" s="29" customFormat="1" ht="18" customHeight="1">
      <c r="A21" s="33"/>
      <c r="B21" s="34"/>
      <c r="C21" s="33"/>
      <c r="D21" s="33"/>
      <c r="E21" s="26" t="s">
        <v>23</v>
      </c>
      <c r="F21" s="33"/>
      <c r="G21" s="33"/>
      <c r="H21" s="33"/>
      <c r="I21" s="25" t="s">
        <v>19</v>
      </c>
      <c r="J21" s="26"/>
      <c r="K21" s="33"/>
      <c r="L21" s="70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XDY21" s="75"/>
      <c r="XDZ21" s="75"/>
      <c r="XEA21" s="75"/>
      <c r="XEB21" s="75"/>
      <c r="XEC21" s="75"/>
      <c r="XED21" s="75"/>
      <c r="XEE21" s="75"/>
      <c r="XEF21" s="75"/>
      <c r="XEG21" s="75"/>
      <c r="XEH21" s="75"/>
      <c r="XEI21" s="75"/>
      <c r="XEJ21" s="75"/>
      <c r="XEK21" s="75"/>
      <c r="XEL21" s="75"/>
      <c r="XEM21" s="75"/>
      <c r="XEN21" s="75"/>
      <c r="XEO21" s="75"/>
      <c r="XEP21" s="75"/>
      <c r="XEQ21" s="75"/>
      <c r="XER21" s="75"/>
      <c r="XES21" s="75"/>
      <c r="XET21" s="75"/>
      <c r="XEU21" s="75"/>
      <c r="XEV21" s="75"/>
      <c r="XEW21" s="75"/>
      <c r="XEX21" s="75"/>
      <c r="XEY21" s="75"/>
      <c r="XEZ21" s="75"/>
      <c r="XFA21" s="75"/>
      <c r="XFB21" s="75"/>
      <c r="XFC21" s="75"/>
      <c r="XFD21" s="75"/>
    </row>
    <row r="22" spans="1:76 16353:16384" s="29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70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</row>
    <row r="23" spans="1:76 16353:16384" s="29" customFormat="1" ht="12" customHeight="1">
      <c r="A23" s="33"/>
      <c r="B23" s="34"/>
      <c r="C23" s="33"/>
      <c r="D23" s="25" t="s">
        <v>25</v>
      </c>
      <c r="E23" s="33"/>
      <c r="F23" s="33"/>
      <c r="G23" s="33"/>
      <c r="H23" s="33"/>
      <c r="I23" s="25" t="s">
        <v>17</v>
      </c>
      <c r="J23" s="26" t="s">
        <v>22</v>
      </c>
      <c r="K23" s="33"/>
      <c r="L23" s="70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</row>
    <row r="24" spans="1:76 16353:16384" s="29" customFormat="1" ht="18" customHeight="1">
      <c r="A24" s="33"/>
      <c r="B24" s="34"/>
      <c r="C24" s="33"/>
      <c r="D24" s="33"/>
      <c r="E24" s="26" t="s">
        <v>23</v>
      </c>
      <c r="F24" s="33"/>
      <c r="G24" s="33"/>
      <c r="H24" s="33"/>
      <c r="I24" s="25" t="s">
        <v>19</v>
      </c>
      <c r="J24" s="26"/>
      <c r="K24" s="33"/>
      <c r="L24" s="70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</row>
    <row r="25" spans="1:76 16353:16384" s="29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33"/>
      <c r="L25" s="70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</row>
    <row r="26" spans="1:76 16353:16384" s="29" customFormat="1" ht="12" customHeight="1">
      <c r="A26" s="33"/>
      <c r="B26" s="34"/>
      <c r="C26" s="33"/>
      <c r="D26" s="25" t="s">
        <v>26</v>
      </c>
      <c r="E26" s="33"/>
      <c r="F26" s="33"/>
      <c r="G26" s="33"/>
      <c r="H26" s="33"/>
      <c r="I26" s="33"/>
      <c r="J26" s="33"/>
      <c r="K26" s="33"/>
      <c r="L26" s="70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</row>
    <row r="27" spans="1:76 16353:16384" s="75" customFormat="1" ht="16.5" customHeight="1">
      <c r="A27" s="72"/>
      <c r="B27" s="73"/>
      <c r="C27" s="72"/>
      <c r="D27" s="72"/>
      <c r="E27" s="10"/>
      <c r="F27" s="10"/>
      <c r="G27" s="10"/>
      <c r="H27" s="10"/>
      <c r="I27" s="72"/>
      <c r="J27" s="72"/>
      <c r="K27" s="72"/>
      <c r="L27" s="74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XDY27" s="29"/>
      <c r="XDZ27" s="29"/>
      <c r="XEA27" s="29"/>
      <c r="XEB27" s="29"/>
      <c r="XEC27" s="29"/>
      <c r="XED27" s="29"/>
      <c r="XEE27" s="29"/>
      <c r="XEF27" s="29"/>
      <c r="XEG27" s="29"/>
      <c r="XEH27" s="29"/>
      <c r="XEI27" s="29"/>
      <c r="XEJ27" s="29"/>
      <c r="XEK27" s="29"/>
      <c r="XEL27" s="29"/>
      <c r="XEM27" s="29"/>
      <c r="XEN27" s="29"/>
      <c r="XEO27" s="29"/>
      <c r="XEP27" s="29"/>
      <c r="XEQ27" s="29"/>
      <c r="XER27" s="29"/>
      <c r="XES27" s="29"/>
      <c r="XET27" s="29"/>
      <c r="XEU27" s="29"/>
      <c r="XEV27" s="29"/>
      <c r="XEW27" s="29"/>
      <c r="XEX27" s="29"/>
      <c r="XEY27" s="29"/>
      <c r="XEZ27" s="29"/>
      <c r="XFA27" s="29"/>
      <c r="XFB27" s="29"/>
      <c r="XFC27" s="29"/>
      <c r="XFD27" s="29"/>
    </row>
    <row r="28" spans="1:76 16353:16384" s="29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33"/>
      <c r="L28" s="70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</row>
    <row r="29" spans="1:76 16353:16384" s="29" customFormat="1" ht="6.95" customHeight="1">
      <c r="A29" s="33"/>
      <c r="B29" s="34"/>
      <c r="C29" s="33"/>
      <c r="D29" s="76"/>
      <c r="E29" s="76"/>
      <c r="F29" s="76"/>
      <c r="G29" s="76"/>
      <c r="H29" s="76"/>
      <c r="I29" s="76"/>
      <c r="J29" s="76"/>
      <c r="K29" s="76"/>
      <c r="L29" s="70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</row>
    <row r="30" spans="1:76 16353:16384" s="29" customFormat="1" ht="25.5" customHeight="1">
      <c r="A30" s="33"/>
      <c r="B30" s="34"/>
      <c r="C30" s="33"/>
      <c r="D30" s="77" t="s">
        <v>29</v>
      </c>
      <c r="E30" s="33"/>
      <c r="F30" s="33"/>
      <c r="G30" s="33"/>
      <c r="H30" s="33"/>
      <c r="I30" s="203"/>
      <c r="J30" s="78">
        <f>ROUND(J59, 2)</f>
        <v>0</v>
      </c>
      <c r="K30" s="33"/>
      <c r="L30" s="70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</row>
    <row r="31" spans="1:76 16353:16384" s="29" customFormat="1" ht="6.95" customHeight="1">
      <c r="A31" s="33"/>
      <c r="B31" s="34"/>
      <c r="C31" s="33"/>
      <c r="D31" s="76"/>
      <c r="E31" s="76"/>
      <c r="F31" s="76"/>
      <c r="G31" s="76"/>
      <c r="H31" s="76"/>
      <c r="I31" s="76"/>
      <c r="J31" s="76"/>
      <c r="K31" s="76"/>
      <c r="L31" s="70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XDY31" s="15"/>
      <c r="XDZ31" s="15"/>
      <c r="XEA31" s="15"/>
      <c r="XEB31" s="15"/>
      <c r="XEC31" s="15"/>
      <c r="XED31" s="15"/>
      <c r="XEE31" s="15"/>
      <c r="XEF31" s="15"/>
      <c r="XEG31" s="15"/>
      <c r="XEH31" s="15"/>
      <c r="XEI31" s="15"/>
      <c r="XEJ31" s="15"/>
      <c r="XEK31" s="15"/>
      <c r="XEL31" s="15"/>
      <c r="XEM31" s="15"/>
      <c r="XEN31" s="15"/>
      <c r="XEO31" s="15"/>
      <c r="XEP31" s="15"/>
      <c r="XEQ31" s="15"/>
      <c r="XER31" s="15"/>
      <c r="XES31" s="15"/>
      <c r="XET31" s="15"/>
      <c r="XEU31" s="15"/>
      <c r="XEV31" s="15"/>
      <c r="XEW31" s="15"/>
      <c r="XEX31" s="15"/>
      <c r="XEY31" s="15"/>
      <c r="XEZ31" s="15"/>
      <c r="XFA31" s="15"/>
      <c r="XFB31" s="15"/>
      <c r="XFC31" s="15"/>
      <c r="XFD31" s="15"/>
    </row>
    <row r="32" spans="1:76 16353:16384" s="29" customFormat="1" ht="14.45" customHeight="1">
      <c r="A32" s="33"/>
      <c r="B32" s="34"/>
      <c r="C32" s="33"/>
      <c r="D32" s="33"/>
      <c r="E32" s="33"/>
      <c r="F32" s="79" t="s">
        <v>31</v>
      </c>
      <c r="G32" s="33"/>
      <c r="H32" s="33"/>
      <c r="I32" s="79" t="s">
        <v>30</v>
      </c>
      <c r="J32" s="79" t="s">
        <v>32</v>
      </c>
      <c r="K32" s="33"/>
      <c r="L32" s="70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XDY32" s="15"/>
      <c r="XDZ32" s="15"/>
      <c r="XEA32" s="15"/>
      <c r="XEB32" s="15"/>
      <c r="XEC32" s="15"/>
      <c r="XED32" s="15"/>
      <c r="XEE32" s="15"/>
      <c r="XEF32" s="15"/>
      <c r="XEG32" s="15"/>
      <c r="XEH32" s="15"/>
      <c r="XEI32" s="15"/>
      <c r="XEJ32" s="15"/>
      <c r="XEK32" s="15"/>
      <c r="XEL32" s="15"/>
      <c r="XEM32" s="15"/>
      <c r="XEN32" s="15"/>
      <c r="XEO32" s="15"/>
      <c r="XEP32" s="15"/>
      <c r="XEQ32" s="15"/>
      <c r="XER32" s="15"/>
      <c r="XES32" s="15"/>
      <c r="XET32" s="15"/>
      <c r="XEU32" s="15"/>
      <c r="XEV32" s="15"/>
      <c r="XEW32" s="15"/>
      <c r="XEX32" s="15"/>
      <c r="XEY32" s="15"/>
      <c r="XEZ32" s="15"/>
      <c r="XFA32" s="15"/>
      <c r="XFB32" s="15"/>
      <c r="XFC32" s="15"/>
      <c r="XFD32" s="15"/>
    </row>
    <row r="33" spans="1:76 16353:16384" s="29" customFormat="1" ht="14.45" customHeight="1">
      <c r="A33" s="33"/>
      <c r="B33" s="34"/>
      <c r="C33" s="33"/>
      <c r="D33" s="80" t="s">
        <v>33</v>
      </c>
      <c r="E33" s="25" t="s">
        <v>34</v>
      </c>
      <c r="F33" s="81">
        <f>J30</f>
        <v>0</v>
      </c>
      <c r="G33" s="33"/>
      <c r="H33" s="33"/>
      <c r="I33" s="82">
        <v>0.21</v>
      </c>
      <c r="J33" s="81">
        <f>ROUND(((SUM(F33))*I33),  2)</f>
        <v>0</v>
      </c>
      <c r="K33" s="33"/>
      <c r="L33" s="70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XDY33" s="15"/>
      <c r="XDZ33" s="15"/>
      <c r="XEA33" s="15"/>
      <c r="XEB33" s="15"/>
      <c r="XEC33" s="15"/>
      <c r="XED33" s="15"/>
      <c r="XEE33" s="15"/>
      <c r="XEF33" s="15"/>
      <c r="XEG33" s="15"/>
      <c r="XEH33" s="15"/>
      <c r="XEI33" s="15"/>
      <c r="XEJ33" s="15"/>
      <c r="XEK33" s="15"/>
      <c r="XEL33" s="15"/>
      <c r="XEM33" s="15"/>
      <c r="XEN33" s="15"/>
      <c r="XEO33" s="15"/>
      <c r="XEP33" s="15"/>
      <c r="XEQ33" s="15"/>
      <c r="XER33" s="15"/>
      <c r="XES33" s="15"/>
      <c r="XET33" s="15"/>
      <c r="XEU33" s="15"/>
      <c r="XEV33" s="15"/>
      <c r="XEW33" s="15"/>
      <c r="XEX33" s="15"/>
      <c r="XEY33" s="15"/>
      <c r="XEZ33" s="15"/>
      <c r="XFA33" s="15"/>
      <c r="XFB33" s="15"/>
      <c r="XFC33" s="15"/>
      <c r="XFD33" s="15"/>
    </row>
    <row r="34" spans="1:76 16353:16384" s="29" customFormat="1" ht="14.45" customHeight="1">
      <c r="A34" s="33"/>
      <c r="B34" s="34"/>
      <c r="C34" s="33"/>
      <c r="D34" s="33"/>
      <c r="E34" s="25" t="s">
        <v>35</v>
      </c>
      <c r="F34" s="81">
        <v>0</v>
      </c>
      <c r="G34" s="33"/>
      <c r="H34" s="33"/>
      <c r="I34" s="82">
        <v>0.12</v>
      </c>
      <c r="J34" s="81">
        <f>ROUND(((SUM(F34))*I34),  2)</f>
        <v>0</v>
      </c>
      <c r="K34" s="33"/>
      <c r="L34" s="70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</row>
    <row r="35" spans="1:76 16353:16384" s="29" customFormat="1" ht="14.45" hidden="1" customHeight="1">
      <c r="A35" s="33"/>
      <c r="B35" s="34"/>
      <c r="C35" s="33"/>
      <c r="D35" s="33"/>
      <c r="E35" s="25" t="s">
        <v>36</v>
      </c>
      <c r="F35" s="81" t="e">
        <f>ROUND((SUM(#REF!)),  2)</f>
        <v>#REF!</v>
      </c>
      <c r="G35" s="33"/>
      <c r="H35" s="33"/>
      <c r="I35" s="82">
        <v>0.21</v>
      </c>
      <c r="J35" s="81">
        <f>0</f>
        <v>0</v>
      </c>
      <c r="K35" s="33"/>
      <c r="L35" s="70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</row>
    <row r="36" spans="1:76 16353:16384" s="29" customFormat="1" ht="14.45" hidden="1" customHeight="1">
      <c r="A36" s="33"/>
      <c r="B36" s="34"/>
      <c r="C36" s="33"/>
      <c r="D36" s="33"/>
      <c r="E36" s="25" t="s">
        <v>37</v>
      </c>
      <c r="F36" s="81" t="e">
        <f>ROUND((SUM(#REF!)),  2)</f>
        <v>#REF!</v>
      </c>
      <c r="G36" s="33"/>
      <c r="H36" s="33"/>
      <c r="I36" s="82">
        <v>0.12</v>
      </c>
      <c r="J36" s="81">
        <f>0</f>
        <v>0</v>
      </c>
      <c r="K36" s="33"/>
      <c r="L36" s="70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</row>
    <row r="37" spans="1:76 16353:16384" s="29" customFormat="1" ht="14.45" hidden="1" customHeight="1">
      <c r="A37" s="33"/>
      <c r="B37" s="34"/>
      <c r="C37" s="33"/>
      <c r="D37" s="33"/>
      <c r="E37" s="25" t="s">
        <v>38</v>
      </c>
      <c r="F37" s="81" t="e">
        <f>ROUND((SUM(#REF!)),  2)</f>
        <v>#REF!</v>
      </c>
      <c r="G37" s="33"/>
      <c r="H37" s="33"/>
      <c r="I37" s="82">
        <v>0</v>
      </c>
      <c r="J37" s="81">
        <f>0</f>
        <v>0</v>
      </c>
      <c r="K37" s="33"/>
      <c r="L37" s="70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</row>
    <row r="38" spans="1:76 16353:16384" s="29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33"/>
      <c r="L38" s="70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</row>
    <row r="39" spans="1:76 16353:16384" s="29" customFormat="1" ht="25.5" customHeight="1">
      <c r="A39" s="33"/>
      <c r="B39" s="34"/>
      <c r="C39" s="83"/>
      <c r="D39" s="84" t="s">
        <v>39</v>
      </c>
      <c r="E39" s="56"/>
      <c r="F39" s="56"/>
      <c r="G39" s="85" t="s">
        <v>40</v>
      </c>
      <c r="H39" s="86" t="s">
        <v>41</v>
      </c>
      <c r="I39" s="56"/>
      <c r="J39" s="87">
        <f>SUM(J30:J37)</f>
        <v>0</v>
      </c>
      <c r="K39" s="88"/>
      <c r="L39" s="70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</row>
    <row r="40" spans="1:76 16353:16384" s="29" customFormat="1" ht="14.45" customHeight="1">
      <c r="A40" s="33"/>
      <c r="B40" s="45"/>
      <c r="C40" s="46"/>
      <c r="D40" s="46"/>
      <c r="E40" s="46"/>
      <c r="F40" s="46"/>
      <c r="G40" s="46"/>
      <c r="H40" s="46"/>
      <c r="I40" s="46"/>
      <c r="J40" s="46"/>
      <c r="K40" s="46"/>
      <c r="L40" s="70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</row>
    <row r="41" spans="1:76 16353:16384" ht="12.75" customHeight="1">
      <c r="XDY41" s="29"/>
      <c r="XDZ41" s="29"/>
      <c r="XEA41" s="29"/>
      <c r="XEB41" s="29"/>
      <c r="XEC41" s="29"/>
      <c r="XED41" s="29"/>
      <c r="XEE41" s="29"/>
      <c r="XEF41" s="29"/>
      <c r="XEG41" s="29"/>
      <c r="XEH41" s="29"/>
      <c r="XEI41" s="29"/>
      <c r="XEJ41" s="29"/>
      <c r="XEK41" s="29"/>
      <c r="XEL41" s="29"/>
      <c r="XEM41" s="29"/>
      <c r="XEN41" s="29"/>
      <c r="XEO41" s="29"/>
      <c r="XEP41" s="29"/>
      <c r="XEQ41" s="29"/>
      <c r="XER41" s="29"/>
      <c r="XES41" s="29"/>
      <c r="XET41" s="29"/>
      <c r="XEU41" s="29"/>
      <c r="XEV41" s="29"/>
      <c r="XEW41" s="29"/>
      <c r="XEX41" s="29"/>
      <c r="XEY41" s="29"/>
      <c r="XEZ41" s="29"/>
      <c r="XFA41" s="29"/>
      <c r="XFB41" s="29"/>
      <c r="XFC41" s="29"/>
      <c r="XFD41" s="29"/>
    </row>
    <row r="42" spans="1:76 16353:16384" ht="12.75" customHeight="1">
      <c r="XDY42" s="29"/>
      <c r="XDZ42" s="29"/>
      <c r="XEA42" s="29"/>
      <c r="XEB42" s="29"/>
      <c r="XEC42" s="29"/>
      <c r="XED42" s="29"/>
      <c r="XEE42" s="29"/>
      <c r="XEF42" s="29"/>
      <c r="XEG42" s="29"/>
      <c r="XEH42" s="29"/>
      <c r="XEI42" s="29"/>
      <c r="XEJ42" s="29"/>
      <c r="XEK42" s="29"/>
      <c r="XEL42" s="29"/>
      <c r="XEM42" s="29"/>
      <c r="XEN42" s="29"/>
      <c r="XEO42" s="29"/>
      <c r="XEP42" s="29"/>
      <c r="XEQ42" s="29"/>
      <c r="XER42" s="29"/>
      <c r="XES42" s="29"/>
      <c r="XET42" s="29"/>
      <c r="XEU42" s="29"/>
      <c r="XEV42" s="29"/>
      <c r="XEW42" s="29"/>
      <c r="XEX42" s="29"/>
      <c r="XEY42" s="29"/>
      <c r="XEZ42" s="29"/>
      <c r="XFA42" s="29"/>
      <c r="XFB42" s="29"/>
      <c r="XFC42" s="29"/>
      <c r="XFD42" s="29"/>
    </row>
    <row r="43" spans="1:76 16353:16384" ht="12.75" customHeight="1">
      <c r="XDY43" s="29"/>
      <c r="XDZ43" s="29"/>
      <c r="XEA43" s="29"/>
      <c r="XEB43" s="29"/>
      <c r="XEC43" s="29"/>
      <c r="XED43" s="29"/>
      <c r="XEE43" s="29"/>
      <c r="XEF43" s="29"/>
      <c r="XEG43" s="29"/>
      <c r="XEH43" s="29"/>
      <c r="XEI43" s="29"/>
      <c r="XEJ43" s="29"/>
      <c r="XEK43" s="29"/>
      <c r="XEL43" s="29"/>
      <c r="XEM43" s="29"/>
      <c r="XEN43" s="29"/>
      <c r="XEO43" s="29"/>
      <c r="XEP43" s="29"/>
      <c r="XEQ43" s="29"/>
      <c r="XER43" s="29"/>
      <c r="XES43" s="29"/>
      <c r="XET43" s="29"/>
      <c r="XEU43" s="29"/>
      <c r="XEV43" s="29"/>
      <c r="XEW43" s="29"/>
      <c r="XEX43" s="29"/>
      <c r="XEY43" s="29"/>
      <c r="XEZ43" s="29"/>
      <c r="XFA43" s="29"/>
      <c r="XFB43" s="29"/>
      <c r="XFC43" s="29"/>
      <c r="XFD43" s="29"/>
    </row>
    <row r="44" spans="1:76 16353:16384" s="29" customFormat="1" ht="6.95" customHeight="1">
      <c r="A44" s="33"/>
      <c r="B44" s="47"/>
      <c r="C44" s="48"/>
      <c r="D44" s="48"/>
      <c r="E44" s="48"/>
      <c r="F44" s="48"/>
      <c r="G44" s="48"/>
      <c r="H44" s="48"/>
      <c r="I44" s="48"/>
      <c r="J44" s="48"/>
      <c r="K44" s="48"/>
      <c r="L44" s="70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</row>
    <row r="45" spans="1:76 16353:16384" s="29" customFormat="1" ht="24.95" customHeight="1">
      <c r="A45" s="33"/>
      <c r="B45" s="34"/>
      <c r="C45" s="22" t="s">
        <v>73</v>
      </c>
      <c r="D45" s="33"/>
      <c r="E45" s="33"/>
      <c r="F45" s="33"/>
      <c r="G45" s="33"/>
      <c r="H45" s="33"/>
      <c r="I45" s="33"/>
      <c r="J45" s="33"/>
      <c r="K45" s="33"/>
      <c r="L45" s="70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</row>
    <row r="46" spans="1:76 16353:16384" s="29" customFormat="1" ht="6.95" customHeight="1">
      <c r="A46" s="33"/>
      <c r="B46" s="34"/>
      <c r="C46" s="33"/>
      <c r="D46" s="33"/>
      <c r="E46" s="33"/>
      <c r="F46" s="33"/>
      <c r="G46" s="33"/>
      <c r="H46" s="33"/>
      <c r="I46" s="33"/>
      <c r="J46" s="33"/>
      <c r="K46" s="33"/>
      <c r="L46" s="70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</row>
    <row r="47" spans="1:76 16353:16384" s="29" customFormat="1" ht="12" customHeight="1">
      <c r="A47" s="33"/>
      <c r="B47" s="34"/>
      <c r="C47" s="25" t="s">
        <v>9</v>
      </c>
      <c r="D47" s="33"/>
      <c r="E47" s="33"/>
      <c r="F47" s="33"/>
      <c r="G47" s="33"/>
      <c r="H47" s="33"/>
      <c r="I47" s="33"/>
      <c r="J47" s="33"/>
      <c r="K47" s="33"/>
      <c r="L47" s="70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</row>
    <row r="48" spans="1:76 16353:16384" s="29" customFormat="1" ht="16.5" customHeight="1">
      <c r="A48" s="33"/>
      <c r="B48" s="34"/>
      <c r="C48" s="33"/>
      <c r="D48" s="33"/>
      <c r="E48" s="331" t="str">
        <f>E7</f>
        <v>Městské koupaliště Štětí – WC, sprchy</v>
      </c>
      <c r="F48" s="331"/>
      <c r="G48" s="331"/>
      <c r="H48" s="331"/>
      <c r="I48" s="33"/>
      <c r="J48" s="33"/>
      <c r="K48" s="33"/>
      <c r="L48" s="70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XDY48" s="92"/>
      <c r="XDZ48" s="92"/>
      <c r="XEA48" s="92"/>
      <c r="XEB48" s="92"/>
      <c r="XEC48" s="92"/>
      <c r="XED48" s="92"/>
      <c r="XEE48" s="92"/>
      <c r="XEF48" s="92"/>
      <c r="XEG48" s="92"/>
      <c r="XEH48" s="92"/>
      <c r="XEI48" s="92"/>
      <c r="XEJ48" s="92"/>
      <c r="XEK48" s="92"/>
      <c r="XEL48" s="92"/>
      <c r="XEM48" s="92"/>
      <c r="XEN48" s="92"/>
      <c r="XEO48" s="92"/>
      <c r="XEP48" s="92"/>
      <c r="XEQ48" s="92"/>
      <c r="XER48" s="92"/>
      <c r="XES48" s="92"/>
      <c r="XET48" s="92"/>
      <c r="XEU48" s="92"/>
      <c r="XEV48" s="92"/>
      <c r="XEW48" s="92"/>
      <c r="XEX48" s="92"/>
      <c r="XEY48" s="92"/>
      <c r="XEZ48" s="92"/>
      <c r="XFA48" s="92"/>
      <c r="XFB48" s="92"/>
      <c r="XFC48" s="92"/>
      <c r="XFD48" s="92"/>
    </row>
    <row r="49" spans="1:76 16353:16384" s="29" customFormat="1" ht="12" customHeight="1">
      <c r="A49" s="33"/>
      <c r="B49" s="34"/>
      <c r="C49" s="25" t="s">
        <v>71</v>
      </c>
      <c r="D49" s="33"/>
      <c r="E49" s="33"/>
      <c r="F49" s="33"/>
      <c r="G49" s="33"/>
      <c r="H49" s="33"/>
      <c r="I49" s="33"/>
      <c r="J49" s="33"/>
      <c r="K49" s="33"/>
      <c r="L49" s="70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XDY49" s="94"/>
      <c r="XDZ49" s="94"/>
      <c r="XEA49" s="94"/>
      <c r="XEB49" s="94"/>
      <c r="XEC49" s="94"/>
      <c r="XED49" s="94"/>
      <c r="XEE49" s="94"/>
      <c r="XEF49" s="94"/>
      <c r="XEG49" s="94"/>
      <c r="XEH49" s="94"/>
      <c r="XEI49" s="94"/>
      <c r="XEJ49" s="94"/>
      <c r="XEK49" s="94"/>
      <c r="XEL49" s="94"/>
      <c r="XEM49" s="94"/>
      <c r="XEN49" s="94"/>
      <c r="XEO49" s="94"/>
      <c r="XEP49" s="94"/>
      <c r="XEQ49" s="94"/>
      <c r="XER49" s="94"/>
      <c r="XES49" s="94"/>
      <c r="XET49" s="94"/>
      <c r="XEU49" s="94"/>
      <c r="XEV49" s="94"/>
      <c r="XEW49" s="94"/>
      <c r="XEX49" s="94"/>
      <c r="XEY49" s="94"/>
      <c r="XEZ49" s="94"/>
      <c r="XFA49" s="94"/>
      <c r="XFB49" s="94"/>
      <c r="XFC49" s="94"/>
      <c r="XFD49" s="94"/>
    </row>
    <row r="50" spans="1:76 16353:16384" s="29" customFormat="1" ht="16.5" customHeight="1">
      <c r="A50" s="33"/>
      <c r="B50" s="34"/>
      <c r="C50" s="33"/>
      <c r="D50" s="33"/>
      <c r="E50" s="3" t="str">
        <f>E9</f>
        <v>D.1.1.3 - Elektroinstalace</v>
      </c>
      <c r="F50" s="3"/>
      <c r="G50" s="3"/>
      <c r="H50" s="3"/>
      <c r="I50" s="33"/>
      <c r="J50" s="33"/>
      <c r="K50" s="33"/>
      <c r="L50" s="70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</row>
    <row r="51" spans="1:76 16353:16384" s="29" customFormat="1" ht="6.95" customHeight="1">
      <c r="A51" s="33"/>
      <c r="B51" s="34"/>
      <c r="C51" s="33"/>
      <c r="D51" s="33"/>
      <c r="E51" s="33"/>
      <c r="F51" s="33"/>
      <c r="G51" s="33"/>
      <c r="H51" s="33"/>
      <c r="I51" s="33"/>
      <c r="J51" s="33"/>
      <c r="K51" s="33"/>
      <c r="L51" s="70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XDY51" s="15"/>
      <c r="XDZ51" s="15"/>
      <c r="XEA51" s="15"/>
      <c r="XEB51" s="15"/>
      <c r="XEC51" s="15"/>
      <c r="XED51" s="15"/>
      <c r="XEE51" s="15"/>
      <c r="XEF51" s="15"/>
      <c r="XEG51" s="15"/>
      <c r="XEH51" s="15"/>
      <c r="XEI51" s="15"/>
      <c r="XEJ51" s="15"/>
      <c r="XEK51" s="15"/>
      <c r="XEL51" s="15"/>
      <c r="XEM51" s="15"/>
      <c r="XEN51" s="15"/>
      <c r="XEO51" s="15"/>
      <c r="XEP51" s="15"/>
      <c r="XEQ51" s="15"/>
      <c r="XER51" s="15"/>
      <c r="XES51" s="15"/>
      <c r="XET51" s="15"/>
      <c r="XEU51" s="15"/>
      <c r="XEV51" s="15"/>
      <c r="XEW51" s="15"/>
      <c r="XEX51" s="15"/>
      <c r="XEY51" s="15"/>
      <c r="XEZ51" s="15"/>
      <c r="XFA51" s="15"/>
      <c r="XFB51" s="15"/>
      <c r="XFC51" s="15"/>
      <c r="XFD51" s="15"/>
    </row>
    <row r="52" spans="1:76 16353:16384" s="29" customFormat="1" ht="12" customHeight="1">
      <c r="A52" s="33"/>
      <c r="B52" s="34"/>
      <c r="C52" s="25" t="s">
        <v>13</v>
      </c>
      <c r="D52" s="33"/>
      <c r="E52" s="33"/>
      <c r="F52" s="26" t="str">
        <f>F12</f>
        <v xml:space="preserve"> </v>
      </c>
      <c r="G52" s="33"/>
      <c r="H52" s="33"/>
      <c r="I52" s="25" t="s">
        <v>15</v>
      </c>
      <c r="J52" s="71">
        <f>IF(J12="","",J12)</f>
        <v>46051</v>
      </c>
      <c r="K52" s="33"/>
      <c r="L52" s="70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</row>
    <row r="53" spans="1:76 16353:16384" s="29" customFormat="1" ht="6.95" customHeight="1">
      <c r="A53" s="33"/>
      <c r="B53" s="34"/>
      <c r="C53" s="33"/>
      <c r="D53" s="33"/>
      <c r="E53" s="33"/>
      <c r="F53" s="33"/>
      <c r="G53" s="33"/>
      <c r="H53" s="33"/>
      <c r="I53" s="33"/>
      <c r="J53" s="33"/>
      <c r="K53" s="33"/>
      <c r="L53" s="70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</row>
    <row r="54" spans="1:76 16353:16384" s="29" customFormat="1" ht="15.2" customHeight="1">
      <c r="A54" s="33"/>
      <c r="B54" s="34"/>
      <c r="C54" s="25" t="s">
        <v>16</v>
      </c>
      <c r="D54" s="33"/>
      <c r="E54" s="33"/>
      <c r="F54" s="26" t="str">
        <f>E15</f>
        <v>Město Štětí</v>
      </c>
      <c r="G54" s="33"/>
      <c r="H54" s="33"/>
      <c r="I54" s="25" t="s">
        <v>21</v>
      </c>
      <c r="J54" s="89" t="str">
        <f>E21</f>
        <v>Ing. Pavel Piskáček</v>
      </c>
      <c r="K54" s="33"/>
      <c r="L54" s="70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</row>
    <row r="55" spans="1:76 16353:16384" s="29" customFormat="1" ht="15.2" customHeight="1">
      <c r="A55" s="33"/>
      <c r="B55" s="34"/>
      <c r="C55" s="25" t="s">
        <v>20</v>
      </c>
      <c r="D55" s="33"/>
      <c r="E55" s="33"/>
      <c r="F55" s="26" t="str">
        <f>IF(E18="","",E18)</f>
        <v xml:space="preserve"> </v>
      </c>
      <c r="G55" s="33"/>
      <c r="H55" s="33"/>
      <c r="I55" s="25" t="s">
        <v>25</v>
      </c>
      <c r="J55" s="89" t="str">
        <f>E24</f>
        <v>Ing. Pavel Piskáček</v>
      </c>
      <c r="K55" s="33"/>
      <c r="L55" s="70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</row>
    <row r="56" spans="1:76 16353:16384" s="29" customFormat="1" ht="10.35" customHeight="1">
      <c r="A56" s="33"/>
      <c r="B56" s="34"/>
      <c r="C56" s="33"/>
      <c r="D56" s="33"/>
      <c r="E56" s="33"/>
      <c r="F56" s="33"/>
      <c r="G56" s="33"/>
      <c r="H56" s="33"/>
      <c r="I56" s="33"/>
      <c r="J56" s="33"/>
      <c r="K56" s="33"/>
      <c r="L56" s="70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</row>
    <row r="57" spans="1:76 16353:16384" s="29" customFormat="1" ht="29.25" customHeight="1">
      <c r="A57" s="33"/>
      <c r="B57" s="34"/>
      <c r="C57" s="90" t="s">
        <v>74</v>
      </c>
      <c r="D57" s="83"/>
      <c r="E57" s="83"/>
      <c r="F57" s="83"/>
      <c r="G57" s="83"/>
      <c r="H57" s="83"/>
      <c r="I57" s="83"/>
      <c r="J57" s="91" t="s">
        <v>75</v>
      </c>
      <c r="K57" s="83"/>
      <c r="L57" s="70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</row>
    <row r="58" spans="1:76 16353:16384" s="92" customFormat="1" ht="10.35" customHeight="1">
      <c r="A58" s="33"/>
      <c r="B58" s="34"/>
      <c r="C58" s="33"/>
      <c r="D58" s="33"/>
      <c r="E58" s="33"/>
      <c r="F58" s="33"/>
      <c r="G58" s="33"/>
      <c r="H58" s="33"/>
      <c r="I58" s="33"/>
      <c r="J58" s="33"/>
      <c r="K58" s="33"/>
      <c r="L58" s="70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XDY58" s="29"/>
      <c r="XDZ58" s="29"/>
      <c r="XEA58" s="29"/>
      <c r="XEB58" s="29"/>
      <c r="XEC58" s="29"/>
      <c r="XED58" s="29"/>
      <c r="XEE58" s="29"/>
      <c r="XEF58" s="29"/>
      <c r="XEG58" s="29"/>
      <c r="XEH58" s="29"/>
      <c r="XEI58" s="29"/>
      <c r="XEJ58" s="29"/>
      <c r="XEK58" s="29"/>
      <c r="XEL58" s="29"/>
      <c r="XEM58" s="29"/>
      <c r="XEN58" s="29"/>
      <c r="XEO58" s="29"/>
      <c r="XEP58" s="29"/>
      <c r="XEQ58" s="29"/>
      <c r="XER58" s="29"/>
      <c r="XES58" s="29"/>
      <c r="XET58" s="29"/>
      <c r="XEU58" s="29"/>
      <c r="XEV58" s="29"/>
      <c r="XEW58" s="29"/>
      <c r="XEX58" s="29"/>
      <c r="XEY58" s="29"/>
      <c r="XEZ58" s="29"/>
      <c r="XFA58" s="29"/>
      <c r="XFB58" s="29"/>
      <c r="XFC58" s="29"/>
      <c r="XFD58" s="29"/>
    </row>
    <row r="59" spans="1:76 16353:16384" s="94" customFormat="1" ht="22.9" customHeight="1">
      <c r="A59" s="33"/>
      <c r="B59" s="34"/>
      <c r="C59" s="93" t="s">
        <v>48</v>
      </c>
      <c r="D59" s="33"/>
      <c r="E59" s="33"/>
      <c r="F59" s="33"/>
      <c r="G59" s="33"/>
      <c r="H59" s="33"/>
      <c r="I59" s="33"/>
      <c r="J59" s="78">
        <f>J82</f>
        <v>0</v>
      </c>
      <c r="K59" s="33"/>
      <c r="L59" s="70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XDY59" s="29"/>
      <c r="XDZ59" s="29"/>
      <c r="XEA59" s="29"/>
      <c r="XEB59" s="29"/>
      <c r="XEC59" s="29"/>
      <c r="XED59" s="29"/>
      <c r="XEE59" s="29"/>
      <c r="XEF59" s="29"/>
      <c r="XEG59" s="29"/>
      <c r="XEH59" s="29"/>
      <c r="XEI59" s="29"/>
      <c r="XEJ59" s="29"/>
      <c r="XEK59" s="29"/>
      <c r="XEL59" s="29"/>
      <c r="XEM59" s="29"/>
      <c r="XEN59" s="29"/>
      <c r="XEO59" s="29"/>
      <c r="XEP59" s="29"/>
      <c r="XEQ59" s="29"/>
      <c r="XER59" s="29"/>
      <c r="XES59" s="29"/>
      <c r="XET59" s="29"/>
      <c r="XEU59" s="29"/>
      <c r="XEV59" s="29"/>
      <c r="XEW59" s="29"/>
      <c r="XEX59" s="29"/>
      <c r="XEY59" s="29"/>
      <c r="XEZ59" s="29"/>
      <c r="XFA59" s="29"/>
      <c r="XFB59" s="29"/>
      <c r="XFC59" s="29"/>
      <c r="XFD59" s="29"/>
    </row>
    <row r="60" spans="1:76 16353:16384" s="29" customFormat="1" ht="24.95" customHeight="1">
      <c r="A60" s="92"/>
      <c r="B60" s="95"/>
      <c r="C60" s="92"/>
      <c r="D60" s="96" t="s">
        <v>83</v>
      </c>
      <c r="E60" s="97"/>
      <c r="F60" s="97"/>
      <c r="G60" s="97"/>
      <c r="H60" s="97"/>
      <c r="I60" s="97"/>
      <c r="J60" s="98">
        <f>SUM(J61:J62)</f>
        <v>0</v>
      </c>
      <c r="K60" s="92"/>
      <c r="L60" s="95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XDY60" s="177"/>
      <c r="XDZ60" s="177"/>
      <c r="XEA60" s="177"/>
      <c r="XEB60" s="177"/>
      <c r="XEC60" s="177"/>
      <c r="XED60" s="177"/>
      <c r="XEE60" s="177"/>
      <c r="XEF60" s="177"/>
      <c r="XEG60" s="177"/>
      <c r="XEH60" s="177"/>
      <c r="XEI60" s="177"/>
      <c r="XEJ60" s="177"/>
      <c r="XEK60" s="177"/>
      <c r="XEL60" s="177"/>
      <c r="XEM60" s="177"/>
      <c r="XEN60" s="177"/>
      <c r="XEO60" s="177"/>
      <c r="XEP60" s="177"/>
      <c r="XEQ60" s="177"/>
      <c r="XER60" s="177"/>
      <c r="XES60" s="177"/>
      <c r="XET60" s="177"/>
      <c r="XEU60" s="177"/>
      <c r="XEV60" s="177"/>
      <c r="XEW60" s="177"/>
      <c r="XEX60" s="177"/>
      <c r="XEY60" s="177"/>
      <c r="XEZ60" s="177"/>
      <c r="XFA60" s="177"/>
      <c r="XFB60" s="177"/>
      <c r="XFC60" s="177"/>
      <c r="XFD60" s="177"/>
    </row>
    <row r="61" spans="1:76 16353:16384" ht="19.899999999999999" customHeight="1">
      <c r="A61" s="94"/>
      <c r="B61" s="99"/>
      <c r="C61" s="94"/>
      <c r="D61" s="100" t="s">
        <v>479</v>
      </c>
      <c r="E61" s="101"/>
      <c r="F61" s="101"/>
      <c r="G61" s="101"/>
      <c r="H61" s="101"/>
      <c r="I61" s="101"/>
      <c r="J61" s="102">
        <f>J84</f>
        <v>0</v>
      </c>
      <c r="K61" s="94"/>
      <c r="L61" s="99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XDY61" s="29"/>
      <c r="XDZ61" s="29"/>
      <c r="XEA61" s="29"/>
      <c r="XEB61" s="29"/>
      <c r="XEC61" s="29"/>
      <c r="XED61" s="29"/>
      <c r="XEE61" s="29"/>
      <c r="XEF61" s="29"/>
      <c r="XEG61" s="29"/>
      <c r="XEH61" s="29"/>
      <c r="XEI61" s="29"/>
      <c r="XEJ61" s="29"/>
      <c r="XEK61" s="29"/>
      <c r="XEL61" s="29"/>
      <c r="XEM61" s="29"/>
      <c r="XEN61" s="29"/>
      <c r="XEO61" s="29"/>
      <c r="XEP61" s="29"/>
      <c r="XEQ61" s="29"/>
      <c r="XER61" s="29"/>
      <c r="XES61" s="29"/>
      <c r="XET61" s="29"/>
      <c r="XEU61" s="29"/>
      <c r="XEV61" s="29"/>
      <c r="XEW61" s="29"/>
      <c r="XEX61" s="29"/>
      <c r="XEY61" s="29"/>
      <c r="XEZ61" s="29"/>
      <c r="XFA61" s="29"/>
      <c r="XFB61" s="29"/>
      <c r="XFC61" s="29"/>
      <c r="XFD61" s="29"/>
    </row>
    <row r="62" spans="1:76 16353:16384" ht="19.899999999999999" customHeight="1">
      <c r="A62" s="94"/>
      <c r="B62" s="99"/>
      <c r="C62" s="94"/>
      <c r="D62" s="100" t="s">
        <v>480</v>
      </c>
      <c r="E62" s="101"/>
      <c r="F62" s="101"/>
      <c r="G62" s="101"/>
      <c r="H62" s="204" t="s">
        <v>481</v>
      </c>
      <c r="I62" s="205">
        <v>0</v>
      </c>
      <c r="J62" s="102">
        <f>J94*I62</f>
        <v>0</v>
      </c>
      <c r="K62" s="94"/>
      <c r="L62" s="99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XDY62" s="29"/>
      <c r="XDZ62" s="29"/>
      <c r="XEA62" s="29"/>
      <c r="XEB62" s="29"/>
      <c r="XEC62" s="29"/>
      <c r="XED62" s="29"/>
      <c r="XEE62" s="29"/>
      <c r="XEF62" s="29"/>
      <c r="XEG62" s="29"/>
      <c r="XEH62" s="29"/>
      <c r="XEI62" s="29"/>
      <c r="XEJ62" s="29"/>
      <c r="XEK62" s="29"/>
      <c r="XEL62" s="29"/>
      <c r="XEM62" s="29"/>
      <c r="XEN62" s="29"/>
      <c r="XEO62" s="29"/>
      <c r="XEP62" s="29"/>
      <c r="XEQ62" s="29"/>
      <c r="XER62" s="29"/>
      <c r="XES62" s="29"/>
      <c r="XET62" s="29"/>
      <c r="XEU62" s="29"/>
      <c r="XEV62" s="29"/>
      <c r="XEW62" s="29"/>
      <c r="XEX62" s="29"/>
      <c r="XEY62" s="29"/>
      <c r="XEZ62" s="29"/>
      <c r="XFA62" s="29"/>
      <c r="XFB62" s="29"/>
      <c r="XFC62" s="29"/>
      <c r="XFD62" s="29"/>
    </row>
    <row r="63" spans="1:76 16353:16384" s="29" customFormat="1" ht="21.95" customHeight="1">
      <c r="A63" s="33"/>
      <c r="B63" s="34"/>
      <c r="C63" s="33"/>
      <c r="D63" s="33"/>
      <c r="E63" s="33"/>
      <c r="F63" s="33"/>
      <c r="G63" s="33"/>
      <c r="H63" s="33"/>
      <c r="I63" s="33"/>
      <c r="J63" s="33"/>
      <c r="K63" s="33"/>
      <c r="L63" s="70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XDY63" s="113"/>
      <c r="XDZ63" s="113"/>
      <c r="XEA63" s="113"/>
      <c r="XEB63" s="113"/>
      <c r="XEC63" s="113"/>
      <c r="XED63" s="113"/>
      <c r="XEE63" s="113"/>
      <c r="XEF63" s="113"/>
      <c r="XEG63" s="113"/>
      <c r="XEH63" s="113"/>
      <c r="XEI63" s="113"/>
      <c r="XEJ63" s="113"/>
      <c r="XEK63" s="113"/>
      <c r="XEL63" s="113"/>
      <c r="XEM63" s="113"/>
      <c r="XEN63" s="113"/>
      <c r="XEO63" s="113"/>
      <c r="XEP63" s="113"/>
      <c r="XEQ63" s="113"/>
      <c r="XER63" s="113"/>
      <c r="XES63" s="113"/>
      <c r="XET63" s="113"/>
      <c r="XEU63" s="113"/>
      <c r="XEV63" s="113"/>
      <c r="XEW63" s="113"/>
      <c r="XEX63" s="113"/>
      <c r="XEY63" s="113"/>
      <c r="XEZ63" s="113"/>
      <c r="XFA63" s="113"/>
      <c r="XFB63" s="113"/>
      <c r="XFC63" s="113"/>
      <c r="XFD63" s="113"/>
    </row>
    <row r="64" spans="1:76 16353:16384" s="29" customFormat="1" ht="6.95" customHeight="1">
      <c r="A64" s="33"/>
      <c r="B64" s="45"/>
      <c r="C64" s="46"/>
      <c r="D64" s="46"/>
      <c r="E64" s="46"/>
      <c r="F64" s="46"/>
      <c r="G64" s="46"/>
      <c r="H64" s="46"/>
      <c r="I64" s="46"/>
      <c r="J64" s="46"/>
      <c r="K64" s="46"/>
      <c r="L64" s="70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XDY64" s="15"/>
      <c r="XDZ64" s="15"/>
      <c r="XEA64" s="15"/>
      <c r="XEB64" s="15"/>
      <c r="XEC64" s="15"/>
      <c r="XED64" s="15"/>
      <c r="XEE64" s="15"/>
      <c r="XEF64" s="15"/>
      <c r="XEG64" s="15"/>
      <c r="XEH64" s="15"/>
      <c r="XEI64" s="15"/>
      <c r="XEJ64" s="15"/>
      <c r="XEK64" s="15"/>
      <c r="XEL64" s="15"/>
      <c r="XEM64" s="15"/>
      <c r="XEN64" s="15"/>
      <c r="XEO64" s="15"/>
      <c r="XEP64" s="15"/>
      <c r="XEQ64" s="15"/>
      <c r="XER64" s="15"/>
      <c r="XES64" s="15"/>
      <c r="XET64" s="15"/>
      <c r="XEU64" s="15"/>
      <c r="XEV64" s="15"/>
      <c r="XEW64" s="15"/>
      <c r="XEX64" s="15"/>
      <c r="XEY64" s="15"/>
      <c r="XEZ64" s="15"/>
      <c r="XFA64" s="15"/>
      <c r="XFB64" s="15"/>
      <c r="XFC64" s="15"/>
      <c r="XFD64" s="15"/>
    </row>
    <row r="65" spans="1:76 16353:16384" s="29" customFormat="1" ht="12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XDY65" s="15"/>
      <c r="XDZ65" s="15"/>
      <c r="XEA65" s="15"/>
      <c r="XEB65" s="15"/>
      <c r="XEC65" s="15"/>
      <c r="XED65" s="15"/>
      <c r="XEE65" s="15"/>
      <c r="XEF65" s="15"/>
      <c r="XEG65" s="15"/>
      <c r="XEH65" s="15"/>
      <c r="XEI65" s="15"/>
      <c r="XEJ65" s="15"/>
      <c r="XEK65" s="15"/>
      <c r="XEL65" s="15"/>
      <c r="XEM65" s="15"/>
      <c r="XEN65" s="15"/>
      <c r="XEO65" s="15"/>
      <c r="XEP65" s="15"/>
      <c r="XEQ65" s="15"/>
      <c r="XER65" s="15"/>
      <c r="XES65" s="15"/>
      <c r="XET65" s="15"/>
      <c r="XEU65" s="15"/>
      <c r="XEV65" s="15"/>
      <c r="XEW65" s="15"/>
      <c r="XEX65" s="15"/>
      <c r="XEY65" s="15"/>
      <c r="XEZ65" s="15"/>
      <c r="XFA65" s="15"/>
      <c r="XFB65" s="15"/>
      <c r="XFC65" s="15"/>
      <c r="XFD65" s="15"/>
    </row>
    <row r="66" spans="1:76 16353:16384" s="29" customFormat="1" ht="12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XDY66" s="15"/>
      <c r="XDZ66" s="15"/>
      <c r="XEA66" s="15"/>
      <c r="XEB66" s="15"/>
      <c r="XEC66" s="15"/>
      <c r="XED66" s="15"/>
      <c r="XEE66" s="15"/>
      <c r="XEF66" s="15"/>
      <c r="XEG66" s="15"/>
      <c r="XEH66" s="15"/>
      <c r="XEI66" s="15"/>
      <c r="XEJ66" s="15"/>
      <c r="XEK66" s="15"/>
      <c r="XEL66" s="15"/>
      <c r="XEM66" s="15"/>
      <c r="XEN66" s="15"/>
      <c r="XEO66" s="15"/>
      <c r="XEP66" s="15"/>
      <c r="XEQ66" s="15"/>
      <c r="XER66" s="15"/>
      <c r="XES66" s="15"/>
      <c r="XET66" s="15"/>
      <c r="XEU66" s="15"/>
      <c r="XEV66" s="15"/>
      <c r="XEW66" s="15"/>
      <c r="XEX66" s="15"/>
      <c r="XEY66" s="15"/>
      <c r="XEZ66" s="15"/>
      <c r="XFA66" s="15"/>
      <c r="XFB66" s="15"/>
      <c r="XFC66" s="15"/>
      <c r="XFD66" s="15"/>
    </row>
    <row r="67" spans="1:76 16353:16384" s="29" customFormat="1" ht="12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XDY67" s="15"/>
      <c r="XDZ67" s="15"/>
      <c r="XEA67" s="15"/>
      <c r="XEB67" s="15"/>
      <c r="XEC67" s="15"/>
      <c r="XED67" s="15"/>
      <c r="XEE67" s="15"/>
      <c r="XEF67" s="15"/>
      <c r="XEG67" s="15"/>
      <c r="XEH67" s="15"/>
      <c r="XEI67" s="15"/>
      <c r="XEJ67" s="15"/>
      <c r="XEK67" s="15"/>
      <c r="XEL67" s="15"/>
      <c r="XEM67" s="15"/>
      <c r="XEN67" s="15"/>
      <c r="XEO67" s="15"/>
      <c r="XEP67" s="15"/>
      <c r="XEQ67" s="15"/>
      <c r="XER67" s="15"/>
      <c r="XES67" s="15"/>
      <c r="XET67" s="15"/>
      <c r="XEU67" s="15"/>
      <c r="XEV67" s="15"/>
      <c r="XEW67" s="15"/>
      <c r="XEX67" s="15"/>
      <c r="XEY67" s="15"/>
      <c r="XEZ67" s="15"/>
      <c r="XFA67" s="15"/>
      <c r="XFB67" s="15"/>
      <c r="XFC67" s="15"/>
      <c r="XFD67" s="15"/>
    </row>
    <row r="68" spans="1:76 16353:16384" s="29" customFormat="1" ht="6.95" customHeight="1">
      <c r="A68" s="33"/>
      <c r="B68" s="47"/>
      <c r="C68" s="48"/>
      <c r="D68" s="48"/>
      <c r="E68" s="48"/>
      <c r="F68" s="48"/>
      <c r="G68" s="48"/>
      <c r="H68" s="48"/>
      <c r="I68" s="48"/>
      <c r="J68" s="48"/>
      <c r="K68" s="48"/>
      <c r="L68" s="70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XDY68" s="15"/>
      <c r="XDZ68" s="15"/>
      <c r="XEA68" s="15"/>
      <c r="XEB68" s="15"/>
      <c r="XEC68" s="15"/>
      <c r="XED68" s="15"/>
      <c r="XEE68" s="15"/>
      <c r="XEF68" s="15"/>
      <c r="XEG68" s="15"/>
      <c r="XEH68" s="15"/>
      <c r="XEI68" s="15"/>
      <c r="XEJ68" s="15"/>
      <c r="XEK68" s="15"/>
      <c r="XEL68" s="15"/>
      <c r="XEM68" s="15"/>
      <c r="XEN68" s="15"/>
      <c r="XEO68" s="15"/>
      <c r="XEP68" s="15"/>
      <c r="XEQ68" s="15"/>
      <c r="XER68" s="15"/>
      <c r="XES68" s="15"/>
      <c r="XET68" s="15"/>
      <c r="XEU68" s="15"/>
      <c r="XEV68" s="15"/>
      <c r="XEW68" s="15"/>
      <c r="XEX68" s="15"/>
      <c r="XEY68" s="15"/>
      <c r="XEZ68" s="15"/>
      <c r="XFA68" s="15"/>
      <c r="XFB68" s="15"/>
      <c r="XFC68" s="15"/>
      <c r="XFD68" s="15"/>
    </row>
    <row r="69" spans="1:76 16353:16384" s="29" customFormat="1" ht="20.100000000000001" customHeight="1">
      <c r="A69" s="33"/>
      <c r="B69" s="34"/>
      <c r="C69" s="22" t="s">
        <v>90</v>
      </c>
      <c r="D69" s="33"/>
      <c r="E69" s="33"/>
      <c r="F69" s="33"/>
      <c r="G69" s="33"/>
      <c r="H69" s="33"/>
      <c r="I69" s="33"/>
      <c r="J69" s="33"/>
      <c r="K69" s="33"/>
      <c r="L69" s="70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XDY69" s="15"/>
      <c r="XDZ69" s="15"/>
      <c r="XEA69" s="15"/>
      <c r="XEB69" s="15"/>
      <c r="XEC69" s="15"/>
      <c r="XED69" s="15"/>
      <c r="XEE69" s="15"/>
      <c r="XEF69" s="15"/>
      <c r="XEG69" s="15"/>
      <c r="XEH69" s="15"/>
      <c r="XEI69" s="15"/>
      <c r="XEJ69" s="15"/>
      <c r="XEK69" s="15"/>
      <c r="XEL69" s="15"/>
      <c r="XEM69" s="15"/>
      <c r="XEN69" s="15"/>
      <c r="XEO69" s="15"/>
      <c r="XEP69" s="15"/>
      <c r="XEQ69" s="15"/>
      <c r="XER69" s="15"/>
      <c r="XES69" s="15"/>
      <c r="XET69" s="15"/>
      <c r="XEU69" s="15"/>
      <c r="XEV69" s="15"/>
      <c r="XEW69" s="15"/>
      <c r="XEX69" s="15"/>
      <c r="XEY69" s="15"/>
      <c r="XEZ69" s="15"/>
      <c r="XFA69" s="15"/>
      <c r="XFB69" s="15"/>
      <c r="XFC69" s="15"/>
      <c r="XFD69" s="15"/>
    </row>
    <row r="70" spans="1:76 16353:16384" s="29" customFormat="1" ht="6.95" customHeight="1">
      <c r="A70" s="33"/>
      <c r="B70" s="34"/>
      <c r="C70" s="33"/>
      <c r="D70" s="33"/>
      <c r="E70" s="33"/>
      <c r="F70" s="33"/>
      <c r="G70" s="33"/>
      <c r="H70" s="33"/>
      <c r="I70" s="33"/>
      <c r="J70" s="33"/>
      <c r="K70" s="33"/>
      <c r="L70" s="70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XDY70" s="15"/>
      <c r="XDZ70" s="15"/>
      <c r="XEA70" s="15"/>
      <c r="XEB70" s="15"/>
      <c r="XEC70" s="15"/>
      <c r="XED70" s="15"/>
      <c r="XEE70" s="15"/>
      <c r="XEF70" s="15"/>
      <c r="XEG70" s="15"/>
      <c r="XEH70" s="15"/>
      <c r="XEI70" s="15"/>
      <c r="XEJ70" s="15"/>
      <c r="XEK70" s="15"/>
      <c r="XEL70" s="15"/>
      <c r="XEM70" s="15"/>
      <c r="XEN70" s="15"/>
      <c r="XEO70" s="15"/>
      <c r="XEP70" s="15"/>
      <c r="XEQ70" s="15"/>
      <c r="XER70" s="15"/>
      <c r="XES70" s="15"/>
      <c r="XET70" s="15"/>
      <c r="XEU70" s="15"/>
      <c r="XEV70" s="15"/>
      <c r="XEW70" s="15"/>
      <c r="XEX70" s="15"/>
      <c r="XEY70" s="15"/>
      <c r="XEZ70" s="15"/>
      <c r="XFA70" s="15"/>
      <c r="XFB70" s="15"/>
      <c r="XFC70" s="15"/>
      <c r="XFD70" s="15"/>
    </row>
    <row r="71" spans="1:76 16353:16384" s="177" customFormat="1" ht="12" customHeight="1">
      <c r="A71" s="33"/>
      <c r="B71" s="34"/>
      <c r="C71" s="25" t="s">
        <v>9</v>
      </c>
      <c r="D71" s="33"/>
      <c r="E71" s="33"/>
      <c r="F71" s="33"/>
      <c r="G71" s="33"/>
      <c r="H71" s="33"/>
      <c r="I71" s="33"/>
      <c r="J71" s="33"/>
      <c r="K71" s="33"/>
      <c r="L71" s="70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XDY71" s="15"/>
      <c r="XDZ71" s="15"/>
      <c r="XEA71" s="15"/>
      <c r="XEB71" s="15"/>
      <c r="XEC71" s="15"/>
      <c r="XED71" s="15"/>
      <c r="XEE71" s="15"/>
      <c r="XEF71" s="15"/>
      <c r="XEG71" s="15"/>
      <c r="XEH71" s="15"/>
      <c r="XEI71" s="15"/>
      <c r="XEJ71" s="15"/>
      <c r="XEK71" s="15"/>
      <c r="XEL71" s="15"/>
      <c r="XEM71" s="15"/>
      <c r="XEN71" s="15"/>
      <c r="XEO71" s="15"/>
      <c r="XEP71" s="15"/>
      <c r="XEQ71" s="15"/>
      <c r="XER71" s="15"/>
      <c r="XES71" s="15"/>
      <c r="XET71" s="15"/>
      <c r="XEU71" s="15"/>
      <c r="XEV71" s="15"/>
      <c r="XEW71" s="15"/>
      <c r="XEX71" s="15"/>
      <c r="XEY71" s="15"/>
      <c r="XEZ71" s="15"/>
      <c r="XFA71" s="15"/>
      <c r="XFB71" s="15"/>
      <c r="XFC71" s="15"/>
      <c r="XFD71" s="15"/>
    </row>
    <row r="72" spans="1:76 16353:16384" s="29" customFormat="1" ht="16.5" customHeight="1">
      <c r="A72" s="33"/>
      <c r="B72" s="34"/>
      <c r="C72" s="33"/>
      <c r="D72" s="33"/>
      <c r="E72" s="331" t="str">
        <f>E7</f>
        <v>Městské koupaliště Štětí – WC, sprchy</v>
      </c>
      <c r="F72" s="331"/>
      <c r="G72" s="331"/>
      <c r="H72" s="331"/>
      <c r="I72" s="33"/>
      <c r="J72" s="33"/>
      <c r="K72" s="33"/>
      <c r="L72" s="70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XDY72" s="15"/>
      <c r="XDZ72" s="15"/>
      <c r="XEA72" s="15"/>
      <c r="XEB72" s="15"/>
      <c r="XEC72" s="15"/>
      <c r="XED72" s="15"/>
      <c r="XEE72" s="15"/>
      <c r="XEF72" s="15"/>
      <c r="XEG72" s="15"/>
      <c r="XEH72" s="15"/>
      <c r="XEI72" s="15"/>
      <c r="XEJ72" s="15"/>
      <c r="XEK72" s="15"/>
      <c r="XEL72" s="15"/>
      <c r="XEM72" s="15"/>
      <c r="XEN72" s="15"/>
      <c r="XEO72" s="15"/>
      <c r="XEP72" s="15"/>
      <c r="XEQ72" s="15"/>
      <c r="XER72" s="15"/>
      <c r="XES72" s="15"/>
      <c r="XET72" s="15"/>
      <c r="XEU72" s="15"/>
      <c r="XEV72" s="15"/>
      <c r="XEW72" s="15"/>
      <c r="XEX72" s="15"/>
      <c r="XEY72" s="15"/>
      <c r="XEZ72" s="15"/>
      <c r="XFA72" s="15"/>
      <c r="XFB72" s="15"/>
      <c r="XFC72" s="15"/>
      <c r="XFD72" s="15"/>
    </row>
    <row r="73" spans="1:76 16353:16384" s="113" customFormat="1" ht="12" customHeight="1">
      <c r="A73" s="33"/>
      <c r="B73" s="34"/>
      <c r="C73" s="25" t="s">
        <v>71</v>
      </c>
      <c r="D73" s="33"/>
      <c r="E73" s="33"/>
      <c r="F73" s="33"/>
      <c r="G73" s="33"/>
      <c r="H73" s="33"/>
      <c r="I73" s="33"/>
      <c r="J73" s="33"/>
      <c r="K73" s="33"/>
      <c r="L73" s="70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XDY73" s="15"/>
      <c r="XDZ73" s="15"/>
      <c r="XEA73" s="15"/>
      <c r="XEB73" s="15"/>
      <c r="XEC73" s="15"/>
      <c r="XED73" s="15"/>
      <c r="XEE73" s="15"/>
      <c r="XEF73" s="15"/>
      <c r="XEG73" s="15"/>
      <c r="XEH73" s="15"/>
      <c r="XEI73" s="15"/>
      <c r="XEJ73" s="15"/>
      <c r="XEK73" s="15"/>
      <c r="XEL73" s="15"/>
      <c r="XEM73" s="15"/>
      <c r="XEN73" s="15"/>
      <c r="XEO73" s="15"/>
      <c r="XEP73" s="15"/>
      <c r="XEQ73" s="15"/>
      <c r="XER73" s="15"/>
      <c r="XES73" s="15"/>
      <c r="XET73" s="15"/>
      <c r="XEU73" s="15"/>
      <c r="XEV73" s="15"/>
      <c r="XEW73" s="15"/>
      <c r="XEX73" s="15"/>
      <c r="XEY73" s="15"/>
      <c r="XEZ73" s="15"/>
      <c r="XFA73" s="15"/>
      <c r="XFB73" s="15"/>
      <c r="XFC73" s="15"/>
      <c r="XFD73" s="15"/>
    </row>
    <row r="74" spans="1:76 16353:16384" ht="9" customHeight="1">
      <c r="A74" s="33"/>
      <c r="B74" s="34"/>
      <c r="C74" s="33"/>
      <c r="D74" s="33"/>
      <c r="E74" s="3" t="str">
        <f>E9</f>
        <v>D.1.1.3 - Elektroinstalace</v>
      </c>
      <c r="F74" s="3"/>
      <c r="G74" s="3"/>
      <c r="H74" s="3"/>
      <c r="I74" s="33"/>
      <c r="J74" s="33"/>
      <c r="K74" s="33"/>
      <c r="L74" s="70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</row>
    <row r="75" spans="1:76 16353:16384" ht="6.95" customHeight="1">
      <c r="A75" s="33"/>
      <c r="B75" s="34"/>
      <c r="C75" s="33"/>
      <c r="D75" s="33"/>
      <c r="E75" s="33"/>
      <c r="F75" s="33"/>
      <c r="G75" s="33"/>
      <c r="H75" s="33"/>
      <c r="I75" s="33"/>
      <c r="J75" s="33"/>
      <c r="K75" s="33"/>
      <c r="L75" s="70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</row>
    <row r="76" spans="1:76 16353:16384" ht="12" customHeight="1">
      <c r="A76" s="33"/>
      <c r="B76" s="34"/>
      <c r="C76" s="25" t="s">
        <v>13</v>
      </c>
      <c r="D76" s="33"/>
      <c r="E76" s="33"/>
      <c r="F76" s="26" t="str">
        <f>F12</f>
        <v xml:space="preserve"> </v>
      </c>
      <c r="G76" s="33"/>
      <c r="H76" s="33"/>
      <c r="I76" s="25" t="s">
        <v>15</v>
      </c>
      <c r="J76" s="71">
        <f>IF(J12="","",J12)</f>
        <v>46051</v>
      </c>
      <c r="K76" s="33"/>
      <c r="L76" s="70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</row>
    <row r="77" spans="1:76 16353:16384" ht="6.95" customHeight="1">
      <c r="A77" s="33"/>
      <c r="B77" s="34"/>
      <c r="C77" s="33"/>
      <c r="D77" s="33"/>
      <c r="E77" s="33"/>
      <c r="F77" s="33"/>
      <c r="G77" s="33"/>
      <c r="H77" s="33"/>
      <c r="I77" s="33"/>
      <c r="J77" s="33"/>
      <c r="K77" s="33"/>
      <c r="L77" s="70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</row>
    <row r="78" spans="1:76 16353:16384" ht="15.2" customHeight="1">
      <c r="A78" s="33"/>
      <c r="B78" s="34"/>
      <c r="C78" s="25" t="s">
        <v>16</v>
      </c>
      <c r="D78" s="33"/>
      <c r="E78" s="33"/>
      <c r="F78" s="26" t="str">
        <f>E15</f>
        <v>Město Štětí</v>
      </c>
      <c r="G78" s="33"/>
      <c r="H78" s="33"/>
      <c r="I78" s="25" t="s">
        <v>21</v>
      </c>
      <c r="J78" s="89" t="str">
        <f>E21</f>
        <v>Ing. Pavel Piskáček</v>
      </c>
      <c r="K78" s="33"/>
      <c r="L78" s="70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</row>
    <row r="79" spans="1:76 16353:16384" ht="15.2" customHeight="1">
      <c r="A79" s="33"/>
      <c r="B79" s="34"/>
      <c r="C79" s="25" t="s">
        <v>20</v>
      </c>
      <c r="D79" s="33"/>
      <c r="E79" s="33"/>
      <c r="F79" s="26" t="str">
        <f>IF(E18="","",E18)</f>
        <v xml:space="preserve"> </v>
      </c>
      <c r="G79" s="33"/>
      <c r="H79" s="33"/>
      <c r="I79" s="25" t="s">
        <v>25</v>
      </c>
      <c r="J79" s="89" t="str">
        <f>E24</f>
        <v>Ing. Pavel Piskáček</v>
      </c>
      <c r="K79" s="33"/>
      <c r="L79" s="70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</row>
    <row r="80" spans="1:76 16353:16384" ht="10.35" customHeight="1">
      <c r="A80" s="33"/>
      <c r="B80" s="34"/>
      <c r="C80" s="33"/>
      <c r="D80" s="33"/>
      <c r="E80" s="33"/>
      <c r="F80" s="33"/>
      <c r="G80" s="33"/>
      <c r="H80" s="33"/>
      <c r="I80" s="33"/>
      <c r="J80" s="33"/>
      <c r="K80" s="33"/>
      <c r="L80" s="70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</row>
    <row r="81" spans="1:34" ht="29.25" customHeight="1">
      <c r="A81" s="106"/>
      <c r="B81" s="107"/>
      <c r="C81" s="108" t="s">
        <v>91</v>
      </c>
      <c r="D81" s="109" t="s">
        <v>47</v>
      </c>
      <c r="E81" s="109" t="s">
        <v>43</v>
      </c>
      <c r="F81" s="109" t="s">
        <v>44</v>
      </c>
      <c r="G81" s="109" t="s">
        <v>92</v>
      </c>
      <c r="H81" s="109" t="s">
        <v>93</v>
      </c>
      <c r="I81" s="109" t="s">
        <v>94</v>
      </c>
      <c r="J81" s="109" t="s">
        <v>75</v>
      </c>
      <c r="K81" s="110" t="s">
        <v>95</v>
      </c>
      <c r="L81" s="111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77"/>
      <c r="Y81" s="177"/>
      <c r="Z81" s="177"/>
      <c r="AA81" s="177"/>
      <c r="AB81" s="177"/>
      <c r="AC81" s="177"/>
      <c r="AD81" s="177"/>
      <c r="AE81" s="177"/>
      <c r="AF81" s="177"/>
      <c r="AG81" s="177"/>
      <c r="AH81" s="177"/>
    </row>
    <row r="82" spans="1:34" ht="22.9" customHeight="1">
      <c r="A82" s="33"/>
      <c r="B82" s="34"/>
      <c r="C82" s="59" t="s">
        <v>97</v>
      </c>
      <c r="D82" s="33"/>
      <c r="E82" s="33"/>
      <c r="F82" s="33"/>
      <c r="G82" s="33"/>
      <c r="H82" s="33"/>
      <c r="I82" s="33"/>
      <c r="J82" s="112">
        <f>J83</f>
        <v>0</v>
      </c>
      <c r="K82" s="33"/>
      <c r="L82" s="34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</row>
    <row r="83" spans="1:34" ht="21.6" customHeight="1">
      <c r="A83" s="113"/>
      <c r="B83" s="114"/>
      <c r="C83" s="113"/>
      <c r="D83" s="115" t="s">
        <v>49</v>
      </c>
      <c r="E83" s="117" t="s">
        <v>237</v>
      </c>
      <c r="F83" s="117" t="s">
        <v>238</v>
      </c>
      <c r="G83" s="113"/>
      <c r="H83" s="113"/>
      <c r="I83" s="113"/>
      <c r="J83" s="179">
        <f>J84</f>
        <v>0</v>
      </c>
      <c r="K83" s="113"/>
      <c r="L83" s="114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  <c r="AH83" s="113"/>
    </row>
    <row r="84" spans="1:34" ht="18.600000000000001" customHeight="1">
      <c r="A84" s="113"/>
      <c r="B84" s="114"/>
      <c r="C84" s="113"/>
      <c r="D84" s="115" t="s">
        <v>49</v>
      </c>
      <c r="E84" s="119" t="s">
        <v>482</v>
      </c>
      <c r="F84" s="119" t="s">
        <v>483</v>
      </c>
      <c r="G84" s="113"/>
      <c r="H84" s="113"/>
      <c r="I84" s="113"/>
      <c r="J84" s="120">
        <f>SUM(J85:J92)</f>
        <v>0</v>
      </c>
      <c r="K84" s="113"/>
      <c r="L84" s="114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</row>
    <row r="85" spans="1:34" ht="12.75" customHeight="1">
      <c r="A85" s="33"/>
      <c r="B85" s="34"/>
      <c r="C85" s="121">
        <v>1</v>
      </c>
      <c r="D85" s="182"/>
      <c r="E85" s="202"/>
      <c r="F85" s="184" t="s">
        <v>484</v>
      </c>
      <c r="G85" s="206" t="s">
        <v>476</v>
      </c>
      <c r="H85" s="207">
        <v>1</v>
      </c>
      <c r="I85" s="188"/>
      <c r="J85" s="208">
        <f t="shared" ref="J85:J92" si="0">I85*H85</f>
        <v>0</v>
      </c>
      <c r="K85" s="188"/>
      <c r="L85" s="114"/>
    </row>
    <row r="86" spans="1:34" ht="14.1" customHeight="1">
      <c r="A86" s="33"/>
      <c r="B86" s="34"/>
      <c r="C86" s="121">
        <f t="shared" ref="C86:C92" si="1">C85+1</f>
        <v>2</v>
      </c>
      <c r="D86" s="209"/>
      <c r="E86" s="210"/>
      <c r="F86" s="184" t="s">
        <v>485</v>
      </c>
      <c r="G86" s="206" t="s">
        <v>476</v>
      </c>
      <c r="H86" s="211">
        <v>1</v>
      </c>
      <c r="I86" s="208"/>
      <c r="J86" s="208">
        <f t="shared" si="0"/>
        <v>0</v>
      </c>
      <c r="K86" s="188"/>
      <c r="L86" s="114"/>
    </row>
    <row r="87" spans="1:34" ht="12.75" customHeight="1">
      <c r="A87" s="33"/>
      <c r="B87" s="34"/>
      <c r="C87" s="121">
        <f t="shared" si="1"/>
        <v>3</v>
      </c>
      <c r="D87" s="212"/>
      <c r="E87" s="210"/>
      <c r="F87" s="184" t="s">
        <v>486</v>
      </c>
      <c r="G87" s="206" t="s">
        <v>116</v>
      </c>
      <c r="H87" s="211">
        <v>7</v>
      </c>
      <c r="I87" s="208"/>
      <c r="J87" s="208">
        <f t="shared" si="0"/>
        <v>0</v>
      </c>
      <c r="K87" s="188"/>
      <c r="L87" s="114"/>
    </row>
    <row r="88" spans="1:34" ht="12.75" customHeight="1">
      <c r="A88" s="33"/>
      <c r="B88" s="34"/>
      <c r="C88" s="121">
        <f t="shared" si="1"/>
        <v>4</v>
      </c>
      <c r="D88" s="182"/>
      <c r="E88" s="202"/>
      <c r="F88" s="184" t="s">
        <v>487</v>
      </c>
      <c r="G88" s="206" t="s">
        <v>116</v>
      </c>
      <c r="H88" s="211">
        <v>5</v>
      </c>
      <c r="I88" s="208"/>
      <c r="J88" s="208">
        <f t="shared" si="0"/>
        <v>0</v>
      </c>
      <c r="K88" s="188"/>
      <c r="L88" s="114"/>
    </row>
    <row r="89" spans="1:34" ht="12.75" customHeight="1">
      <c r="A89" s="33"/>
      <c r="B89" s="34"/>
      <c r="C89" s="121">
        <f t="shared" si="1"/>
        <v>5</v>
      </c>
      <c r="D89" s="182"/>
      <c r="E89" s="202"/>
      <c r="F89" s="184" t="s">
        <v>488</v>
      </c>
      <c r="G89" s="206" t="s">
        <v>476</v>
      </c>
      <c r="H89" s="211">
        <v>1</v>
      </c>
      <c r="I89" s="208"/>
      <c r="J89" s="208">
        <f t="shared" si="0"/>
        <v>0</v>
      </c>
      <c r="K89" s="188"/>
      <c r="L89" s="114"/>
    </row>
    <row r="90" spans="1:34" ht="12.75" customHeight="1">
      <c r="A90" s="33"/>
      <c r="B90" s="34"/>
      <c r="C90" s="121">
        <f t="shared" si="1"/>
        <v>6</v>
      </c>
      <c r="D90" s="182"/>
      <c r="E90" s="202"/>
      <c r="F90" s="184" t="s">
        <v>489</v>
      </c>
      <c r="G90" s="206" t="s">
        <v>490</v>
      </c>
      <c r="H90" s="211">
        <v>4</v>
      </c>
      <c r="I90" s="208"/>
      <c r="J90" s="208">
        <f t="shared" si="0"/>
        <v>0</v>
      </c>
      <c r="K90" s="188"/>
      <c r="L90" s="114"/>
    </row>
    <row r="91" spans="1:34" ht="12.75" customHeight="1">
      <c r="A91" s="33"/>
      <c r="B91" s="34"/>
      <c r="C91" s="121">
        <f t="shared" si="1"/>
        <v>7</v>
      </c>
      <c r="D91" s="182"/>
      <c r="E91" s="202"/>
      <c r="F91" s="184" t="s">
        <v>491</v>
      </c>
      <c r="G91" s="206" t="s">
        <v>433</v>
      </c>
      <c r="H91" s="207">
        <v>1</v>
      </c>
      <c r="I91" s="188"/>
      <c r="J91" s="208">
        <f t="shared" si="0"/>
        <v>0</v>
      </c>
      <c r="K91" s="188"/>
      <c r="L91" s="114"/>
    </row>
    <row r="92" spans="1:34" ht="12.75" customHeight="1">
      <c r="A92" s="33"/>
      <c r="B92" s="34"/>
      <c r="C92" s="121">
        <f t="shared" si="1"/>
        <v>8</v>
      </c>
      <c r="D92" s="182"/>
      <c r="E92" s="202"/>
      <c r="F92" s="184" t="s">
        <v>492</v>
      </c>
      <c r="G92" s="206" t="s">
        <v>493</v>
      </c>
      <c r="H92" s="207">
        <v>1</v>
      </c>
      <c r="I92" s="188"/>
      <c r="J92" s="208">
        <f t="shared" si="0"/>
        <v>0</v>
      </c>
      <c r="K92" s="188"/>
      <c r="L92" s="114"/>
    </row>
    <row r="93" spans="1:34" ht="9" customHeight="1">
      <c r="A93" s="33"/>
      <c r="B93" s="34"/>
      <c r="C93" s="213"/>
      <c r="D93" s="214"/>
      <c r="E93" s="215"/>
      <c r="F93" s="216"/>
      <c r="G93" s="217"/>
      <c r="H93" s="218"/>
      <c r="I93" s="219"/>
      <c r="J93" s="220"/>
      <c r="K93" s="221"/>
      <c r="L93" s="114"/>
    </row>
    <row r="94" spans="1:34" ht="12.75" customHeight="1">
      <c r="A94" s="33"/>
      <c r="B94" s="34"/>
      <c r="C94" s="113"/>
      <c r="D94" s="115" t="s">
        <v>49</v>
      </c>
      <c r="E94" s="119" t="s">
        <v>494</v>
      </c>
      <c r="F94" s="119" t="s">
        <v>495</v>
      </c>
      <c r="G94" s="113"/>
      <c r="H94" s="113"/>
      <c r="I94" s="113"/>
      <c r="J94" s="120">
        <f>SUM(J95:J101)</f>
        <v>0</v>
      </c>
      <c r="K94" s="113"/>
      <c r="L94" s="114"/>
    </row>
    <row r="95" spans="1:34" ht="12.75" customHeight="1">
      <c r="A95" s="33"/>
      <c r="B95" s="34"/>
      <c r="C95" s="121">
        <f>C92+1</f>
        <v>9</v>
      </c>
      <c r="D95" s="182"/>
      <c r="E95" s="222"/>
      <c r="F95" s="223" t="s">
        <v>496</v>
      </c>
      <c r="G95" s="224" t="s">
        <v>476</v>
      </c>
      <c r="H95" s="201">
        <v>6</v>
      </c>
      <c r="I95" s="225"/>
      <c r="J95" s="208">
        <f t="shared" ref="J95:J101" si="2">I95*H95</f>
        <v>0</v>
      </c>
      <c r="K95" s="188"/>
      <c r="L95" s="114"/>
    </row>
    <row r="96" spans="1:34" ht="12.75" customHeight="1">
      <c r="A96" s="33"/>
      <c r="B96" s="34"/>
      <c r="C96" s="121">
        <f t="shared" ref="C96:C101" si="3">C95+1</f>
        <v>10</v>
      </c>
      <c r="D96" s="182"/>
      <c r="E96" s="202"/>
      <c r="F96" s="184" t="s">
        <v>484</v>
      </c>
      <c r="G96" s="206" t="s">
        <v>476</v>
      </c>
      <c r="H96" s="207">
        <v>8</v>
      </c>
      <c r="I96" s="188"/>
      <c r="J96" s="208">
        <f t="shared" si="2"/>
        <v>0</v>
      </c>
      <c r="K96" s="188"/>
      <c r="L96" s="114"/>
    </row>
    <row r="97" spans="1:12" ht="15.6" customHeight="1">
      <c r="A97" s="33"/>
      <c r="B97" s="34"/>
      <c r="C97" s="121">
        <f t="shared" si="3"/>
        <v>11</v>
      </c>
      <c r="D97" s="209"/>
      <c r="E97" s="210"/>
      <c r="F97" s="184" t="s">
        <v>497</v>
      </c>
      <c r="G97" s="206" t="s">
        <v>476</v>
      </c>
      <c r="H97" s="211">
        <v>1</v>
      </c>
      <c r="I97" s="208"/>
      <c r="J97" s="208">
        <f t="shared" si="2"/>
        <v>0</v>
      </c>
      <c r="K97" s="188"/>
      <c r="L97" s="114"/>
    </row>
    <row r="98" spans="1:12" ht="12.75" customHeight="1">
      <c r="A98" s="33"/>
      <c r="B98" s="34"/>
      <c r="C98" s="121">
        <f t="shared" si="3"/>
        <v>12</v>
      </c>
      <c r="D98" s="212"/>
      <c r="E98" s="210"/>
      <c r="F98" s="184" t="s">
        <v>498</v>
      </c>
      <c r="G98" s="206" t="s">
        <v>476</v>
      </c>
      <c r="H98" s="211">
        <v>2</v>
      </c>
      <c r="I98" s="208"/>
      <c r="J98" s="208">
        <f t="shared" si="2"/>
        <v>0</v>
      </c>
      <c r="K98" s="188"/>
      <c r="L98" s="114"/>
    </row>
    <row r="99" spans="1:12" ht="12.75" customHeight="1">
      <c r="A99" s="33"/>
      <c r="B99" s="34"/>
      <c r="C99" s="121">
        <f t="shared" si="3"/>
        <v>13</v>
      </c>
      <c r="D99" s="182"/>
      <c r="E99" s="202"/>
      <c r="F99" s="184" t="s">
        <v>499</v>
      </c>
      <c r="G99" s="206" t="s">
        <v>490</v>
      </c>
      <c r="H99" s="211">
        <v>6</v>
      </c>
      <c r="I99" s="208"/>
      <c r="J99" s="208">
        <f t="shared" si="2"/>
        <v>0</v>
      </c>
      <c r="K99" s="188"/>
      <c r="L99" s="114"/>
    </row>
    <row r="100" spans="1:12" ht="12.75" customHeight="1">
      <c r="A100" s="33"/>
      <c r="B100" s="34"/>
      <c r="C100" s="121">
        <f t="shared" si="3"/>
        <v>14</v>
      </c>
      <c r="D100" s="182"/>
      <c r="E100" s="202"/>
      <c r="F100" s="226" t="s">
        <v>500</v>
      </c>
      <c r="G100" s="206" t="s">
        <v>433</v>
      </c>
      <c r="H100" s="227">
        <v>0</v>
      </c>
      <c r="I100" s="188"/>
      <c r="J100" s="208">
        <f t="shared" si="2"/>
        <v>0</v>
      </c>
      <c r="K100" s="188"/>
      <c r="L100" s="114"/>
    </row>
    <row r="101" spans="1:12" ht="12.75" customHeight="1">
      <c r="A101" s="33"/>
      <c r="B101" s="34"/>
      <c r="C101" s="121">
        <f t="shared" si="3"/>
        <v>15</v>
      </c>
      <c r="D101" s="182"/>
      <c r="E101" s="202"/>
      <c r="F101" s="184" t="s">
        <v>492</v>
      </c>
      <c r="G101" s="206" t="s">
        <v>493</v>
      </c>
      <c r="H101" s="207">
        <v>1</v>
      </c>
      <c r="I101" s="188"/>
      <c r="J101" s="208">
        <f t="shared" si="2"/>
        <v>0</v>
      </c>
      <c r="K101" s="188"/>
      <c r="L101" s="114"/>
    </row>
    <row r="102" spans="1:12" ht="8.25" customHeight="1">
      <c r="A102" s="33"/>
      <c r="B102" s="45"/>
      <c r="C102" s="46"/>
      <c r="D102" s="46"/>
      <c r="E102" s="46"/>
      <c r="F102" s="46"/>
      <c r="G102" s="46"/>
      <c r="H102" s="46"/>
      <c r="I102" s="46"/>
      <c r="J102" s="46"/>
      <c r="K102" s="46"/>
      <c r="L102" s="34"/>
    </row>
  </sheetData>
  <autoFilter ref="C81:K84" xr:uid="{00000000-0009-0000-0000-000003000000}"/>
  <mergeCells count="9">
    <mergeCell ref="E48:H48"/>
    <mergeCell ref="E50:H50"/>
    <mergeCell ref="E72:H72"/>
    <mergeCell ref="E74:H74"/>
    <mergeCell ref="L2:N2"/>
    <mergeCell ref="E7:H7"/>
    <mergeCell ref="E9:H9"/>
    <mergeCell ref="E18:H18"/>
    <mergeCell ref="E27:H27"/>
  </mergeCells>
  <pageMargins left="0.39374999999999999" right="0.39374999999999999" top="0.39374999999999999" bottom="0.39374999999999999" header="0.511811023622047" footer="0"/>
  <pageSetup paperSize="9" scale="58" fitToHeight="100" orientation="portrait" horizontalDpi="300" verticalDpi="300" r:id="rId1"/>
  <headerFooter>
    <oddFooter>&amp;CStrana &amp;P z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D114"/>
  <sheetViews>
    <sheetView showGridLines="0" view="pageBreakPreview" zoomScaleNormal="100" workbookViewId="0">
      <selection activeCell="K4" sqref="K4"/>
    </sheetView>
  </sheetViews>
  <sheetFormatPr defaultColWidth="8.5" defaultRowHeight="12.75" customHeight="1"/>
  <cols>
    <col min="1" max="1" width="8.33203125" style="15" customWidth="1"/>
    <col min="2" max="2" width="1.1640625" style="15" customWidth="1"/>
    <col min="3" max="3" width="4.1640625" style="15" customWidth="1"/>
    <col min="4" max="4" width="4.33203125" style="15" customWidth="1"/>
    <col min="5" max="5" width="17.1640625" style="15" customWidth="1"/>
    <col min="6" max="6" width="50.83203125" style="15" customWidth="1"/>
    <col min="7" max="7" width="7.5" style="15" customWidth="1"/>
    <col min="8" max="8" width="14" style="15" customWidth="1"/>
    <col min="9" max="9" width="15.83203125" style="15" customWidth="1"/>
    <col min="10" max="11" width="22.33203125" style="15" customWidth="1"/>
    <col min="12" max="12" width="16.33203125" style="15" customWidth="1"/>
    <col min="13" max="13" width="12.33203125" style="15" customWidth="1"/>
    <col min="14" max="14" width="15" style="15" customWidth="1"/>
    <col min="15" max="15" width="11" style="15" customWidth="1"/>
    <col min="16" max="16" width="15" style="15" customWidth="1"/>
    <col min="17" max="17" width="16.33203125" style="15" customWidth="1"/>
    <col min="18" max="18" width="11" style="15" customWidth="1"/>
    <col min="19" max="19" width="15" style="15" customWidth="1"/>
    <col min="20" max="20" width="16.33203125" style="15" customWidth="1"/>
    <col min="33" max="54" width="9.33203125" style="15" customWidth="1"/>
    <col min="16374" max="16384" width="14.33203125" style="15" customWidth="1"/>
  </cols>
  <sheetData>
    <row r="1" spans="1:65" ht="11.25"/>
    <row r="2" spans="1:65" ht="36.950000000000003" customHeight="1">
      <c r="AI2" s="18"/>
    </row>
    <row r="3" spans="1:65" ht="6.95" customHeight="1">
      <c r="B3" s="19"/>
      <c r="C3" s="20"/>
      <c r="D3" s="20"/>
      <c r="E3" s="20"/>
      <c r="F3" s="20"/>
      <c r="G3" s="20"/>
      <c r="H3" s="20"/>
      <c r="I3" s="20"/>
      <c r="J3" s="20"/>
      <c r="K3" s="228"/>
      <c r="AI3" s="18"/>
    </row>
    <row r="4" spans="1:65" ht="24.95" customHeight="1">
      <c r="B4" s="21"/>
      <c r="D4" s="22" t="s">
        <v>70</v>
      </c>
      <c r="K4" s="229"/>
      <c r="AI4" s="18"/>
    </row>
    <row r="5" spans="1:65" ht="6.95" customHeight="1">
      <c r="B5" s="21"/>
      <c r="K5" s="229"/>
    </row>
    <row r="6" spans="1:65" ht="12" customHeight="1">
      <c r="B6" s="21"/>
      <c r="D6" s="25" t="s">
        <v>9</v>
      </c>
      <c r="K6" s="229"/>
    </row>
    <row r="7" spans="1:65" ht="16.5" customHeight="1">
      <c r="B7" s="21"/>
      <c r="E7" s="331" t="str">
        <f>'Rekapitulace stavby'!K6</f>
        <v>Městské koupaliště Štětí – WC, sprchy</v>
      </c>
      <c r="F7" s="331"/>
      <c r="G7" s="331"/>
      <c r="H7" s="331"/>
      <c r="K7" s="229"/>
    </row>
    <row r="8" spans="1:65" s="29" customFormat="1" ht="12" customHeight="1">
      <c r="A8" s="33"/>
      <c r="B8" s="34"/>
      <c r="C8" s="33"/>
      <c r="D8" s="25" t="s">
        <v>71</v>
      </c>
      <c r="E8" s="33"/>
      <c r="F8" s="33"/>
      <c r="G8" s="33"/>
      <c r="H8" s="33"/>
      <c r="I8" s="33"/>
      <c r="J8" s="33"/>
      <c r="K8" s="230"/>
      <c r="L8" s="33"/>
      <c r="M8" s="33"/>
      <c r="N8" s="33"/>
      <c r="O8" s="33"/>
      <c r="P8" s="33"/>
      <c r="Q8" s="33"/>
      <c r="R8" s="33"/>
      <c r="S8" s="33"/>
      <c r="T8" s="33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</row>
    <row r="9" spans="1:65" s="29" customFormat="1" ht="16.5" customHeight="1">
      <c r="A9" s="33"/>
      <c r="B9" s="34"/>
      <c r="C9" s="33"/>
      <c r="D9" s="33"/>
      <c r="E9" s="3" t="s">
        <v>501</v>
      </c>
      <c r="F9" s="3"/>
      <c r="G9" s="3"/>
      <c r="H9" s="3"/>
      <c r="I9" s="33"/>
      <c r="J9" s="33"/>
      <c r="K9" s="230"/>
      <c r="L9" s="33"/>
      <c r="M9" s="33"/>
      <c r="N9" s="33"/>
      <c r="O9" s="33"/>
      <c r="P9" s="33"/>
      <c r="Q9" s="33"/>
      <c r="R9" s="33"/>
      <c r="S9" s="33"/>
      <c r="T9" s="33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</row>
    <row r="10" spans="1:65" s="29" customFormat="1" ht="11.25">
      <c r="A10" s="33"/>
      <c r="B10" s="34"/>
      <c r="C10" s="33"/>
      <c r="D10" s="33"/>
      <c r="E10" s="33"/>
      <c r="F10" s="33"/>
      <c r="G10" s="33"/>
      <c r="H10" s="33"/>
      <c r="I10" s="33"/>
      <c r="J10" s="33"/>
      <c r="K10" s="230"/>
      <c r="L10" s="33"/>
      <c r="M10" s="33"/>
      <c r="N10" s="33"/>
      <c r="O10" s="33"/>
      <c r="P10" s="33"/>
      <c r="Q10" s="33"/>
      <c r="R10" s="33"/>
      <c r="S10" s="33"/>
      <c r="T10" s="33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</row>
    <row r="11" spans="1:65" s="29" customFormat="1" ht="12" customHeight="1">
      <c r="A11" s="33"/>
      <c r="B11" s="34"/>
      <c r="C11" s="33"/>
      <c r="D11" s="25" t="s">
        <v>11</v>
      </c>
      <c r="E11" s="33"/>
      <c r="F11" s="26"/>
      <c r="G11" s="33"/>
      <c r="H11" s="33"/>
      <c r="I11" s="25" t="s">
        <v>12</v>
      </c>
      <c r="J11" s="26"/>
      <c r="K11" s="230"/>
      <c r="L11" s="33"/>
      <c r="M11" s="33"/>
      <c r="N11" s="33"/>
      <c r="O11" s="33"/>
      <c r="P11" s="33"/>
      <c r="Q11" s="33"/>
      <c r="R11" s="33"/>
      <c r="S11" s="33"/>
      <c r="T11" s="33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</row>
    <row r="12" spans="1:65" s="29" customFormat="1" ht="12" customHeight="1">
      <c r="A12" s="33"/>
      <c r="B12" s="34"/>
      <c r="C12" s="33"/>
      <c r="D12" s="25" t="s">
        <v>13</v>
      </c>
      <c r="E12" s="33"/>
      <c r="F12" s="26" t="s">
        <v>14</v>
      </c>
      <c r="G12" s="33"/>
      <c r="H12" s="33"/>
      <c r="I12" s="25" t="s">
        <v>15</v>
      </c>
      <c r="J12" s="71">
        <f>'Rekapitulace stavby'!AN8</f>
        <v>46051</v>
      </c>
      <c r="K12" s="230"/>
      <c r="L12" s="33"/>
      <c r="M12" s="33"/>
      <c r="N12" s="33"/>
      <c r="O12" s="33"/>
      <c r="P12" s="33"/>
      <c r="Q12" s="33"/>
      <c r="R12" s="33"/>
      <c r="S12" s="33"/>
      <c r="T12" s="33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</row>
    <row r="13" spans="1:65" s="29" customFormat="1" ht="10.9" customHeight="1">
      <c r="A13" s="33"/>
      <c r="B13" s="34"/>
      <c r="C13" s="33"/>
      <c r="D13" s="33"/>
      <c r="E13" s="33"/>
      <c r="F13" s="33"/>
      <c r="G13" s="33"/>
      <c r="H13" s="33"/>
      <c r="I13" s="33"/>
      <c r="J13" s="33"/>
      <c r="K13" s="230"/>
      <c r="L13" s="33"/>
      <c r="M13" s="33"/>
      <c r="N13" s="33"/>
      <c r="O13" s="33"/>
      <c r="P13" s="33"/>
      <c r="Q13" s="33"/>
      <c r="R13" s="33"/>
      <c r="S13" s="33"/>
      <c r="T13" s="33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</row>
    <row r="14" spans="1:65" s="29" customFormat="1" ht="12" customHeight="1">
      <c r="A14" s="33"/>
      <c r="B14" s="34"/>
      <c r="C14" s="33"/>
      <c r="D14" s="25" t="s">
        <v>16</v>
      </c>
      <c r="E14" s="33"/>
      <c r="F14" s="33"/>
      <c r="G14" s="33"/>
      <c r="H14" s="33"/>
      <c r="I14" s="25" t="s">
        <v>17</v>
      </c>
      <c r="J14" s="26">
        <f>'Rekapitulace stavby'!AN10</f>
        <v>264466</v>
      </c>
      <c r="K14" s="230"/>
      <c r="L14" s="33"/>
      <c r="M14" s="33"/>
      <c r="N14" s="33"/>
      <c r="O14" s="33"/>
      <c r="P14" s="33"/>
      <c r="Q14" s="33"/>
      <c r="R14" s="33"/>
      <c r="S14" s="33"/>
      <c r="T14" s="33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</row>
    <row r="15" spans="1:65" s="29" customFormat="1" ht="18" customHeight="1">
      <c r="A15" s="33"/>
      <c r="B15" s="34"/>
      <c r="C15" s="33"/>
      <c r="D15" s="33"/>
      <c r="E15" s="26" t="str">
        <f>'Rekapitulace stavby'!E11</f>
        <v>Město Štětí</v>
      </c>
      <c r="F15" s="33"/>
      <c r="G15" s="33"/>
      <c r="H15" s="33"/>
      <c r="I15" s="25" t="s">
        <v>19</v>
      </c>
      <c r="J15" s="26"/>
      <c r="K15" s="230"/>
      <c r="L15" s="33"/>
      <c r="M15" s="33"/>
      <c r="N15" s="33"/>
      <c r="O15" s="33"/>
      <c r="P15" s="33"/>
      <c r="Q15" s="33"/>
      <c r="R15" s="33"/>
      <c r="S15" s="33"/>
      <c r="T15" s="33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</row>
    <row r="16" spans="1:65" s="29" customFormat="1" ht="6.95" customHeight="1">
      <c r="A16" s="33"/>
      <c r="B16" s="34"/>
      <c r="C16" s="33"/>
      <c r="D16" s="33"/>
      <c r="E16" s="33"/>
      <c r="F16" s="33"/>
      <c r="G16" s="33"/>
      <c r="H16" s="33"/>
      <c r="I16" s="33"/>
      <c r="J16" s="33"/>
      <c r="K16" s="230"/>
      <c r="L16" s="33"/>
      <c r="M16" s="33"/>
      <c r="N16" s="33"/>
      <c r="O16" s="33"/>
      <c r="P16" s="33"/>
      <c r="Q16" s="33"/>
      <c r="R16" s="33"/>
      <c r="S16" s="33"/>
      <c r="T16" s="33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</row>
    <row r="17" spans="1:65 16374:16384" s="29" customFormat="1" ht="12" customHeight="1">
      <c r="A17" s="33"/>
      <c r="B17" s="34"/>
      <c r="C17" s="33"/>
      <c r="D17" s="25" t="s">
        <v>20</v>
      </c>
      <c r="E17" s="33"/>
      <c r="F17" s="33"/>
      <c r="G17" s="33"/>
      <c r="H17" s="33"/>
      <c r="I17" s="25" t="s">
        <v>17</v>
      </c>
      <c r="J17" s="26">
        <f>'Rekapitulace stavby'!AN13</f>
        <v>0</v>
      </c>
      <c r="K17" s="230"/>
      <c r="L17" s="33"/>
      <c r="M17" s="33"/>
      <c r="N17" s="33"/>
      <c r="O17" s="33"/>
      <c r="P17" s="33"/>
      <c r="Q17" s="33"/>
      <c r="R17" s="33"/>
      <c r="S17" s="33"/>
      <c r="T17" s="33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</row>
    <row r="18" spans="1:65 16374:16384" s="29" customFormat="1" ht="18" customHeight="1">
      <c r="A18" s="33"/>
      <c r="B18" s="34"/>
      <c r="C18" s="33"/>
      <c r="D18" s="33"/>
      <c r="E18" s="13" t="str">
        <f>'Rekapitulace stavby'!E14</f>
        <v xml:space="preserve"> </v>
      </c>
      <c r="F18" s="13"/>
      <c r="G18" s="13"/>
      <c r="H18" s="13"/>
      <c r="I18" s="25" t="s">
        <v>19</v>
      </c>
      <c r="J18" s="26">
        <f>'Rekapitulace stavby'!AN14</f>
        <v>0</v>
      </c>
      <c r="K18" s="230"/>
      <c r="L18" s="33"/>
      <c r="M18" s="33"/>
      <c r="N18" s="33"/>
      <c r="O18" s="33"/>
      <c r="P18" s="33"/>
      <c r="Q18" s="33"/>
      <c r="R18" s="33"/>
      <c r="S18" s="33"/>
      <c r="T18" s="33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</row>
    <row r="19" spans="1:65 16374:16384" s="29" customFormat="1" ht="6.95" customHeight="1">
      <c r="A19" s="33"/>
      <c r="B19" s="34"/>
      <c r="C19" s="33"/>
      <c r="D19" s="33"/>
      <c r="E19" s="33"/>
      <c r="F19" s="33"/>
      <c r="G19" s="33"/>
      <c r="H19" s="33"/>
      <c r="I19" s="33"/>
      <c r="J19" s="33"/>
      <c r="K19" s="230"/>
      <c r="L19" s="33"/>
      <c r="M19" s="33"/>
      <c r="N19" s="33"/>
      <c r="O19" s="33"/>
      <c r="P19" s="33"/>
      <c r="Q19" s="33"/>
      <c r="R19" s="33"/>
      <c r="S19" s="33"/>
      <c r="T19" s="33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</row>
    <row r="20" spans="1:65 16374:16384" s="29" customFormat="1" ht="12" customHeight="1">
      <c r="A20" s="33"/>
      <c r="B20" s="34"/>
      <c r="C20" s="33"/>
      <c r="D20" s="25" t="s">
        <v>21</v>
      </c>
      <c r="E20" s="33"/>
      <c r="F20" s="33"/>
      <c r="G20" s="33"/>
      <c r="H20" s="33"/>
      <c r="I20" s="25" t="s">
        <v>17</v>
      </c>
      <c r="J20" s="26" t="s">
        <v>22</v>
      </c>
      <c r="K20" s="230"/>
      <c r="L20" s="33"/>
      <c r="M20" s="33"/>
      <c r="N20" s="33"/>
      <c r="O20" s="33"/>
      <c r="P20" s="33"/>
      <c r="Q20" s="33"/>
      <c r="R20" s="33"/>
      <c r="S20" s="33"/>
      <c r="T20" s="33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</row>
    <row r="21" spans="1:65 16374:16384" s="29" customFormat="1" ht="18" customHeight="1">
      <c r="A21" s="33"/>
      <c r="B21" s="34"/>
      <c r="C21" s="33"/>
      <c r="D21" s="33"/>
      <c r="E21" s="26" t="s">
        <v>23</v>
      </c>
      <c r="F21" s="33"/>
      <c r="G21" s="33"/>
      <c r="H21" s="33"/>
      <c r="I21" s="25" t="s">
        <v>19</v>
      </c>
      <c r="J21" s="26"/>
      <c r="K21" s="230"/>
      <c r="L21" s="33"/>
      <c r="M21" s="33"/>
      <c r="N21" s="33"/>
      <c r="O21" s="33"/>
      <c r="P21" s="33"/>
      <c r="Q21" s="33"/>
      <c r="R21" s="33"/>
      <c r="S21" s="33"/>
      <c r="T21" s="33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XET21" s="75"/>
      <c r="XEU21" s="75"/>
      <c r="XEV21" s="75"/>
      <c r="XEW21" s="75"/>
      <c r="XEX21" s="75"/>
      <c r="XEY21" s="75"/>
      <c r="XEZ21" s="75"/>
      <c r="XFA21" s="75"/>
      <c r="XFB21" s="75"/>
      <c r="XFC21" s="75"/>
      <c r="XFD21" s="75"/>
    </row>
    <row r="22" spans="1:65 16374:16384" s="29" customFormat="1" ht="6.95" customHeight="1">
      <c r="A22" s="33"/>
      <c r="B22" s="34"/>
      <c r="C22" s="33"/>
      <c r="D22" s="33"/>
      <c r="E22" s="33"/>
      <c r="F22" s="33"/>
      <c r="G22" s="33"/>
      <c r="H22" s="33"/>
      <c r="I22" s="33"/>
      <c r="J22" s="33"/>
      <c r="K22" s="230"/>
      <c r="L22" s="33"/>
      <c r="M22" s="33"/>
      <c r="N22" s="33"/>
      <c r="O22" s="33"/>
      <c r="P22" s="33"/>
      <c r="Q22" s="33"/>
      <c r="R22" s="33"/>
      <c r="S22" s="33"/>
      <c r="T22" s="33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</row>
    <row r="23" spans="1:65 16374:16384" s="29" customFormat="1" ht="12" customHeight="1">
      <c r="A23" s="33"/>
      <c r="B23" s="34"/>
      <c r="C23" s="33"/>
      <c r="D23" s="25" t="s">
        <v>25</v>
      </c>
      <c r="E23" s="33"/>
      <c r="F23" s="33"/>
      <c r="G23" s="33"/>
      <c r="H23" s="33"/>
      <c r="I23" s="25" t="s">
        <v>17</v>
      </c>
      <c r="J23" s="26" t="s">
        <v>22</v>
      </c>
      <c r="K23" s="230"/>
      <c r="L23" s="33"/>
      <c r="M23" s="33"/>
      <c r="N23" s="33"/>
      <c r="O23" s="33"/>
      <c r="P23" s="33"/>
      <c r="Q23" s="33"/>
      <c r="R23" s="33"/>
      <c r="S23" s="33"/>
      <c r="T23" s="33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</row>
    <row r="24" spans="1:65 16374:16384" s="29" customFormat="1" ht="18" customHeight="1">
      <c r="A24" s="33"/>
      <c r="B24" s="34"/>
      <c r="C24" s="33"/>
      <c r="D24" s="33"/>
      <c r="E24" s="26" t="s">
        <v>23</v>
      </c>
      <c r="F24" s="33"/>
      <c r="G24" s="33"/>
      <c r="H24" s="33"/>
      <c r="I24" s="25" t="s">
        <v>19</v>
      </c>
      <c r="J24" s="26"/>
      <c r="K24" s="230"/>
      <c r="L24" s="33"/>
      <c r="M24" s="33"/>
      <c r="N24" s="33"/>
      <c r="O24" s="33"/>
      <c r="P24" s="33"/>
      <c r="Q24" s="33"/>
      <c r="R24" s="33"/>
      <c r="S24" s="33"/>
      <c r="T24" s="33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</row>
    <row r="25" spans="1:65 16374:16384" s="29" customFormat="1" ht="6.95" customHeight="1">
      <c r="A25" s="33"/>
      <c r="B25" s="34"/>
      <c r="C25" s="33"/>
      <c r="D25" s="33"/>
      <c r="E25" s="33"/>
      <c r="F25" s="33"/>
      <c r="G25" s="33"/>
      <c r="H25" s="33"/>
      <c r="I25" s="33"/>
      <c r="J25" s="33"/>
      <c r="K25" s="230"/>
      <c r="L25" s="33"/>
      <c r="M25" s="33"/>
      <c r="N25" s="33"/>
      <c r="O25" s="33"/>
      <c r="P25" s="33"/>
      <c r="Q25" s="33"/>
      <c r="R25" s="33"/>
      <c r="S25" s="33"/>
      <c r="T25" s="33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</row>
    <row r="26" spans="1:65 16374:16384" s="29" customFormat="1" ht="12" customHeight="1">
      <c r="A26" s="33"/>
      <c r="B26" s="34"/>
      <c r="C26" s="33"/>
      <c r="D26" s="25" t="s">
        <v>26</v>
      </c>
      <c r="E26" s="33"/>
      <c r="F26" s="33"/>
      <c r="G26" s="33"/>
      <c r="H26" s="33"/>
      <c r="I26" s="33"/>
      <c r="J26" s="33"/>
      <c r="K26" s="230"/>
      <c r="L26" s="33"/>
      <c r="M26" s="33"/>
      <c r="N26" s="33"/>
      <c r="O26" s="33"/>
      <c r="P26" s="33"/>
      <c r="Q26" s="33"/>
      <c r="R26" s="33"/>
      <c r="S26" s="33"/>
      <c r="T26" s="33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</row>
    <row r="27" spans="1:65 16374:16384" s="75" customFormat="1" ht="16.5" customHeight="1">
      <c r="A27" s="72"/>
      <c r="B27" s="73"/>
      <c r="C27" s="72"/>
      <c r="D27" s="72"/>
      <c r="E27" s="10"/>
      <c r="F27" s="10"/>
      <c r="G27" s="10"/>
      <c r="H27" s="10"/>
      <c r="I27" s="72"/>
      <c r="J27" s="72"/>
      <c r="K27" s="231"/>
      <c r="L27" s="72"/>
      <c r="M27" s="72"/>
      <c r="N27" s="72"/>
      <c r="O27" s="72"/>
      <c r="P27" s="72"/>
      <c r="Q27" s="72"/>
      <c r="R27" s="72"/>
      <c r="S27" s="72"/>
      <c r="T27" s="72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XET27" s="29"/>
      <c r="XEU27" s="29"/>
      <c r="XEV27" s="29"/>
      <c r="XEW27" s="29"/>
      <c r="XEX27" s="29"/>
      <c r="XEY27" s="29"/>
      <c r="XEZ27" s="29"/>
      <c r="XFA27" s="29"/>
      <c r="XFB27" s="29"/>
      <c r="XFC27" s="29"/>
      <c r="XFD27" s="29"/>
    </row>
    <row r="28" spans="1:65 16374:16384" s="29" customFormat="1" ht="6.95" customHeight="1">
      <c r="A28" s="33"/>
      <c r="B28" s="34"/>
      <c r="C28" s="33"/>
      <c r="D28" s="33"/>
      <c r="E28" s="33"/>
      <c r="F28" s="33"/>
      <c r="G28" s="33"/>
      <c r="H28" s="33"/>
      <c r="I28" s="33"/>
      <c r="J28" s="33"/>
      <c r="K28" s="230"/>
      <c r="L28" s="33"/>
      <c r="M28" s="33"/>
      <c r="N28" s="33"/>
      <c r="O28" s="33"/>
      <c r="P28" s="33"/>
      <c r="Q28" s="33"/>
      <c r="R28" s="33"/>
      <c r="S28" s="33"/>
      <c r="T28" s="33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</row>
    <row r="29" spans="1:65 16374:16384" s="29" customFormat="1" ht="6.95" customHeight="1">
      <c r="A29" s="33"/>
      <c r="B29" s="34"/>
      <c r="C29" s="33"/>
      <c r="D29" s="76"/>
      <c r="E29" s="76"/>
      <c r="F29" s="76"/>
      <c r="G29" s="76"/>
      <c r="H29" s="76"/>
      <c r="I29" s="76"/>
      <c r="J29" s="76"/>
      <c r="K29" s="232"/>
      <c r="L29" s="33"/>
      <c r="M29" s="33"/>
      <c r="N29" s="33"/>
      <c r="O29" s="33"/>
      <c r="P29" s="33"/>
      <c r="Q29" s="33"/>
      <c r="R29" s="33"/>
      <c r="S29" s="33"/>
      <c r="T29" s="33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</row>
    <row r="30" spans="1:65 16374:16384" s="29" customFormat="1" ht="25.5" customHeight="1">
      <c r="A30" s="33"/>
      <c r="B30" s="34"/>
      <c r="C30" s="33"/>
      <c r="D30" s="77" t="s">
        <v>29</v>
      </c>
      <c r="E30" s="33"/>
      <c r="F30" s="33"/>
      <c r="G30" s="33"/>
      <c r="H30" s="33"/>
      <c r="I30" s="33"/>
      <c r="J30" s="78">
        <f>ROUND(J84, 2)</f>
        <v>0</v>
      </c>
      <c r="K30" s="230"/>
      <c r="L30" s="33"/>
      <c r="M30" s="33"/>
      <c r="N30" s="33"/>
      <c r="O30" s="33"/>
      <c r="P30" s="33"/>
      <c r="Q30" s="33"/>
      <c r="R30" s="33"/>
      <c r="S30" s="33"/>
      <c r="T30" s="33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</row>
    <row r="31" spans="1:65 16374:16384" s="29" customFormat="1" ht="6.95" customHeight="1">
      <c r="A31" s="33"/>
      <c r="B31" s="34"/>
      <c r="C31" s="33"/>
      <c r="D31" s="76"/>
      <c r="E31" s="76"/>
      <c r="F31" s="76"/>
      <c r="G31" s="76"/>
      <c r="H31" s="76"/>
      <c r="I31" s="76"/>
      <c r="J31" s="76"/>
      <c r="K31" s="232"/>
      <c r="L31" s="33"/>
      <c r="M31" s="33"/>
      <c r="N31" s="33"/>
      <c r="O31" s="33"/>
      <c r="P31" s="33"/>
      <c r="Q31" s="33"/>
      <c r="R31" s="33"/>
      <c r="S31" s="33"/>
      <c r="T31" s="33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XET31" s="15"/>
      <c r="XEU31" s="15"/>
      <c r="XEV31" s="15"/>
      <c r="XEW31" s="15"/>
      <c r="XEX31" s="15"/>
      <c r="XEY31" s="15"/>
      <c r="XEZ31" s="15"/>
      <c r="XFA31" s="15"/>
      <c r="XFB31" s="15"/>
      <c r="XFC31" s="15"/>
      <c r="XFD31" s="15"/>
    </row>
    <row r="32" spans="1:65 16374:16384" s="29" customFormat="1" ht="14.45" customHeight="1">
      <c r="A32" s="33"/>
      <c r="B32" s="34"/>
      <c r="C32" s="33"/>
      <c r="D32" s="33"/>
      <c r="E32" s="33"/>
      <c r="F32" s="79" t="s">
        <v>31</v>
      </c>
      <c r="G32" s="33"/>
      <c r="H32" s="33"/>
      <c r="I32" s="79" t="s">
        <v>30</v>
      </c>
      <c r="J32" s="79" t="s">
        <v>32</v>
      </c>
      <c r="K32" s="230"/>
      <c r="L32" s="33"/>
      <c r="M32" s="33"/>
      <c r="N32" s="33"/>
      <c r="O32" s="33"/>
      <c r="P32" s="33"/>
      <c r="Q32" s="33"/>
      <c r="R32" s="33"/>
      <c r="S32" s="33"/>
      <c r="T32" s="33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XET32" s="15"/>
      <c r="XEU32" s="15"/>
      <c r="XEV32" s="15"/>
      <c r="XEW32" s="15"/>
      <c r="XEX32" s="15"/>
      <c r="XEY32" s="15"/>
      <c r="XEZ32" s="15"/>
      <c r="XFA32" s="15"/>
      <c r="XFB32" s="15"/>
      <c r="XFC32" s="15"/>
      <c r="XFD32" s="15"/>
    </row>
    <row r="33" spans="1:65 16374:16384" s="29" customFormat="1" ht="14.45" customHeight="1">
      <c r="A33" s="33"/>
      <c r="B33" s="34"/>
      <c r="C33" s="33"/>
      <c r="D33" s="80" t="s">
        <v>33</v>
      </c>
      <c r="E33" s="25" t="s">
        <v>34</v>
      </c>
      <c r="F33" s="81">
        <f>J30</f>
        <v>0</v>
      </c>
      <c r="G33" s="33"/>
      <c r="H33" s="33"/>
      <c r="I33" s="82">
        <v>0.21</v>
      </c>
      <c r="J33" s="81">
        <f>ROUND(((SUM(F33))*I33),  2)</f>
        <v>0</v>
      </c>
      <c r="K33" s="230"/>
      <c r="L33" s="33"/>
      <c r="M33" s="33"/>
      <c r="N33" s="33"/>
      <c r="O33" s="33"/>
      <c r="P33" s="33"/>
      <c r="Q33" s="33"/>
      <c r="R33" s="33"/>
      <c r="S33" s="33"/>
      <c r="T33" s="33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XET33" s="15"/>
      <c r="XEU33" s="15"/>
      <c r="XEV33" s="15"/>
      <c r="XEW33" s="15"/>
      <c r="XEX33" s="15"/>
      <c r="XEY33" s="15"/>
      <c r="XEZ33" s="15"/>
      <c r="XFA33" s="15"/>
      <c r="XFB33" s="15"/>
      <c r="XFC33" s="15"/>
      <c r="XFD33" s="15"/>
    </row>
    <row r="34" spans="1:65 16374:16384" s="29" customFormat="1" ht="14.45" customHeight="1">
      <c r="A34" s="33"/>
      <c r="B34" s="34"/>
      <c r="C34" s="33"/>
      <c r="D34" s="33"/>
      <c r="E34" s="25" t="s">
        <v>35</v>
      </c>
      <c r="F34" s="81">
        <f>ROUND((SUM(AU84:AU113)),  2)</f>
        <v>0</v>
      </c>
      <c r="G34" s="33"/>
      <c r="H34" s="33"/>
      <c r="I34" s="82">
        <v>0.12</v>
      </c>
      <c r="J34" s="81">
        <f>ROUND(((SUM(AU84:AU113))*I34),  2)</f>
        <v>0</v>
      </c>
      <c r="K34" s="230"/>
      <c r="L34" s="33"/>
      <c r="M34" s="33"/>
      <c r="N34" s="33"/>
      <c r="O34" s="33"/>
      <c r="P34" s="33"/>
      <c r="Q34" s="33"/>
      <c r="R34" s="33"/>
      <c r="S34" s="33"/>
      <c r="T34" s="33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</row>
    <row r="35" spans="1:65 16374:16384" s="29" customFormat="1" ht="14.45" hidden="1" customHeight="1">
      <c r="A35" s="33"/>
      <c r="B35" s="34"/>
      <c r="C35" s="33"/>
      <c r="D35" s="33"/>
      <c r="E35" s="25" t="s">
        <v>36</v>
      </c>
      <c r="F35" s="81">
        <f>ROUND((SUM(AV84:AV113)),  2)</f>
        <v>0</v>
      </c>
      <c r="G35" s="33"/>
      <c r="H35" s="33"/>
      <c r="I35" s="82">
        <v>0.21</v>
      </c>
      <c r="J35" s="81">
        <f>0</f>
        <v>0</v>
      </c>
      <c r="K35" s="230"/>
      <c r="L35" s="33"/>
      <c r="M35" s="33"/>
      <c r="N35" s="33"/>
      <c r="O35" s="33"/>
      <c r="P35" s="33"/>
      <c r="Q35" s="33"/>
      <c r="R35" s="33"/>
      <c r="S35" s="33"/>
      <c r="T35" s="33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</row>
    <row r="36" spans="1:65 16374:16384" s="29" customFormat="1" ht="14.45" hidden="1" customHeight="1">
      <c r="A36" s="33"/>
      <c r="B36" s="34"/>
      <c r="C36" s="33"/>
      <c r="D36" s="33"/>
      <c r="E36" s="25" t="s">
        <v>37</v>
      </c>
      <c r="F36" s="81">
        <f>ROUND((SUM(AW84:AW113)),  2)</f>
        <v>0</v>
      </c>
      <c r="G36" s="33"/>
      <c r="H36" s="33"/>
      <c r="I36" s="82">
        <v>0.12</v>
      </c>
      <c r="J36" s="81">
        <f>0</f>
        <v>0</v>
      </c>
      <c r="K36" s="230"/>
      <c r="L36" s="33"/>
      <c r="M36" s="33"/>
      <c r="N36" s="33"/>
      <c r="O36" s="33"/>
      <c r="P36" s="33"/>
      <c r="Q36" s="33"/>
      <c r="R36" s="33"/>
      <c r="S36" s="33"/>
      <c r="T36" s="33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</row>
    <row r="37" spans="1:65 16374:16384" s="29" customFormat="1" ht="14.45" hidden="1" customHeight="1">
      <c r="A37" s="33"/>
      <c r="B37" s="34"/>
      <c r="C37" s="33"/>
      <c r="D37" s="33"/>
      <c r="E37" s="25" t="s">
        <v>38</v>
      </c>
      <c r="F37" s="81">
        <f>ROUND((SUM(AX84:AX113)),  2)</f>
        <v>0</v>
      </c>
      <c r="G37" s="33"/>
      <c r="H37" s="33"/>
      <c r="I37" s="82">
        <v>0</v>
      </c>
      <c r="J37" s="81">
        <f>0</f>
        <v>0</v>
      </c>
      <c r="K37" s="230"/>
      <c r="L37" s="33"/>
      <c r="M37" s="33"/>
      <c r="N37" s="33"/>
      <c r="O37" s="33"/>
      <c r="P37" s="33"/>
      <c r="Q37" s="33"/>
      <c r="R37" s="33"/>
      <c r="S37" s="33"/>
      <c r="T37" s="33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</row>
    <row r="38" spans="1:65 16374:16384" s="29" customFormat="1" ht="6.95" customHeight="1">
      <c r="A38" s="33"/>
      <c r="B38" s="34"/>
      <c r="C38" s="33"/>
      <c r="D38" s="33"/>
      <c r="E38" s="33"/>
      <c r="F38" s="33"/>
      <c r="G38" s="33"/>
      <c r="H38" s="33"/>
      <c r="I38" s="33"/>
      <c r="J38" s="33"/>
      <c r="K38" s="230"/>
      <c r="L38" s="33"/>
      <c r="M38" s="33"/>
      <c r="N38" s="33"/>
      <c r="O38" s="33"/>
      <c r="P38" s="33"/>
      <c r="Q38" s="33"/>
      <c r="R38" s="33"/>
      <c r="S38" s="33"/>
      <c r="T38" s="33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</row>
    <row r="39" spans="1:65 16374:16384" s="29" customFormat="1" ht="25.5" customHeight="1">
      <c r="A39" s="33"/>
      <c r="B39" s="34"/>
      <c r="C39" s="83"/>
      <c r="D39" s="84" t="s">
        <v>39</v>
      </c>
      <c r="E39" s="56"/>
      <c r="F39" s="56"/>
      <c r="G39" s="85" t="s">
        <v>40</v>
      </c>
      <c r="H39" s="86" t="s">
        <v>41</v>
      </c>
      <c r="I39" s="56"/>
      <c r="J39" s="87">
        <f>SUM(J30:J37)</f>
        <v>0</v>
      </c>
      <c r="K39" s="233"/>
      <c r="L39" s="33"/>
      <c r="M39" s="33"/>
      <c r="N39" s="33"/>
      <c r="O39" s="33"/>
      <c r="P39" s="33"/>
      <c r="Q39" s="33"/>
      <c r="R39" s="33"/>
      <c r="S39" s="33"/>
      <c r="T39" s="33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</row>
    <row r="40" spans="1:65 16374:16384" s="29" customFormat="1" ht="14.45" customHeight="1">
      <c r="A40" s="33"/>
      <c r="B40" s="45"/>
      <c r="C40" s="46"/>
      <c r="D40" s="46"/>
      <c r="E40" s="46"/>
      <c r="F40" s="46"/>
      <c r="G40" s="46"/>
      <c r="H40" s="46"/>
      <c r="I40" s="46"/>
      <c r="J40" s="46"/>
      <c r="K40" s="234"/>
      <c r="L40" s="33"/>
      <c r="M40" s="33"/>
      <c r="N40" s="33"/>
      <c r="O40" s="33"/>
      <c r="P40" s="33"/>
      <c r="Q40" s="33"/>
      <c r="R40" s="33"/>
      <c r="S40" s="33"/>
      <c r="T40" s="33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</row>
    <row r="41" spans="1:65 16374:16384" ht="12.75" customHeight="1">
      <c r="XET41" s="29"/>
      <c r="XEU41" s="29"/>
      <c r="XEV41" s="29"/>
      <c r="XEW41" s="29"/>
      <c r="XEX41" s="29"/>
      <c r="XEY41" s="29"/>
      <c r="XEZ41" s="29"/>
      <c r="XFA41" s="29"/>
      <c r="XFB41" s="29"/>
      <c r="XFC41" s="29"/>
      <c r="XFD41" s="29"/>
    </row>
    <row r="42" spans="1:65 16374:16384" ht="12.75" customHeight="1">
      <c r="XET42" s="29"/>
      <c r="XEU42" s="29"/>
      <c r="XEV42" s="29"/>
      <c r="XEW42" s="29"/>
      <c r="XEX42" s="29"/>
      <c r="XEY42" s="29"/>
      <c r="XEZ42" s="29"/>
      <c r="XFA42" s="29"/>
      <c r="XFB42" s="29"/>
      <c r="XFC42" s="29"/>
      <c r="XFD42" s="29"/>
    </row>
    <row r="43" spans="1:65 16374:16384" ht="12.75" customHeight="1">
      <c r="XET43" s="29"/>
      <c r="XEU43" s="29"/>
      <c r="XEV43" s="29"/>
      <c r="XEW43" s="29"/>
      <c r="XEX43" s="29"/>
      <c r="XEY43" s="29"/>
      <c r="XEZ43" s="29"/>
      <c r="XFA43" s="29"/>
      <c r="XFB43" s="29"/>
      <c r="XFC43" s="29"/>
      <c r="XFD43" s="29"/>
    </row>
    <row r="44" spans="1:65 16374:16384" s="29" customFormat="1" ht="6.95" customHeight="1">
      <c r="A44" s="33"/>
      <c r="B44" s="47"/>
      <c r="C44" s="48"/>
      <c r="D44" s="48"/>
      <c r="E44" s="48"/>
      <c r="F44" s="48"/>
      <c r="G44" s="48"/>
      <c r="H44" s="48"/>
      <c r="I44" s="48"/>
      <c r="J44" s="48"/>
      <c r="K44" s="235"/>
      <c r="L44" s="33"/>
      <c r="M44" s="33"/>
      <c r="N44" s="33"/>
      <c r="O44" s="33"/>
      <c r="P44" s="33"/>
      <c r="Q44" s="33"/>
      <c r="R44" s="33"/>
      <c r="S44" s="33"/>
      <c r="T44" s="33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</row>
    <row r="45" spans="1:65 16374:16384" s="29" customFormat="1" ht="24.95" customHeight="1">
      <c r="A45" s="33"/>
      <c r="B45" s="34"/>
      <c r="C45" s="22" t="s">
        <v>73</v>
      </c>
      <c r="D45" s="33"/>
      <c r="E45" s="33"/>
      <c r="F45" s="33"/>
      <c r="G45" s="33"/>
      <c r="H45" s="33"/>
      <c r="I45" s="33"/>
      <c r="J45" s="33"/>
      <c r="K45" s="230"/>
      <c r="L45" s="33"/>
      <c r="M45" s="33"/>
      <c r="N45" s="33"/>
      <c r="O45" s="33"/>
      <c r="P45" s="33"/>
      <c r="Q45" s="33"/>
      <c r="R45" s="33"/>
      <c r="S45" s="33"/>
      <c r="T45" s="33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</row>
    <row r="46" spans="1:65 16374:16384" s="29" customFormat="1" ht="6.95" customHeight="1">
      <c r="A46" s="33"/>
      <c r="B46" s="34"/>
      <c r="C46" s="33"/>
      <c r="D46" s="33"/>
      <c r="E46" s="33"/>
      <c r="F46" s="33"/>
      <c r="G46" s="33"/>
      <c r="H46" s="33"/>
      <c r="I46" s="33"/>
      <c r="J46" s="33"/>
      <c r="K46" s="230"/>
      <c r="L46" s="33"/>
      <c r="M46" s="33"/>
      <c r="N46" s="33"/>
      <c r="O46" s="33"/>
      <c r="P46" s="33"/>
      <c r="Q46" s="33"/>
      <c r="R46" s="33"/>
      <c r="S46" s="33"/>
      <c r="T46" s="33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</row>
    <row r="47" spans="1:65 16374:16384" s="29" customFormat="1" ht="12" customHeight="1">
      <c r="A47" s="33"/>
      <c r="B47" s="34"/>
      <c r="C47" s="25" t="s">
        <v>9</v>
      </c>
      <c r="D47" s="33"/>
      <c r="E47" s="33"/>
      <c r="F47" s="33"/>
      <c r="G47" s="33"/>
      <c r="H47" s="33"/>
      <c r="I47" s="33"/>
      <c r="J47" s="33"/>
      <c r="K47" s="230"/>
      <c r="L47" s="33"/>
      <c r="M47" s="33"/>
      <c r="N47" s="33"/>
      <c r="O47" s="33"/>
      <c r="P47" s="33"/>
      <c r="Q47" s="33"/>
      <c r="R47" s="33"/>
      <c r="S47" s="33"/>
      <c r="T47" s="33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</row>
    <row r="48" spans="1:65 16374:16384" s="29" customFormat="1" ht="16.5" customHeight="1">
      <c r="A48" s="33"/>
      <c r="B48" s="34"/>
      <c r="C48" s="33"/>
      <c r="D48" s="33"/>
      <c r="E48" s="331" t="str">
        <f>E7</f>
        <v>Městské koupaliště Štětí – WC, sprchy</v>
      </c>
      <c r="F48" s="331"/>
      <c r="G48" s="331"/>
      <c r="H48" s="331"/>
      <c r="I48" s="33"/>
      <c r="J48" s="33"/>
      <c r="K48" s="230"/>
      <c r="L48" s="33"/>
      <c r="M48" s="33"/>
      <c r="N48" s="33"/>
      <c r="O48" s="33"/>
      <c r="P48" s="33"/>
      <c r="Q48" s="33"/>
      <c r="R48" s="33"/>
      <c r="S48" s="33"/>
      <c r="T48" s="33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XET48" s="92"/>
      <c r="XEU48" s="92"/>
      <c r="XEV48" s="92"/>
      <c r="XEW48" s="92"/>
      <c r="XEX48" s="92"/>
      <c r="XEY48" s="92"/>
      <c r="XEZ48" s="92"/>
      <c r="XFA48" s="92"/>
      <c r="XFB48" s="92"/>
      <c r="XFC48" s="92"/>
      <c r="XFD48" s="92"/>
    </row>
    <row r="49" spans="1:65 16374:16384" s="29" customFormat="1" ht="12" customHeight="1">
      <c r="A49" s="33"/>
      <c r="B49" s="34"/>
      <c r="C49" s="25" t="s">
        <v>71</v>
      </c>
      <c r="D49" s="33"/>
      <c r="E49" s="33"/>
      <c r="F49" s="33"/>
      <c r="G49" s="33"/>
      <c r="H49" s="33"/>
      <c r="I49" s="33"/>
      <c r="J49" s="33"/>
      <c r="K49" s="230"/>
      <c r="L49" s="33"/>
      <c r="M49" s="33"/>
      <c r="N49" s="33"/>
      <c r="O49" s="33"/>
      <c r="P49" s="33"/>
      <c r="Q49" s="33"/>
      <c r="R49" s="33"/>
      <c r="S49" s="33"/>
      <c r="T49" s="33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XET49" s="94"/>
      <c r="XEU49" s="94"/>
      <c r="XEV49" s="94"/>
      <c r="XEW49" s="94"/>
      <c r="XEX49" s="94"/>
      <c r="XEY49" s="94"/>
      <c r="XEZ49" s="94"/>
      <c r="XFA49" s="94"/>
      <c r="XFB49" s="94"/>
      <c r="XFC49" s="94"/>
      <c r="XFD49" s="94"/>
    </row>
    <row r="50" spans="1:65 16374:16384" s="29" customFormat="1" ht="16.5" customHeight="1">
      <c r="A50" s="33"/>
      <c r="B50" s="34"/>
      <c r="C50" s="33"/>
      <c r="D50" s="33"/>
      <c r="E50" s="3" t="str">
        <f>E9</f>
        <v>VRN - Vedlejší rozpočtové náklady</v>
      </c>
      <c r="F50" s="3"/>
      <c r="G50" s="3"/>
      <c r="H50" s="3"/>
      <c r="I50" s="33"/>
      <c r="J50" s="33"/>
      <c r="K50" s="230"/>
      <c r="L50" s="33"/>
      <c r="M50" s="33"/>
      <c r="N50" s="33"/>
      <c r="O50" s="33"/>
      <c r="P50" s="33"/>
      <c r="Q50" s="33"/>
      <c r="R50" s="33"/>
      <c r="S50" s="33"/>
      <c r="T50" s="33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XET50" s="94"/>
      <c r="XEU50" s="94"/>
      <c r="XEV50" s="94"/>
      <c r="XEW50" s="94"/>
      <c r="XEX50" s="94"/>
      <c r="XEY50" s="94"/>
      <c r="XEZ50" s="94"/>
      <c r="XFA50" s="94"/>
      <c r="XFB50" s="94"/>
      <c r="XFC50" s="94"/>
      <c r="XFD50" s="94"/>
    </row>
    <row r="51" spans="1:65 16374:16384" s="29" customFormat="1" ht="6.95" customHeight="1">
      <c r="A51" s="33"/>
      <c r="B51" s="34"/>
      <c r="C51" s="33"/>
      <c r="D51" s="33"/>
      <c r="E51" s="33"/>
      <c r="F51" s="33"/>
      <c r="G51" s="33"/>
      <c r="H51" s="33"/>
      <c r="I51" s="33"/>
      <c r="J51" s="33"/>
      <c r="K51" s="230"/>
      <c r="L51" s="33"/>
      <c r="M51" s="33"/>
      <c r="N51" s="33"/>
      <c r="O51" s="33"/>
      <c r="P51" s="33"/>
      <c r="Q51" s="33"/>
      <c r="R51" s="33"/>
      <c r="S51" s="33"/>
      <c r="T51" s="33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XET51" s="94"/>
      <c r="XEU51" s="94"/>
      <c r="XEV51" s="94"/>
      <c r="XEW51" s="94"/>
      <c r="XEX51" s="94"/>
      <c r="XEY51" s="94"/>
      <c r="XEZ51" s="94"/>
      <c r="XFA51" s="94"/>
      <c r="XFB51" s="94"/>
      <c r="XFC51" s="94"/>
      <c r="XFD51" s="94"/>
    </row>
    <row r="52" spans="1:65 16374:16384" s="29" customFormat="1" ht="12" customHeight="1">
      <c r="A52" s="33"/>
      <c r="B52" s="34"/>
      <c r="C52" s="25" t="s">
        <v>13</v>
      </c>
      <c r="D52" s="33"/>
      <c r="E52" s="33"/>
      <c r="F52" s="26" t="str">
        <f>F12</f>
        <v xml:space="preserve"> </v>
      </c>
      <c r="G52" s="33"/>
      <c r="H52" s="33"/>
      <c r="I52" s="25" t="s">
        <v>15</v>
      </c>
      <c r="J52" s="71">
        <f>IF(J12="","",J12)</f>
        <v>46051</v>
      </c>
      <c r="K52" s="230"/>
      <c r="L52" s="33"/>
      <c r="M52" s="33"/>
      <c r="N52" s="33"/>
      <c r="O52" s="33"/>
      <c r="P52" s="33"/>
      <c r="Q52" s="33"/>
      <c r="R52" s="33"/>
      <c r="S52" s="33"/>
      <c r="T52" s="33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XET52" s="15"/>
      <c r="XEU52" s="15"/>
      <c r="XEV52" s="15"/>
      <c r="XEW52" s="15"/>
      <c r="XEX52" s="15"/>
      <c r="XEY52" s="15"/>
      <c r="XEZ52" s="15"/>
      <c r="XFA52" s="15"/>
      <c r="XFB52" s="15"/>
      <c r="XFC52" s="15"/>
      <c r="XFD52" s="15"/>
    </row>
    <row r="53" spans="1:65 16374:16384" s="29" customFormat="1" ht="6.95" customHeight="1">
      <c r="A53" s="33"/>
      <c r="B53" s="34"/>
      <c r="C53" s="33"/>
      <c r="D53" s="33"/>
      <c r="E53" s="33"/>
      <c r="F53" s="33"/>
      <c r="G53" s="33"/>
      <c r="H53" s="33"/>
      <c r="I53" s="33"/>
      <c r="J53" s="33"/>
      <c r="K53" s="230"/>
      <c r="L53" s="33"/>
      <c r="M53" s="33"/>
      <c r="N53" s="33"/>
      <c r="O53" s="33"/>
      <c r="P53" s="33"/>
      <c r="Q53" s="33"/>
      <c r="R53" s="33"/>
      <c r="S53" s="33"/>
      <c r="T53" s="33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XET53" s="15"/>
      <c r="XEU53" s="15"/>
      <c r="XEV53" s="15"/>
      <c r="XEW53" s="15"/>
      <c r="XEX53" s="15"/>
      <c r="XEY53" s="15"/>
      <c r="XEZ53" s="15"/>
      <c r="XFA53" s="15"/>
      <c r="XFB53" s="15"/>
      <c r="XFC53" s="15"/>
      <c r="XFD53" s="15"/>
    </row>
    <row r="54" spans="1:65 16374:16384" s="29" customFormat="1" ht="15.2" customHeight="1">
      <c r="A54" s="33"/>
      <c r="B54" s="34"/>
      <c r="C54" s="25" t="s">
        <v>16</v>
      </c>
      <c r="D54" s="33"/>
      <c r="E54" s="33"/>
      <c r="F54" s="26" t="str">
        <f>E15</f>
        <v>Město Štětí</v>
      </c>
      <c r="G54" s="33"/>
      <c r="H54" s="33"/>
      <c r="I54" s="25" t="s">
        <v>21</v>
      </c>
      <c r="J54" s="89" t="str">
        <f>E21</f>
        <v>Ing. Pavel Piskáček</v>
      </c>
      <c r="K54" s="230"/>
      <c r="L54" s="33"/>
      <c r="M54" s="33"/>
      <c r="N54" s="33"/>
      <c r="O54" s="33"/>
      <c r="P54" s="33"/>
      <c r="Q54" s="33"/>
      <c r="R54" s="33"/>
      <c r="S54" s="33"/>
      <c r="T54" s="33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</row>
    <row r="55" spans="1:65 16374:16384" s="29" customFormat="1" ht="15.2" customHeight="1">
      <c r="A55" s="33"/>
      <c r="B55" s="34"/>
      <c r="C55" s="25" t="s">
        <v>20</v>
      </c>
      <c r="D55" s="33"/>
      <c r="E55" s="33"/>
      <c r="F55" s="26" t="str">
        <f>IF(E18="","",E18)</f>
        <v xml:space="preserve"> </v>
      </c>
      <c r="G55" s="33"/>
      <c r="H55" s="33"/>
      <c r="I55" s="25" t="s">
        <v>25</v>
      </c>
      <c r="J55" s="89" t="str">
        <f>E24</f>
        <v>Ing. Pavel Piskáček</v>
      </c>
      <c r="K55" s="230"/>
      <c r="L55" s="33"/>
      <c r="M55" s="33"/>
      <c r="N55" s="33"/>
      <c r="O55" s="33"/>
      <c r="P55" s="33"/>
      <c r="Q55" s="33"/>
      <c r="R55" s="33"/>
      <c r="S55" s="33"/>
      <c r="T55" s="33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</row>
    <row r="56" spans="1:65 16374:16384" s="29" customFormat="1" ht="10.35" customHeight="1">
      <c r="A56" s="33"/>
      <c r="B56" s="34"/>
      <c r="C56" s="33"/>
      <c r="D56" s="33"/>
      <c r="E56" s="33"/>
      <c r="F56" s="33"/>
      <c r="G56" s="33"/>
      <c r="H56" s="33"/>
      <c r="I56" s="33"/>
      <c r="J56" s="33"/>
      <c r="K56" s="230"/>
      <c r="L56" s="33"/>
      <c r="M56" s="33"/>
      <c r="N56" s="33"/>
      <c r="O56" s="33"/>
      <c r="P56" s="33"/>
      <c r="Q56" s="33"/>
      <c r="R56" s="33"/>
      <c r="S56" s="33"/>
      <c r="T56" s="33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</row>
    <row r="57" spans="1:65 16374:16384" s="29" customFormat="1" ht="29.25" customHeight="1">
      <c r="A57" s="33"/>
      <c r="B57" s="34"/>
      <c r="C57" s="90" t="s">
        <v>74</v>
      </c>
      <c r="D57" s="83"/>
      <c r="E57" s="83"/>
      <c r="F57" s="83"/>
      <c r="G57" s="83"/>
      <c r="H57" s="83"/>
      <c r="I57" s="83"/>
      <c r="J57" s="91" t="s">
        <v>75</v>
      </c>
      <c r="K57" s="236"/>
      <c r="L57" s="33"/>
      <c r="M57" s="33"/>
      <c r="N57" s="33"/>
      <c r="O57" s="33"/>
      <c r="P57" s="33"/>
      <c r="Q57" s="33"/>
      <c r="R57" s="33"/>
      <c r="S57" s="33"/>
      <c r="T57" s="33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</row>
    <row r="58" spans="1:65 16374:16384" s="92" customFormat="1" ht="10.35" customHeight="1">
      <c r="A58" s="33"/>
      <c r="B58" s="34"/>
      <c r="C58" s="33"/>
      <c r="D58" s="33"/>
      <c r="E58" s="33"/>
      <c r="F58" s="33"/>
      <c r="G58" s="33"/>
      <c r="H58" s="33"/>
      <c r="I58" s="33"/>
      <c r="J58" s="33"/>
      <c r="K58" s="230"/>
      <c r="L58" s="33"/>
      <c r="M58" s="33"/>
      <c r="N58" s="33"/>
      <c r="O58" s="33"/>
      <c r="P58" s="33"/>
      <c r="Q58" s="33"/>
      <c r="R58" s="33"/>
      <c r="S58" s="33"/>
      <c r="T58" s="33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XET58" s="29"/>
      <c r="XEU58" s="29"/>
      <c r="XEV58" s="29"/>
      <c r="XEW58" s="29"/>
      <c r="XEX58" s="29"/>
      <c r="XEY58" s="29"/>
      <c r="XEZ58" s="29"/>
      <c r="XFA58" s="29"/>
      <c r="XFB58" s="29"/>
      <c r="XFC58" s="29"/>
      <c r="XFD58" s="29"/>
    </row>
    <row r="59" spans="1:65 16374:16384" s="94" customFormat="1" ht="22.9" customHeight="1">
      <c r="A59" s="33"/>
      <c r="B59" s="34"/>
      <c r="C59" s="93" t="s">
        <v>48</v>
      </c>
      <c r="D59" s="33"/>
      <c r="E59" s="33"/>
      <c r="F59" s="33"/>
      <c r="G59" s="33"/>
      <c r="H59" s="33"/>
      <c r="I59" s="33"/>
      <c r="J59" s="78">
        <f>J84</f>
        <v>0</v>
      </c>
      <c r="K59" s="230"/>
      <c r="L59" s="33"/>
      <c r="M59" s="33"/>
      <c r="N59" s="33"/>
      <c r="O59" s="33"/>
      <c r="P59" s="33"/>
      <c r="Q59" s="33"/>
      <c r="R59" s="33"/>
      <c r="S59" s="33"/>
      <c r="T59" s="33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18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XET59" s="29"/>
      <c r="XEU59" s="29"/>
      <c r="XEV59" s="29"/>
      <c r="XEW59" s="29"/>
      <c r="XEX59" s="29"/>
      <c r="XEY59" s="29"/>
      <c r="XEZ59" s="29"/>
      <c r="XFA59" s="29"/>
      <c r="XFB59" s="29"/>
      <c r="XFC59" s="29"/>
      <c r="XFD59" s="29"/>
    </row>
    <row r="60" spans="1:65 16374:16384" s="94" customFormat="1" ht="24.95" customHeight="1">
      <c r="A60" s="92"/>
      <c r="B60" s="95"/>
      <c r="C60" s="92"/>
      <c r="D60" s="96" t="s">
        <v>501</v>
      </c>
      <c r="E60" s="97"/>
      <c r="F60" s="97"/>
      <c r="G60" s="97"/>
      <c r="H60" s="97"/>
      <c r="I60" s="97"/>
      <c r="J60" s="98">
        <f>J85</f>
        <v>0</v>
      </c>
      <c r="K60" s="237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92"/>
      <c r="AY60" s="92"/>
      <c r="AZ60" s="92"/>
      <c r="BA60" s="92"/>
      <c r="BB60" s="92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XET60" s="29"/>
      <c r="XEU60" s="29"/>
      <c r="XEV60" s="29"/>
      <c r="XEW60" s="29"/>
      <c r="XEX60" s="29"/>
      <c r="XEY60" s="29"/>
      <c r="XEZ60" s="29"/>
      <c r="XFA60" s="29"/>
      <c r="XFB60" s="29"/>
      <c r="XFC60" s="29"/>
      <c r="XFD60" s="29"/>
    </row>
    <row r="61" spans="1:65 16374:16384" s="94" customFormat="1" ht="19.899999999999999" customHeight="1">
      <c r="B61" s="99"/>
      <c r="D61" s="100" t="s">
        <v>502</v>
      </c>
      <c r="E61" s="101"/>
      <c r="F61" s="101"/>
      <c r="G61" s="101"/>
      <c r="H61" s="101"/>
      <c r="I61" s="101"/>
      <c r="J61" s="102">
        <f>J86</f>
        <v>0</v>
      </c>
      <c r="K61" s="238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XET61" s="29"/>
      <c r="XEU61" s="29"/>
      <c r="XEV61" s="29"/>
      <c r="XEW61" s="29"/>
      <c r="XEX61" s="29"/>
      <c r="XEY61" s="29"/>
      <c r="XEZ61" s="29"/>
      <c r="XFA61" s="29"/>
      <c r="XFB61" s="29"/>
      <c r="XFC61" s="29"/>
      <c r="XFD61" s="29"/>
    </row>
    <row r="62" spans="1:65 16374:16384" ht="19.899999999999999" customHeight="1">
      <c r="A62" s="94"/>
      <c r="B62" s="99"/>
      <c r="C62" s="94"/>
      <c r="D62" s="100" t="s">
        <v>503</v>
      </c>
      <c r="E62" s="101"/>
      <c r="F62" s="101"/>
      <c r="G62" s="101"/>
      <c r="H62" s="101"/>
      <c r="I62" s="101"/>
      <c r="J62" s="102">
        <f>J93</f>
        <v>0</v>
      </c>
      <c r="K62" s="238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  <c r="W62" s="94"/>
      <c r="X62" s="94"/>
      <c r="Y62" s="94"/>
      <c r="Z62" s="94"/>
      <c r="AA62" s="94"/>
      <c r="AB62" s="94"/>
      <c r="AC62" s="94"/>
      <c r="AD62" s="94"/>
      <c r="AE62" s="94"/>
      <c r="AF62" s="94"/>
      <c r="AG62" s="94"/>
      <c r="AH62" s="94"/>
      <c r="AI62" s="94"/>
      <c r="AJ62" s="94"/>
      <c r="AK62" s="94"/>
      <c r="AL62" s="94"/>
      <c r="AM62" s="94"/>
      <c r="AN62" s="94"/>
      <c r="AO62" s="94"/>
      <c r="AP62" s="94"/>
      <c r="AQ62" s="94"/>
      <c r="AR62" s="94"/>
      <c r="AS62" s="94"/>
      <c r="AT62" s="94"/>
      <c r="AU62" s="94"/>
      <c r="AV62" s="94"/>
      <c r="AW62" s="94"/>
      <c r="AX62" s="94"/>
      <c r="AY62" s="94"/>
      <c r="AZ62" s="94"/>
      <c r="BA62" s="94"/>
      <c r="BB62" s="94"/>
      <c r="XET62" s="29"/>
      <c r="XEU62" s="29"/>
      <c r="XEV62" s="29"/>
      <c r="XEW62" s="29"/>
      <c r="XEX62" s="29"/>
      <c r="XEY62" s="29"/>
      <c r="XEZ62" s="29"/>
      <c r="XFA62" s="29"/>
      <c r="XFB62" s="29"/>
      <c r="XFC62" s="29"/>
      <c r="XFD62" s="29"/>
    </row>
    <row r="63" spans="1:65 16374:16384" ht="19.899999999999999" customHeight="1">
      <c r="A63" s="94"/>
      <c r="B63" s="99"/>
      <c r="C63" s="94"/>
      <c r="D63" s="100" t="s">
        <v>504</v>
      </c>
      <c r="E63" s="101"/>
      <c r="F63" s="101"/>
      <c r="G63" s="101"/>
      <c r="H63" s="101"/>
      <c r="I63" s="101"/>
      <c r="J63" s="102">
        <f>J97</f>
        <v>0</v>
      </c>
      <c r="K63" s="238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  <c r="W63" s="94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94"/>
      <c r="AJ63" s="94"/>
      <c r="AK63" s="94"/>
      <c r="AL63" s="94"/>
      <c r="AM63" s="94"/>
      <c r="AN63" s="94"/>
      <c r="AO63" s="94"/>
      <c r="AP63" s="94"/>
      <c r="AQ63" s="94"/>
      <c r="AR63" s="94"/>
      <c r="AS63" s="94"/>
      <c r="AT63" s="94"/>
      <c r="AU63" s="94"/>
      <c r="AV63" s="94"/>
      <c r="AW63" s="94"/>
      <c r="AX63" s="94"/>
      <c r="AY63" s="94"/>
      <c r="AZ63" s="94"/>
      <c r="BA63" s="94"/>
      <c r="BB63" s="94"/>
      <c r="XET63" s="29"/>
      <c r="XEU63" s="29"/>
      <c r="XEV63" s="29"/>
      <c r="XEW63" s="29"/>
      <c r="XEX63" s="29"/>
      <c r="XEY63" s="29"/>
      <c r="XEZ63" s="29"/>
      <c r="XFA63" s="29"/>
      <c r="XFB63" s="29"/>
      <c r="XFC63" s="29"/>
      <c r="XFD63" s="29"/>
    </row>
    <row r="64" spans="1:65 16374:16384" s="29" customFormat="1" ht="19.899999999999999" customHeight="1">
      <c r="A64" s="94"/>
      <c r="B64" s="99"/>
      <c r="C64" s="94"/>
      <c r="D64" s="100" t="s">
        <v>505</v>
      </c>
      <c r="E64" s="101"/>
      <c r="F64" s="101"/>
      <c r="G64" s="101"/>
      <c r="H64" s="101"/>
      <c r="I64" s="101"/>
      <c r="J64" s="102">
        <f>J110</f>
        <v>0</v>
      </c>
      <c r="K64" s="238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  <c r="W64" s="94"/>
      <c r="X64" s="94"/>
      <c r="Y64" s="94"/>
      <c r="Z64" s="94"/>
      <c r="AA64" s="94"/>
      <c r="AB64" s="94"/>
      <c r="AC64" s="94"/>
      <c r="AD64" s="94"/>
      <c r="AE64" s="94"/>
      <c r="AF64" s="94"/>
      <c r="AG64" s="94"/>
      <c r="AH64" s="94"/>
      <c r="AI64" s="94"/>
      <c r="AJ64" s="94"/>
      <c r="AK64" s="94"/>
      <c r="AL64" s="94"/>
      <c r="AM64" s="94"/>
      <c r="AN64" s="94"/>
      <c r="AO64" s="94"/>
      <c r="AP64" s="94"/>
      <c r="AQ64" s="94"/>
      <c r="AR64" s="94"/>
      <c r="AS64" s="94"/>
      <c r="AT64" s="94"/>
      <c r="AU64" s="94"/>
      <c r="AV64" s="94"/>
      <c r="AW64" s="94"/>
      <c r="AX64" s="94"/>
      <c r="AY64" s="94"/>
      <c r="AZ64" s="94"/>
      <c r="BA64" s="94"/>
      <c r="BB64" s="94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</row>
    <row r="65" spans="1:65 16374:16384" s="29" customFormat="1" ht="21.95" customHeight="1">
      <c r="A65" s="33"/>
      <c r="B65" s="34"/>
      <c r="C65" s="33"/>
      <c r="D65" s="33"/>
      <c r="E65" s="33"/>
      <c r="F65" s="33"/>
      <c r="G65" s="33"/>
      <c r="H65" s="33"/>
      <c r="I65" s="33"/>
      <c r="J65" s="33"/>
      <c r="K65" s="230"/>
      <c r="L65" s="33"/>
      <c r="M65" s="33"/>
      <c r="N65" s="33"/>
      <c r="O65" s="33"/>
      <c r="P65" s="33"/>
      <c r="Q65" s="33"/>
      <c r="R65" s="33"/>
      <c r="S65" s="33"/>
      <c r="T65" s="33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</row>
    <row r="66" spans="1:65 16374:16384" s="29" customFormat="1" ht="6.95" customHeight="1">
      <c r="A66" s="33"/>
      <c r="B66" s="45"/>
      <c r="C66" s="46"/>
      <c r="D66" s="46"/>
      <c r="E66" s="46"/>
      <c r="F66" s="46"/>
      <c r="G66" s="46"/>
      <c r="H66" s="46"/>
      <c r="I66" s="46"/>
      <c r="J66" s="46"/>
      <c r="K66" s="234"/>
      <c r="L66" s="33"/>
      <c r="M66" s="33"/>
      <c r="N66" s="33"/>
      <c r="O66" s="33"/>
      <c r="P66" s="33"/>
      <c r="Q66" s="33"/>
      <c r="R66" s="33"/>
      <c r="S66" s="33"/>
      <c r="T66" s="33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</row>
    <row r="67" spans="1:65 16374:16384" s="29" customFormat="1" ht="12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</row>
    <row r="68" spans="1:65 16374:16384" s="29" customFormat="1" ht="12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</row>
    <row r="69" spans="1:65 16374:16384" s="29" customFormat="1" ht="12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</row>
    <row r="70" spans="1:65 16374:16384" s="29" customFormat="1" ht="6.95" customHeight="1">
      <c r="A70" s="33"/>
      <c r="B70" s="47"/>
      <c r="C70" s="48"/>
      <c r="D70" s="48"/>
      <c r="E70" s="48"/>
      <c r="F70" s="48"/>
      <c r="G70" s="48"/>
      <c r="H70" s="48"/>
      <c r="I70" s="48"/>
      <c r="J70" s="48"/>
      <c r="K70" s="235"/>
      <c r="L70" s="33"/>
      <c r="M70" s="33"/>
      <c r="N70" s="33"/>
      <c r="O70" s="33"/>
      <c r="P70" s="33"/>
      <c r="Q70" s="33"/>
      <c r="R70" s="33"/>
      <c r="S70" s="33"/>
      <c r="T70" s="33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XET70" s="113"/>
      <c r="XEU70" s="113"/>
      <c r="XEV70" s="113"/>
      <c r="XEW70" s="113"/>
      <c r="XEX70" s="113"/>
      <c r="XEY70" s="113"/>
      <c r="XEZ70" s="113"/>
      <c r="XFA70" s="113"/>
      <c r="XFB70" s="113"/>
      <c r="XFC70" s="113"/>
      <c r="XFD70" s="113"/>
    </row>
    <row r="71" spans="1:65 16374:16384" s="29" customFormat="1" ht="24.95" customHeight="1">
      <c r="A71" s="33"/>
      <c r="B71" s="34"/>
      <c r="C71" s="22" t="s">
        <v>90</v>
      </c>
      <c r="D71" s="33"/>
      <c r="E71" s="33"/>
      <c r="F71" s="33"/>
      <c r="G71" s="33"/>
      <c r="H71" s="33"/>
      <c r="I71" s="33"/>
      <c r="J71" s="33"/>
      <c r="K71" s="230"/>
      <c r="L71" s="33"/>
      <c r="M71" s="33"/>
      <c r="N71" s="33"/>
      <c r="O71" s="33"/>
      <c r="P71" s="33"/>
      <c r="Q71" s="33"/>
      <c r="R71" s="33"/>
      <c r="S71" s="33"/>
      <c r="T71" s="33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</row>
    <row r="72" spans="1:65 16374:16384" s="29" customFormat="1" ht="6.95" customHeight="1">
      <c r="A72" s="33"/>
      <c r="B72" s="34"/>
      <c r="C72" s="33"/>
      <c r="D72" s="33"/>
      <c r="E72" s="33"/>
      <c r="F72" s="33"/>
      <c r="G72" s="33"/>
      <c r="H72" s="33"/>
      <c r="I72" s="33"/>
      <c r="J72" s="33"/>
      <c r="K72" s="230"/>
      <c r="L72" s="33"/>
      <c r="M72" s="33"/>
      <c r="N72" s="33"/>
      <c r="O72" s="33"/>
      <c r="P72" s="33"/>
      <c r="Q72" s="33"/>
      <c r="R72" s="33"/>
      <c r="S72" s="33"/>
      <c r="T72" s="33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</row>
    <row r="73" spans="1:65 16374:16384" s="29" customFormat="1" ht="12" customHeight="1">
      <c r="A73" s="33"/>
      <c r="B73" s="34"/>
      <c r="C73" s="25" t="s">
        <v>9</v>
      </c>
      <c r="D73" s="33"/>
      <c r="E73" s="33"/>
      <c r="F73" s="33"/>
      <c r="G73" s="33"/>
      <c r="H73" s="33"/>
      <c r="I73" s="33"/>
      <c r="J73" s="33"/>
      <c r="K73" s="230"/>
      <c r="L73" s="33"/>
      <c r="M73" s="33"/>
      <c r="N73" s="33"/>
      <c r="O73" s="33"/>
      <c r="P73" s="33"/>
      <c r="Q73" s="33"/>
      <c r="R73" s="33"/>
      <c r="S73" s="33"/>
      <c r="T73" s="33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XET73" s="15"/>
      <c r="XEU73" s="15"/>
      <c r="XEV73" s="15"/>
      <c r="XEW73" s="15"/>
      <c r="XEX73" s="15"/>
      <c r="XEY73" s="15"/>
      <c r="XEZ73" s="15"/>
      <c r="XFA73" s="15"/>
      <c r="XFB73" s="15"/>
      <c r="XFC73" s="15"/>
      <c r="XFD73" s="15"/>
    </row>
    <row r="74" spans="1:65 16374:16384" s="29" customFormat="1" ht="16.5" customHeight="1">
      <c r="A74" s="33"/>
      <c r="B74" s="34"/>
      <c r="C74" s="33"/>
      <c r="D74" s="33"/>
      <c r="E74" s="331" t="str">
        <f>E7</f>
        <v>Městské koupaliště Štětí – WC, sprchy</v>
      </c>
      <c r="F74" s="331"/>
      <c r="G74" s="331"/>
      <c r="H74" s="331"/>
      <c r="I74" s="33"/>
      <c r="J74" s="33"/>
      <c r="K74" s="230"/>
      <c r="L74" s="33"/>
      <c r="M74" s="33"/>
      <c r="N74" s="33"/>
      <c r="O74" s="33"/>
      <c r="P74" s="33"/>
      <c r="Q74" s="33"/>
      <c r="R74" s="33"/>
      <c r="S74" s="33"/>
      <c r="T74" s="33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XET74" s="15"/>
      <c r="XEU74" s="15"/>
      <c r="XEV74" s="15"/>
      <c r="XEW74" s="15"/>
      <c r="XEX74" s="15"/>
      <c r="XEY74" s="15"/>
      <c r="XEZ74" s="15"/>
      <c r="XFA74" s="15"/>
      <c r="XFB74" s="15"/>
      <c r="XFC74" s="15"/>
      <c r="XFD74" s="15"/>
    </row>
    <row r="75" spans="1:65 16374:16384" s="29" customFormat="1" ht="12" customHeight="1">
      <c r="A75" s="33"/>
      <c r="B75" s="34"/>
      <c r="C75" s="25" t="s">
        <v>71</v>
      </c>
      <c r="D75" s="33"/>
      <c r="E75" s="33"/>
      <c r="F75" s="33"/>
      <c r="G75" s="33"/>
      <c r="H75" s="33"/>
      <c r="I75" s="33"/>
      <c r="J75" s="33"/>
      <c r="K75" s="230"/>
      <c r="L75" s="33"/>
      <c r="M75" s="33"/>
      <c r="N75" s="33"/>
      <c r="O75" s="33"/>
      <c r="P75" s="33"/>
      <c r="Q75" s="33"/>
      <c r="R75" s="33"/>
      <c r="S75" s="33"/>
      <c r="T75" s="33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XET75" s="15"/>
      <c r="XEU75" s="15"/>
      <c r="XEV75" s="15"/>
      <c r="XEW75" s="15"/>
      <c r="XEX75" s="15"/>
      <c r="XEY75" s="15"/>
      <c r="XEZ75" s="15"/>
      <c r="XFA75" s="15"/>
      <c r="XFB75" s="15"/>
      <c r="XFC75" s="15"/>
      <c r="XFD75" s="15"/>
    </row>
    <row r="76" spans="1:65 16374:16384" s="29" customFormat="1" ht="16.5" customHeight="1">
      <c r="A76" s="33"/>
      <c r="B76" s="34"/>
      <c r="C76" s="33"/>
      <c r="D76" s="33"/>
      <c r="E76" s="3" t="str">
        <f>E9</f>
        <v>VRN - Vedlejší rozpočtové náklady</v>
      </c>
      <c r="F76" s="3"/>
      <c r="G76" s="3"/>
      <c r="H76" s="3"/>
      <c r="I76" s="33"/>
      <c r="J76" s="33"/>
      <c r="K76" s="230"/>
      <c r="L76" s="33"/>
      <c r="M76" s="33"/>
      <c r="N76" s="33"/>
      <c r="O76" s="33"/>
      <c r="P76" s="33"/>
      <c r="Q76" s="33"/>
      <c r="R76" s="33"/>
      <c r="S76" s="33"/>
      <c r="T76" s="33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XET76" s="15"/>
      <c r="XEU76" s="15"/>
      <c r="XEV76" s="15"/>
      <c r="XEW76" s="15"/>
      <c r="XEX76" s="15"/>
      <c r="XEY76" s="15"/>
      <c r="XEZ76" s="15"/>
      <c r="XFA76" s="15"/>
      <c r="XFB76" s="15"/>
      <c r="XFC76" s="15"/>
      <c r="XFD76" s="15"/>
    </row>
    <row r="77" spans="1:65 16374:16384" s="29" customFormat="1" ht="6.95" customHeight="1">
      <c r="A77" s="33"/>
      <c r="B77" s="34"/>
      <c r="C77" s="33"/>
      <c r="D77" s="33"/>
      <c r="E77" s="33"/>
      <c r="F77" s="33"/>
      <c r="G77" s="33"/>
      <c r="H77" s="33"/>
      <c r="I77" s="33"/>
      <c r="J77" s="33"/>
      <c r="K77" s="230"/>
      <c r="L77" s="33"/>
      <c r="M77" s="33"/>
      <c r="N77" s="33"/>
      <c r="O77" s="33"/>
      <c r="P77" s="33"/>
      <c r="Q77" s="33"/>
      <c r="R77" s="33"/>
      <c r="S77" s="33"/>
      <c r="T77" s="33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XET77" s="15"/>
      <c r="XEU77" s="15"/>
      <c r="XEV77" s="15"/>
      <c r="XEW77" s="15"/>
      <c r="XEX77" s="15"/>
      <c r="XEY77" s="15"/>
      <c r="XEZ77" s="15"/>
      <c r="XFA77" s="15"/>
      <c r="XFB77" s="15"/>
      <c r="XFC77" s="15"/>
      <c r="XFD77" s="15"/>
    </row>
    <row r="78" spans="1:65 16374:16384" s="29" customFormat="1" ht="12" customHeight="1">
      <c r="A78" s="33"/>
      <c r="B78" s="34"/>
      <c r="C78" s="25" t="s">
        <v>13</v>
      </c>
      <c r="D78" s="33"/>
      <c r="E78" s="33"/>
      <c r="F78" s="26" t="str">
        <f>F12</f>
        <v xml:space="preserve"> </v>
      </c>
      <c r="G78" s="33"/>
      <c r="H78" s="33"/>
      <c r="I78" s="25" t="s">
        <v>15</v>
      </c>
      <c r="J78" s="71">
        <f>IF(J12="","",J12)</f>
        <v>46051</v>
      </c>
      <c r="K78" s="230"/>
      <c r="L78" s="33"/>
      <c r="M78" s="33"/>
      <c r="N78" s="33"/>
      <c r="O78" s="33"/>
      <c r="P78" s="33"/>
      <c r="Q78" s="33"/>
      <c r="R78" s="33"/>
      <c r="S78" s="33"/>
      <c r="T78" s="33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XET78" s="15"/>
      <c r="XEU78" s="15"/>
      <c r="XEV78" s="15"/>
      <c r="XEW78" s="15"/>
      <c r="XEX78" s="15"/>
      <c r="XEY78" s="15"/>
      <c r="XEZ78" s="15"/>
      <c r="XFA78" s="15"/>
      <c r="XFB78" s="15"/>
      <c r="XFC78" s="15"/>
      <c r="XFD78" s="15"/>
    </row>
    <row r="79" spans="1:65 16374:16384" s="29" customFormat="1" ht="6.95" customHeight="1">
      <c r="A79" s="33"/>
      <c r="B79" s="34"/>
      <c r="C79" s="33"/>
      <c r="D79" s="33"/>
      <c r="E79" s="33"/>
      <c r="F79" s="33"/>
      <c r="G79" s="33"/>
      <c r="H79" s="33"/>
      <c r="I79" s="33"/>
      <c r="J79" s="33"/>
      <c r="K79" s="230"/>
      <c r="L79" s="33"/>
      <c r="M79" s="33"/>
      <c r="N79" s="33"/>
      <c r="O79" s="33"/>
      <c r="P79" s="33"/>
      <c r="Q79" s="33"/>
      <c r="R79" s="33"/>
      <c r="S79" s="33"/>
      <c r="T79" s="33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XET79" s="15"/>
      <c r="XEU79" s="15"/>
      <c r="XEV79" s="15"/>
      <c r="XEW79" s="15"/>
      <c r="XEX79" s="15"/>
      <c r="XEY79" s="15"/>
      <c r="XEZ79" s="15"/>
      <c r="XFA79" s="15"/>
      <c r="XFB79" s="15"/>
      <c r="XFC79" s="15"/>
      <c r="XFD79" s="15"/>
    </row>
    <row r="80" spans="1:65 16374:16384" s="113" customFormat="1" ht="15.2" customHeight="1">
      <c r="A80" s="33"/>
      <c r="B80" s="34"/>
      <c r="C80" s="25" t="s">
        <v>16</v>
      </c>
      <c r="D80" s="33"/>
      <c r="E80" s="33"/>
      <c r="F80" s="26" t="str">
        <f>E15</f>
        <v>Město Štětí</v>
      </c>
      <c r="G80" s="33"/>
      <c r="H80" s="33"/>
      <c r="I80" s="25" t="s">
        <v>21</v>
      </c>
      <c r="J80" s="89" t="str">
        <f>E21</f>
        <v>Ing. Pavel Piskáček</v>
      </c>
      <c r="K80" s="230"/>
      <c r="L80" s="33"/>
      <c r="M80" s="33"/>
      <c r="N80" s="33"/>
      <c r="O80" s="33"/>
      <c r="P80" s="33"/>
      <c r="Q80" s="33"/>
      <c r="R80" s="33"/>
      <c r="S80" s="33"/>
      <c r="T80" s="33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XET80" s="15"/>
      <c r="XEU80" s="15"/>
      <c r="XEV80" s="15"/>
      <c r="XEW80" s="15"/>
      <c r="XEX80" s="15"/>
      <c r="XEY80" s="15"/>
      <c r="XEZ80" s="15"/>
      <c r="XFA80" s="15"/>
      <c r="XFB80" s="15"/>
      <c r="XFC80" s="15"/>
      <c r="XFD80" s="15"/>
    </row>
    <row r="81" spans="1:65 16374:16384" s="29" customFormat="1" ht="15.2" customHeight="1">
      <c r="A81" s="33"/>
      <c r="B81" s="34"/>
      <c r="C81" s="25" t="s">
        <v>20</v>
      </c>
      <c r="D81" s="33"/>
      <c r="E81" s="33"/>
      <c r="F81" s="26" t="str">
        <f>IF(E18="","",E18)</f>
        <v xml:space="preserve"> </v>
      </c>
      <c r="G81" s="33"/>
      <c r="H81" s="33"/>
      <c r="I81" s="25" t="s">
        <v>25</v>
      </c>
      <c r="J81" s="89" t="str">
        <f>E24</f>
        <v>Ing. Pavel Piskáček</v>
      </c>
      <c r="K81" s="230"/>
      <c r="L81" s="33"/>
      <c r="M81" s="33"/>
      <c r="N81" s="33"/>
      <c r="O81" s="33"/>
      <c r="P81" s="33"/>
      <c r="Q81" s="33"/>
      <c r="R81" s="33"/>
      <c r="S81" s="33"/>
      <c r="T81" s="33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XET81" s="15"/>
      <c r="XEU81" s="15"/>
      <c r="XEV81" s="15"/>
      <c r="XEW81" s="15"/>
      <c r="XEX81" s="15"/>
      <c r="XEY81" s="15"/>
      <c r="XEZ81" s="15"/>
      <c r="XFA81" s="15"/>
      <c r="XFB81" s="15"/>
      <c r="XFC81" s="15"/>
      <c r="XFD81" s="15"/>
    </row>
    <row r="82" spans="1:65 16374:16384" s="29" customFormat="1" ht="10.35" customHeight="1">
      <c r="A82" s="33"/>
      <c r="B82" s="34"/>
      <c r="C82" s="33"/>
      <c r="D82" s="33"/>
      <c r="E82" s="33"/>
      <c r="F82" s="33"/>
      <c r="G82" s="33"/>
      <c r="H82" s="33"/>
      <c r="I82" s="33"/>
      <c r="J82" s="33"/>
      <c r="K82" s="230"/>
      <c r="L82" s="33"/>
      <c r="M82" s="33"/>
      <c r="N82" s="33"/>
      <c r="O82" s="33"/>
      <c r="P82" s="33"/>
      <c r="Q82" s="33"/>
      <c r="R82" s="33"/>
      <c r="S82" s="33"/>
      <c r="T82" s="33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XET82" s="15"/>
      <c r="XEU82" s="15"/>
      <c r="XEV82" s="15"/>
      <c r="XEW82" s="15"/>
      <c r="XEX82" s="15"/>
      <c r="XEY82" s="15"/>
      <c r="XEZ82" s="15"/>
      <c r="XFA82" s="15"/>
      <c r="XFB82" s="15"/>
      <c r="XFC82" s="15"/>
      <c r="XFD82" s="15"/>
    </row>
    <row r="83" spans="1:65 16374:16384" ht="29.25" customHeight="1">
      <c r="A83" s="106"/>
      <c r="B83" s="107"/>
      <c r="C83" s="108" t="s">
        <v>91</v>
      </c>
      <c r="D83" s="109" t="s">
        <v>47</v>
      </c>
      <c r="E83" s="109" t="s">
        <v>43</v>
      </c>
      <c r="F83" s="109" t="s">
        <v>44</v>
      </c>
      <c r="G83" s="109" t="s">
        <v>92</v>
      </c>
      <c r="H83" s="109" t="s">
        <v>93</v>
      </c>
      <c r="I83" s="109" t="s">
        <v>94</v>
      </c>
      <c r="J83" s="109" t="s">
        <v>75</v>
      </c>
      <c r="K83" s="239" t="s">
        <v>95</v>
      </c>
      <c r="L83" s="106"/>
      <c r="M83" s="106"/>
      <c r="N83" s="106"/>
      <c r="O83" s="106"/>
      <c r="P83" s="106"/>
      <c r="Q83" s="106"/>
      <c r="R83" s="106"/>
      <c r="S83" s="106"/>
      <c r="T83" s="106"/>
      <c r="U83" s="177"/>
      <c r="V83" s="177"/>
      <c r="W83" s="177"/>
      <c r="X83" s="177"/>
      <c r="Y83" s="177"/>
      <c r="Z83" s="177"/>
      <c r="AA83" s="177"/>
      <c r="AB83" s="177"/>
      <c r="AC83" s="177"/>
      <c r="AD83" s="177"/>
      <c r="AE83" s="177"/>
      <c r="AF83" s="177"/>
      <c r="AG83" s="177"/>
      <c r="AH83" s="177"/>
      <c r="AI83" s="177"/>
      <c r="AJ83" s="177"/>
      <c r="AK83" s="177"/>
      <c r="AL83" s="177"/>
      <c r="AM83" s="177"/>
      <c r="AN83" s="177"/>
      <c r="AO83" s="177"/>
      <c r="AP83" s="177"/>
      <c r="AQ83" s="177"/>
      <c r="AR83" s="177"/>
      <c r="AS83" s="177"/>
      <c r="AT83" s="177"/>
      <c r="AU83" s="177"/>
      <c r="AV83" s="177"/>
      <c r="AW83" s="177"/>
      <c r="AX83" s="177"/>
      <c r="AY83" s="177"/>
      <c r="AZ83" s="177"/>
      <c r="BA83" s="177"/>
      <c r="BB83" s="177"/>
    </row>
    <row r="84" spans="1:65 16374:16384" ht="22.9" customHeight="1">
      <c r="A84" s="33"/>
      <c r="B84" s="34"/>
      <c r="C84" s="59" t="s">
        <v>97</v>
      </c>
      <c r="D84" s="33"/>
      <c r="E84" s="33"/>
      <c r="F84" s="33"/>
      <c r="G84" s="33"/>
      <c r="H84" s="33"/>
      <c r="I84" s="33"/>
      <c r="J84" s="112">
        <f>J85</f>
        <v>0</v>
      </c>
      <c r="K84" s="230"/>
      <c r="L84" s="33"/>
      <c r="M84" s="33"/>
      <c r="N84" s="33"/>
      <c r="O84" s="33"/>
      <c r="P84" s="33"/>
      <c r="Q84" s="33"/>
      <c r="R84" s="33"/>
      <c r="S84" s="33"/>
      <c r="T84" s="33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18"/>
      <c r="AJ84" s="18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178"/>
      <c r="BA84" s="29"/>
      <c r="BB84" s="29"/>
    </row>
    <row r="85" spans="1:65 16374:16384" ht="25.9" customHeight="1">
      <c r="A85" s="113"/>
      <c r="B85" s="114"/>
      <c r="C85" s="113"/>
      <c r="D85" s="115" t="s">
        <v>49</v>
      </c>
      <c r="E85" s="117" t="s">
        <v>67</v>
      </c>
      <c r="F85" s="117" t="s">
        <v>68</v>
      </c>
      <c r="G85" s="113"/>
      <c r="H85" s="113"/>
      <c r="I85" s="113"/>
      <c r="J85" s="179">
        <f>J86+J93+J97+J110</f>
        <v>0</v>
      </c>
      <c r="K85" s="240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5"/>
      <c r="AH85" s="113"/>
      <c r="AI85" s="180"/>
      <c r="AJ85" s="180"/>
      <c r="AK85" s="113"/>
      <c r="AL85" s="113"/>
      <c r="AM85" s="113"/>
      <c r="AN85" s="115"/>
      <c r="AO85" s="113"/>
      <c r="AP85" s="113"/>
      <c r="AQ85" s="113"/>
      <c r="AR85" s="113"/>
      <c r="AS85" s="113"/>
      <c r="AT85" s="113"/>
      <c r="AU85" s="113"/>
      <c r="AV85" s="113"/>
      <c r="AW85" s="113"/>
      <c r="AX85" s="113"/>
      <c r="AY85" s="113"/>
      <c r="AZ85" s="181"/>
      <c r="BA85" s="113"/>
      <c r="BB85" s="113"/>
    </row>
    <row r="86" spans="1:65 16374:16384" ht="22.9" customHeight="1">
      <c r="A86" s="113"/>
      <c r="B86" s="114"/>
      <c r="C86" s="113"/>
      <c r="D86" s="115" t="s">
        <v>49</v>
      </c>
      <c r="E86" s="119" t="s">
        <v>506</v>
      </c>
      <c r="F86" s="119" t="s">
        <v>507</v>
      </c>
      <c r="G86" s="113"/>
      <c r="H86" s="113"/>
      <c r="I86" s="113"/>
      <c r="J86" s="120">
        <f>J89</f>
        <v>0</v>
      </c>
      <c r="K86" s="240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5"/>
      <c r="AH86" s="113"/>
      <c r="AI86" s="180"/>
      <c r="AJ86" s="180"/>
      <c r="AK86" s="113"/>
      <c r="AL86" s="113"/>
      <c r="AM86" s="113"/>
      <c r="AN86" s="115"/>
      <c r="AO86" s="113"/>
      <c r="AP86" s="113"/>
      <c r="AQ86" s="113"/>
      <c r="AR86" s="113"/>
      <c r="AS86" s="113"/>
      <c r="AT86" s="113"/>
      <c r="AU86" s="113"/>
      <c r="AV86" s="113"/>
      <c r="AW86" s="113"/>
      <c r="AX86" s="113"/>
      <c r="AY86" s="113"/>
      <c r="AZ86" s="181"/>
      <c r="BA86" s="113"/>
      <c r="BB86" s="113"/>
    </row>
    <row r="87" spans="1:65 16374:16384" ht="11.25">
      <c r="A87" s="33"/>
      <c r="B87" s="34"/>
      <c r="C87" s="33"/>
      <c r="D87" s="130" t="s">
        <v>108</v>
      </c>
      <c r="E87" s="33"/>
      <c r="F87" s="141" t="s">
        <v>508</v>
      </c>
      <c r="G87" s="33"/>
      <c r="H87" s="33"/>
      <c r="I87" s="33"/>
      <c r="J87" s="33"/>
      <c r="K87" s="230"/>
      <c r="L87" s="33"/>
      <c r="M87" s="33"/>
      <c r="N87" s="33"/>
      <c r="O87" s="33"/>
      <c r="P87" s="33"/>
      <c r="Q87" s="33"/>
      <c r="R87" s="33"/>
      <c r="S87" s="33"/>
      <c r="T87" s="33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18"/>
      <c r="AJ87" s="18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</row>
    <row r="88" spans="1:65 16374:16384" ht="11.25">
      <c r="A88" s="33"/>
      <c r="B88" s="34"/>
      <c r="C88" s="33"/>
      <c r="D88" s="131" t="s">
        <v>110</v>
      </c>
      <c r="E88" s="33"/>
      <c r="F88" s="132" t="s">
        <v>509</v>
      </c>
      <c r="G88" s="33"/>
      <c r="H88" s="33"/>
      <c r="I88" s="33"/>
      <c r="J88" s="33"/>
      <c r="K88" s="230"/>
      <c r="L88" s="33"/>
      <c r="M88" s="33"/>
      <c r="N88" s="33"/>
      <c r="O88" s="33"/>
      <c r="P88" s="33"/>
      <c r="Q88" s="33"/>
      <c r="R88" s="33"/>
      <c r="S88" s="33"/>
      <c r="T88" s="33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18"/>
      <c r="AJ88" s="18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</row>
    <row r="89" spans="1:65 16374:16384" ht="16.5" customHeight="1">
      <c r="A89" s="33"/>
      <c r="B89" s="34"/>
      <c r="C89" s="121">
        <v>1</v>
      </c>
      <c r="D89" s="121" t="s">
        <v>103</v>
      </c>
      <c r="E89" s="122" t="s">
        <v>510</v>
      </c>
      <c r="F89" s="129" t="s">
        <v>511</v>
      </c>
      <c r="G89" s="126" t="s">
        <v>433</v>
      </c>
      <c r="H89" s="127">
        <v>1</v>
      </c>
      <c r="I89" s="128"/>
      <c r="J89" s="128">
        <f>ROUND(I89*H89,2)</f>
        <v>0</v>
      </c>
      <c r="K89" s="241" t="s">
        <v>107</v>
      </c>
      <c r="L89" s="33"/>
      <c r="M89" s="33"/>
      <c r="N89" s="33"/>
      <c r="O89" s="33"/>
      <c r="P89" s="33"/>
      <c r="Q89" s="33"/>
      <c r="R89" s="33"/>
      <c r="S89" s="33"/>
      <c r="T89" s="33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42"/>
      <c r="AH89" s="29"/>
      <c r="AI89" s="242"/>
      <c r="AJ89" s="242"/>
      <c r="AK89" s="29"/>
      <c r="AL89" s="29"/>
      <c r="AM89" s="29"/>
      <c r="AN89" s="18"/>
      <c r="AO89" s="29"/>
      <c r="AP89" s="29"/>
      <c r="AQ89" s="29"/>
      <c r="AR89" s="29"/>
      <c r="AS89" s="29"/>
      <c r="AT89" s="243"/>
      <c r="AU89" s="243"/>
      <c r="AV89" s="243"/>
      <c r="AW89" s="243"/>
      <c r="AX89" s="243"/>
      <c r="AY89" s="18"/>
      <c r="AZ89" s="243"/>
      <c r="BA89" s="18"/>
      <c r="BB89" s="242"/>
    </row>
    <row r="90" spans="1:65 16374:16384" ht="11.25">
      <c r="A90" s="33"/>
      <c r="B90" s="34"/>
      <c r="C90" s="33"/>
      <c r="D90" s="130" t="s">
        <v>108</v>
      </c>
      <c r="E90" s="33"/>
      <c r="F90" s="141" t="s">
        <v>511</v>
      </c>
      <c r="G90" s="33"/>
      <c r="H90" s="33"/>
      <c r="I90" s="33"/>
      <c r="J90" s="33"/>
      <c r="K90" s="230"/>
      <c r="L90" s="33"/>
      <c r="M90" s="33"/>
      <c r="N90" s="33"/>
      <c r="O90" s="33"/>
      <c r="P90" s="33"/>
      <c r="Q90" s="33"/>
      <c r="R90" s="33"/>
      <c r="S90" s="33"/>
      <c r="T90" s="33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18"/>
      <c r="AJ90" s="18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</row>
    <row r="91" spans="1:65 16374:16384" ht="11.25">
      <c r="A91" s="33"/>
      <c r="B91" s="34"/>
      <c r="C91" s="33"/>
      <c r="D91" s="131" t="s">
        <v>110</v>
      </c>
      <c r="E91" s="33"/>
      <c r="F91" s="132" t="s">
        <v>512</v>
      </c>
      <c r="G91" s="33"/>
      <c r="H91" s="33"/>
      <c r="I91" s="33"/>
      <c r="J91" s="33"/>
      <c r="K91" s="230"/>
      <c r="L91" s="33"/>
      <c r="M91" s="33"/>
      <c r="N91" s="33"/>
      <c r="O91" s="33"/>
      <c r="P91" s="33"/>
      <c r="Q91" s="33"/>
      <c r="R91" s="33"/>
      <c r="S91" s="33"/>
      <c r="T91" s="33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18"/>
      <c r="AJ91" s="18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</row>
    <row r="92" spans="1:65 16374:16384" ht="11.25">
      <c r="A92" s="103"/>
      <c r="B92" s="133"/>
      <c r="C92" s="103"/>
      <c r="D92" s="130" t="s">
        <v>112</v>
      </c>
      <c r="E92" s="134"/>
      <c r="F92" s="135" t="s">
        <v>513</v>
      </c>
      <c r="G92" s="103"/>
      <c r="H92" s="134"/>
      <c r="I92" s="103"/>
      <c r="J92" s="103"/>
      <c r="K92" s="244"/>
      <c r="L92" s="103"/>
      <c r="M92" s="103"/>
      <c r="N92" s="103"/>
      <c r="O92" s="103"/>
      <c r="P92" s="103"/>
      <c r="Q92" s="103"/>
      <c r="R92" s="103"/>
      <c r="S92" s="103"/>
      <c r="T92" s="103"/>
      <c r="U92" s="103"/>
      <c r="V92" s="103"/>
      <c r="W92" s="103"/>
      <c r="X92" s="103"/>
      <c r="Y92" s="103"/>
      <c r="Z92" s="103"/>
      <c r="AA92" s="103"/>
      <c r="AB92" s="103"/>
      <c r="AC92" s="103"/>
      <c r="AD92" s="103"/>
      <c r="AE92" s="103"/>
      <c r="AF92" s="103"/>
      <c r="AG92" s="103"/>
      <c r="AH92" s="103"/>
      <c r="AI92" s="134"/>
      <c r="AJ92" s="134"/>
      <c r="AK92" s="103"/>
      <c r="AL92" s="103"/>
      <c r="AM92" s="103"/>
      <c r="AN92" s="134"/>
      <c r="AO92" s="103"/>
      <c r="AP92" s="103"/>
      <c r="AQ92" s="103"/>
      <c r="AR92" s="103"/>
      <c r="AS92" s="103"/>
      <c r="AT92" s="103"/>
      <c r="AU92" s="103"/>
      <c r="AV92" s="103"/>
      <c r="AW92" s="103"/>
      <c r="AX92" s="103"/>
      <c r="AY92" s="103"/>
      <c r="AZ92" s="103"/>
      <c r="BA92" s="103"/>
      <c r="BB92" s="103"/>
    </row>
    <row r="93" spans="1:65 16374:16384" ht="17.25" customHeight="1">
      <c r="A93" s="113"/>
      <c r="B93" s="114"/>
      <c r="C93" s="113"/>
      <c r="D93" s="115" t="s">
        <v>49</v>
      </c>
      <c r="E93" s="119" t="s">
        <v>514</v>
      </c>
      <c r="F93" s="119" t="s">
        <v>515</v>
      </c>
      <c r="G93" s="113"/>
      <c r="H93" s="113"/>
      <c r="I93" s="113"/>
      <c r="J93" s="120">
        <f>J94</f>
        <v>0</v>
      </c>
      <c r="K93" s="240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5"/>
      <c r="AH93" s="113"/>
      <c r="AI93" s="180"/>
      <c r="AJ93" s="180"/>
      <c r="AK93" s="113"/>
      <c r="AL93" s="113"/>
      <c r="AM93" s="113"/>
      <c r="AN93" s="115"/>
      <c r="AO93" s="113"/>
      <c r="AP93" s="113"/>
      <c r="AQ93" s="113"/>
      <c r="AR93" s="113"/>
      <c r="AS93" s="113"/>
      <c r="AT93" s="113"/>
      <c r="AU93" s="113"/>
      <c r="AV93" s="113"/>
      <c r="AW93" s="113"/>
      <c r="AX93" s="113"/>
      <c r="AY93" s="113"/>
      <c r="AZ93" s="181"/>
      <c r="BA93" s="113"/>
      <c r="BB93" s="113"/>
    </row>
    <row r="94" spans="1:65 16374:16384" ht="16.5" customHeight="1">
      <c r="A94" s="33"/>
      <c r="B94" s="34"/>
      <c r="C94" s="121">
        <v>2</v>
      </c>
      <c r="D94" s="121" t="s">
        <v>103</v>
      </c>
      <c r="E94" s="122" t="s">
        <v>516</v>
      </c>
      <c r="F94" s="129" t="s">
        <v>515</v>
      </c>
      <c r="G94" s="126" t="s">
        <v>433</v>
      </c>
      <c r="H94" s="127">
        <v>1</v>
      </c>
      <c r="I94" s="128"/>
      <c r="J94" s="128">
        <f>ROUND(I94*H94,2)</f>
        <v>0</v>
      </c>
      <c r="K94" s="241" t="s">
        <v>107</v>
      </c>
      <c r="L94" s="33"/>
      <c r="M94" s="33"/>
      <c r="N94" s="33"/>
      <c r="O94" s="33"/>
      <c r="P94" s="33"/>
      <c r="Q94" s="33"/>
      <c r="R94" s="33"/>
      <c r="S94" s="33"/>
      <c r="T94" s="33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42"/>
      <c r="AH94" s="29"/>
      <c r="AI94" s="242"/>
      <c r="AJ94" s="242"/>
      <c r="AK94" s="29"/>
      <c r="AL94" s="29"/>
      <c r="AM94" s="29"/>
      <c r="AN94" s="18"/>
      <c r="AO94" s="29"/>
      <c r="AP94" s="29"/>
      <c r="AQ94" s="29"/>
      <c r="AR94" s="29"/>
      <c r="AS94" s="29"/>
      <c r="AT94" s="243"/>
      <c r="AU94" s="243"/>
      <c r="AV94" s="243"/>
      <c r="AW94" s="243"/>
      <c r="AX94" s="243"/>
      <c r="AY94" s="18"/>
      <c r="AZ94" s="243"/>
      <c r="BA94" s="18"/>
      <c r="BB94" s="242"/>
    </row>
    <row r="95" spans="1:65 16374:16384" ht="11.25">
      <c r="A95" s="33"/>
      <c r="B95" s="34"/>
      <c r="C95" s="33"/>
      <c r="D95" s="130" t="s">
        <v>108</v>
      </c>
      <c r="E95" s="33"/>
      <c r="F95" s="141" t="s">
        <v>515</v>
      </c>
      <c r="G95" s="33"/>
      <c r="H95" s="33"/>
      <c r="I95" s="33"/>
      <c r="J95" s="33"/>
      <c r="K95" s="230"/>
      <c r="L95" s="33"/>
      <c r="M95" s="33"/>
      <c r="N95" s="33"/>
      <c r="O95" s="33"/>
      <c r="P95" s="33"/>
      <c r="Q95" s="33"/>
      <c r="R95" s="33"/>
      <c r="S95" s="33"/>
      <c r="T95" s="33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18"/>
      <c r="AJ95" s="18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</row>
    <row r="96" spans="1:65 16374:16384" ht="11.25">
      <c r="A96" s="33"/>
      <c r="B96" s="34"/>
      <c r="C96" s="33"/>
      <c r="D96" s="131" t="s">
        <v>110</v>
      </c>
      <c r="E96" s="33"/>
      <c r="F96" s="132" t="s">
        <v>517</v>
      </c>
      <c r="G96" s="33"/>
      <c r="H96" s="33"/>
      <c r="I96" s="33"/>
      <c r="J96" s="33"/>
      <c r="K96" s="230"/>
      <c r="L96" s="33"/>
      <c r="M96" s="33"/>
      <c r="N96" s="33"/>
      <c r="O96" s="33"/>
      <c r="P96" s="33"/>
      <c r="Q96" s="33"/>
      <c r="R96" s="33"/>
      <c r="S96" s="33"/>
      <c r="T96" s="33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18"/>
      <c r="AJ96" s="18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</row>
    <row r="97" spans="1:54" ht="22.9" customHeight="1">
      <c r="A97" s="113"/>
      <c r="B97" s="114"/>
      <c r="C97" s="113"/>
      <c r="D97" s="115" t="s">
        <v>49</v>
      </c>
      <c r="E97" s="119" t="s">
        <v>518</v>
      </c>
      <c r="F97" s="119" t="s">
        <v>519</v>
      </c>
      <c r="G97" s="113"/>
      <c r="H97" s="113"/>
      <c r="I97" s="113"/>
      <c r="J97" s="120">
        <f>J98+J101+J104+J107</f>
        <v>0</v>
      </c>
      <c r="K97" s="240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5"/>
      <c r="AH97" s="113"/>
      <c r="AI97" s="180"/>
      <c r="AJ97" s="180"/>
      <c r="AK97" s="113"/>
      <c r="AL97" s="113"/>
      <c r="AM97" s="113"/>
      <c r="AN97" s="115"/>
      <c r="AO97" s="113"/>
      <c r="AP97" s="113"/>
      <c r="AQ97" s="113"/>
      <c r="AR97" s="113"/>
      <c r="AS97" s="113"/>
      <c r="AT97" s="113"/>
      <c r="AU97" s="113"/>
      <c r="AV97" s="113"/>
      <c r="AW97" s="113"/>
      <c r="AX97" s="113"/>
      <c r="AY97" s="113"/>
      <c r="AZ97" s="181"/>
      <c r="BA97" s="113"/>
      <c r="BB97" s="113"/>
    </row>
    <row r="98" spans="1:54" ht="21.75" customHeight="1">
      <c r="A98" s="33"/>
      <c r="B98" s="34"/>
      <c r="C98" s="121">
        <v>3</v>
      </c>
      <c r="D98" s="121" t="s">
        <v>103</v>
      </c>
      <c r="E98" s="122" t="s">
        <v>520</v>
      </c>
      <c r="F98" s="129" t="s">
        <v>521</v>
      </c>
      <c r="G98" s="126" t="s">
        <v>433</v>
      </c>
      <c r="H98" s="127">
        <v>1</v>
      </c>
      <c r="I98" s="128"/>
      <c r="J98" s="128">
        <f>ROUND(I98*H98,2)</f>
        <v>0</v>
      </c>
      <c r="K98" s="241" t="s">
        <v>107</v>
      </c>
      <c r="L98" s="33"/>
      <c r="M98" s="33"/>
      <c r="N98" s="33"/>
      <c r="O98" s="33"/>
      <c r="P98" s="33"/>
      <c r="Q98" s="33"/>
      <c r="R98" s="33"/>
      <c r="S98" s="33"/>
      <c r="T98" s="33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42"/>
      <c r="AH98" s="29"/>
      <c r="AI98" s="242"/>
      <c r="AJ98" s="242"/>
      <c r="AK98" s="29"/>
      <c r="AL98" s="29"/>
      <c r="AM98" s="29"/>
      <c r="AN98" s="18"/>
      <c r="AO98" s="29"/>
      <c r="AP98" s="29"/>
      <c r="AQ98" s="29"/>
      <c r="AR98" s="29"/>
      <c r="AS98" s="29"/>
      <c r="AT98" s="243"/>
      <c r="AU98" s="243"/>
      <c r="AV98" s="243"/>
      <c r="AW98" s="243"/>
      <c r="AX98" s="243"/>
      <c r="AY98" s="18"/>
      <c r="AZ98" s="243"/>
      <c r="BA98" s="18"/>
      <c r="BB98" s="242"/>
    </row>
    <row r="99" spans="1:54" ht="11.25">
      <c r="A99" s="33"/>
      <c r="B99" s="34"/>
      <c r="C99" s="33"/>
      <c r="D99" s="130" t="s">
        <v>108</v>
      </c>
      <c r="E99" s="33"/>
      <c r="F99" s="141" t="s">
        <v>521</v>
      </c>
      <c r="G99" s="33"/>
      <c r="H99" s="33"/>
      <c r="I99" s="33"/>
      <c r="J99" s="33"/>
      <c r="K99" s="230"/>
      <c r="L99" s="33"/>
      <c r="M99" s="33"/>
      <c r="N99" s="33"/>
      <c r="O99" s="33"/>
      <c r="P99" s="33"/>
      <c r="Q99" s="33"/>
      <c r="R99" s="33"/>
      <c r="S99" s="33"/>
      <c r="T99" s="33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18"/>
      <c r="AJ99" s="18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</row>
    <row r="100" spans="1:54" ht="11.25">
      <c r="A100" s="33"/>
      <c r="B100" s="34"/>
      <c r="C100" s="33"/>
      <c r="D100" s="131" t="s">
        <v>110</v>
      </c>
      <c r="E100" s="33"/>
      <c r="F100" s="132" t="s">
        <v>522</v>
      </c>
      <c r="G100" s="33"/>
      <c r="H100" s="33"/>
      <c r="I100" s="33"/>
      <c r="J100" s="33"/>
      <c r="K100" s="230"/>
      <c r="L100" s="33"/>
      <c r="M100" s="33"/>
      <c r="N100" s="33"/>
      <c r="O100" s="33"/>
      <c r="P100" s="33"/>
      <c r="Q100" s="33"/>
      <c r="R100" s="33"/>
      <c r="S100" s="33"/>
      <c r="T100" s="33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18"/>
      <c r="AJ100" s="18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</row>
    <row r="101" spans="1:54" ht="16.5" customHeight="1">
      <c r="A101" s="33"/>
      <c r="B101" s="34"/>
      <c r="C101" s="121">
        <v>4</v>
      </c>
      <c r="D101" s="121" t="s">
        <v>103</v>
      </c>
      <c r="E101" s="122" t="s">
        <v>523</v>
      </c>
      <c r="F101" s="129" t="s">
        <v>524</v>
      </c>
      <c r="G101" s="126" t="s">
        <v>433</v>
      </c>
      <c r="H101" s="127">
        <v>1</v>
      </c>
      <c r="I101" s="128"/>
      <c r="J101" s="128">
        <f>ROUND(I101*H101,2)</f>
        <v>0</v>
      </c>
      <c r="K101" s="241" t="s">
        <v>107</v>
      </c>
      <c r="L101" s="33"/>
      <c r="M101" s="33"/>
      <c r="N101" s="33"/>
      <c r="O101" s="33"/>
      <c r="P101" s="33"/>
      <c r="Q101" s="33"/>
      <c r="R101" s="33"/>
      <c r="S101" s="33"/>
      <c r="T101" s="33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42"/>
      <c r="AH101" s="29"/>
      <c r="AI101" s="242"/>
      <c r="AJ101" s="242"/>
      <c r="AK101" s="29"/>
      <c r="AL101" s="29"/>
      <c r="AM101" s="29"/>
      <c r="AN101" s="18"/>
      <c r="AO101" s="29"/>
      <c r="AP101" s="29"/>
      <c r="AQ101" s="29"/>
      <c r="AR101" s="29"/>
      <c r="AS101" s="29"/>
      <c r="AT101" s="243"/>
      <c r="AU101" s="243"/>
      <c r="AV101" s="243"/>
      <c r="AW101" s="243"/>
      <c r="AX101" s="243"/>
      <c r="AY101" s="18"/>
      <c r="AZ101" s="243"/>
      <c r="BA101" s="18"/>
      <c r="BB101" s="242"/>
    </row>
    <row r="102" spans="1:54" ht="11.25">
      <c r="A102" s="33"/>
      <c r="B102" s="34"/>
      <c r="C102" s="33"/>
      <c r="D102" s="130" t="s">
        <v>108</v>
      </c>
      <c r="E102" s="33"/>
      <c r="F102" s="141" t="s">
        <v>524</v>
      </c>
      <c r="G102" s="33"/>
      <c r="H102" s="33"/>
      <c r="I102" s="33"/>
      <c r="J102" s="33"/>
      <c r="K102" s="230"/>
      <c r="L102" s="33"/>
      <c r="M102" s="33"/>
      <c r="N102" s="33"/>
      <c r="O102" s="33"/>
      <c r="P102" s="33"/>
      <c r="Q102" s="33"/>
      <c r="R102" s="33"/>
      <c r="S102" s="33"/>
      <c r="T102" s="33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18"/>
      <c r="AJ102" s="18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</row>
    <row r="103" spans="1:54" ht="11.25">
      <c r="A103" s="33"/>
      <c r="B103" s="34"/>
      <c r="C103" s="33"/>
      <c r="D103" s="131" t="s">
        <v>110</v>
      </c>
      <c r="E103" s="33"/>
      <c r="F103" s="132" t="s">
        <v>525</v>
      </c>
      <c r="G103" s="33"/>
      <c r="H103" s="33"/>
      <c r="I103" s="33"/>
      <c r="J103" s="33"/>
      <c r="K103" s="230"/>
      <c r="L103" s="33"/>
      <c r="M103" s="33"/>
      <c r="N103" s="33"/>
      <c r="O103" s="33"/>
      <c r="P103" s="33"/>
      <c r="Q103" s="33"/>
      <c r="R103" s="33"/>
      <c r="S103" s="33"/>
      <c r="T103" s="33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18"/>
      <c r="AJ103" s="18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</row>
    <row r="104" spans="1:54" ht="16.5" customHeight="1">
      <c r="A104" s="33"/>
      <c r="B104" s="34"/>
      <c r="C104" s="121">
        <v>5</v>
      </c>
      <c r="D104" s="121" t="s">
        <v>103</v>
      </c>
      <c r="E104" s="122" t="s">
        <v>526</v>
      </c>
      <c r="F104" s="129" t="s">
        <v>527</v>
      </c>
      <c r="G104" s="126" t="s">
        <v>433</v>
      </c>
      <c r="H104" s="127">
        <v>1</v>
      </c>
      <c r="I104" s="128"/>
      <c r="J104" s="128">
        <f>ROUND(I104*H104,2)</f>
        <v>0</v>
      </c>
      <c r="K104" s="241" t="s">
        <v>107</v>
      </c>
      <c r="L104" s="33"/>
      <c r="M104" s="33"/>
      <c r="N104" s="33"/>
      <c r="O104" s="33"/>
      <c r="P104" s="33"/>
      <c r="Q104" s="33"/>
      <c r="R104" s="33"/>
      <c r="S104" s="33"/>
      <c r="T104" s="33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42"/>
      <c r="AH104" s="29"/>
      <c r="AI104" s="242"/>
      <c r="AJ104" s="242"/>
      <c r="AK104" s="29"/>
      <c r="AL104" s="29"/>
      <c r="AM104" s="29"/>
      <c r="AN104" s="18"/>
      <c r="AO104" s="29"/>
      <c r="AP104" s="29"/>
      <c r="AQ104" s="29"/>
      <c r="AR104" s="29"/>
      <c r="AS104" s="29"/>
      <c r="AT104" s="243"/>
      <c r="AU104" s="243"/>
      <c r="AV104" s="243"/>
      <c r="AW104" s="243"/>
      <c r="AX104" s="243"/>
      <c r="AY104" s="18"/>
      <c r="AZ104" s="243"/>
      <c r="BA104" s="18"/>
      <c r="BB104" s="242"/>
    </row>
    <row r="105" spans="1:54" ht="11.25">
      <c r="A105" s="33"/>
      <c r="B105" s="34"/>
      <c r="C105" s="33"/>
      <c r="D105" s="130" t="s">
        <v>108</v>
      </c>
      <c r="E105" s="33"/>
      <c r="F105" s="141" t="s">
        <v>527</v>
      </c>
      <c r="G105" s="33"/>
      <c r="H105" s="33"/>
      <c r="I105" s="33"/>
      <c r="J105" s="33"/>
      <c r="K105" s="230"/>
      <c r="L105" s="33"/>
      <c r="M105" s="33"/>
      <c r="N105" s="33"/>
      <c r="O105" s="33"/>
      <c r="P105" s="33"/>
      <c r="Q105" s="33"/>
      <c r="R105" s="33"/>
      <c r="S105" s="33"/>
      <c r="T105" s="33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18"/>
      <c r="AJ105" s="18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</row>
    <row r="106" spans="1:54" ht="11.25">
      <c r="A106" s="33"/>
      <c r="B106" s="34"/>
      <c r="C106" s="33"/>
      <c r="D106" s="131" t="s">
        <v>110</v>
      </c>
      <c r="E106" s="33"/>
      <c r="F106" s="132" t="s">
        <v>528</v>
      </c>
      <c r="G106" s="33"/>
      <c r="H106" s="33"/>
      <c r="I106" s="33"/>
      <c r="J106" s="33"/>
      <c r="K106" s="230"/>
      <c r="L106" s="33"/>
      <c r="M106" s="33"/>
      <c r="N106" s="33"/>
      <c r="O106" s="33"/>
      <c r="P106" s="33"/>
      <c r="Q106" s="33"/>
      <c r="R106" s="33"/>
      <c r="S106" s="33"/>
      <c r="T106" s="33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18"/>
      <c r="AJ106" s="18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</row>
    <row r="107" spans="1:54" ht="16.5" customHeight="1">
      <c r="A107" s="33"/>
      <c r="B107" s="34"/>
      <c r="C107" s="121">
        <v>6</v>
      </c>
      <c r="D107" s="121" t="s">
        <v>103</v>
      </c>
      <c r="E107" s="122" t="s">
        <v>529</v>
      </c>
      <c r="F107" s="129" t="s">
        <v>530</v>
      </c>
      <c r="G107" s="126" t="s">
        <v>433</v>
      </c>
      <c r="H107" s="127">
        <v>1</v>
      </c>
      <c r="I107" s="128"/>
      <c r="J107" s="128">
        <f>ROUND(I107*H107,2)</f>
        <v>0</v>
      </c>
      <c r="K107" s="241" t="s">
        <v>107</v>
      </c>
      <c r="L107" s="33"/>
      <c r="M107" s="33"/>
      <c r="N107" s="33"/>
      <c r="O107" s="33"/>
      <c r="P107" s="33"/>
      <c r="Q107" s="33"/>
      <c r="R107" s="33"/>
      <c r="S107" s="33"/>
      <c r="T107" s="33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42"/>
      <c r="AH107" s="29"/>
      <c r="AI107" s="242"/>
      <c r="AJ107" s="242"/>
      <c r="AK107" s="29"/>
      <c r="AL107" s="29"/>
      <c r="AM107" s="29"/>
      <c r="AN107" s="18"/>
      <c r="AO107" s="29"/>
      <c r="AP107" s="29"/>
      <c r="AQ107" s="29"/>
      <c r="AR107" s="29"/>
      <c r="AS107" s="29"/>
      <c r="AT107" s="243"/>
      <c r="AU107" s="243"/>
      <c r="AV107" s="243"/>
      <c r="AW107" s="243"/>
      <c r="AX107" s="243"/>
      <c r="AY107" s="18"/>
      <c r="AZ107" s="243"/>
      <c r="BA107" s="18"/>
      <c r="BB107" s="242"/>
    </row>
    <row r="108" spans="1:54" ht="11.25">
      <c r="A108" s="33"/>
      <c r="B108" s="34"/>
      <c r="C108" s="33"/>
      <c r="D108" s="130" t="s">
        <v>108</v>
      </c>
      <c r="E108" s="33"/>
      <c r="F108" s="141" t="s">
        <v>530</v>
      </c>
      <c r="G108" s="33"/>
      <c r="H108" s="33"/>
      <c r="I108" s="33"/>
      <c r="J108" s="33"/>
      <c r="K108" s="230"/>
      <c r="L108" s="33"/>
      <c r="M108" s="33"/>
      <c r="N108" s="33"/>
      <c r="O108" s="33"/>
      <c r="P108" s="33"/>
      <c r="Q108" s="33"/>
      <c r="R108" s="33"/>
      <c r="S108" s="33"/>
      <c r="T108" s="33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18"/>
      <c r="AJ108" s="18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</row>
    <row r="109" spans="1:54" ht="11.25">
      <c r="A109" s="33"/>
      <c r="B109" s="34"/>
      <c r="C109" s="33"/>
      <c r="D109" s="131" t="s">
        <v>110</v>
      </c>
      <c r="E109" s="33"/>
      <c r="F109" s="132" t="s">
        <v>531</v>
      </c>
      <c r="G109" s="33"/>
      <c r="H109" s="33"/>
      <c r="I109" s="33"/>
      <c r="J109" s="33"/>
      <c r="K109" s="230"/>
      <c r="L109" s="33"/>
      <c r="M109" s="33"/>
      <c r="N109" s="33"/>
      <c r="O109" s="33"/>
      <c r="P109" s="33"/>
      <c r="Q109" s="33"/>
      <c r="R109" s="33"/>
      <c r="S109" s="33"/>
      <c r="T109" s="33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18"/>
      <c r="AJ109" s="18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</row>
    <row r="110" spans="1:54" ht="22.9" customHeight="1">
      <c r="A110" s="113"/>
      <c r="B110" s="114"/>
      <c r="C110" s="113"/>
      <c r="D110" s="115" t="s">
        <v>49</v>
      </c>
      <c r="E110" s="119" t="s">
        <v>532</v>
      </c>
      <c r="F110" s="119" t="s">
        <v>533</v>
      </c>
      <c r="G110" s="113"/>
      <c r="H110" s="113"/>
      <c r="I110" s="113"/>
      <c r="J110" s="120">
        <f>J111</f>
        <v>0</v>
      </c>
      <c r="K110" s="240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5"/>
      <c r="AH110" s="113"/>
      <c r="AI110" s="180"/>
      <c r="AJ110" s="180"/>
      <c r="AK110" s="113"/>
      <c r="AL110" s="113"/>
      <c r="AM110" s="113"/>
      <c r="AN110" s="115"/>
      <c r="AO110" s="113"/>
      <c r="AP110" s="113"/>
      <c r="AQ110" s="113"/>
      <c r="AR110" s="113"/>
      <c r="AS110" s="113"/>
      <c r="AT110" s="113"/>
      <c r="AU110" s="113"/>
      <c r="AV110" s="113"/>
      <c r="AW110" s="113"/>
      <c r="AX110" s="113"/>
      <c r="AY110" s="113"/>
      <c r="AZ110" s="181"/>
      <c r="BA110" s="113"/>
      <c r="BB110" s="113"/>
    </row>
    <row r="111" spans="1:54" ht="21.75" customHeight="1">
      <c r="A111" s="33"/>
      <c r="B111" s="34"/>
      <c r="C111" s="121">
        <v>9</v>
      </c>
      <c r="D111" s="121" t="s">
        <v>103</v>
      </c>
      <c r="E111" s="122" t="s">
        <v>534</v>
      </c>
      <c r="F111" s="129" t="s">
        <v>535</v>
      </c>
      <c r="G111" s="126" t="s">
        <v>433</v>
      </c>
      <c r="H111" s="127">
        <v>1</v>
      </c>
      <c r="I111" s="128"/>
      <c r="J111" s="128">
        <f>ROUND(I111*H111,2)</f>
        <v>0</v>
      </c>
      <c r="K111" s="241" t="s">
        <v>107</v>
      </c>
      <c r="L111" s="33"/>
      <c r="M111" s="33"/>
      <c r="N111" s="33"/>
      <c r="O111" s="33"/>
      <c r="P111" s="33"/>
      <c r="Q111" s="33"/>
      <c r="R111" s="33"/>
      <c r="S111" s="33"/>
      <c r="T111" s="33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42"/>
      <c r="AH111" s="29"/>
      <c r="AI111" s="242"/>
      <c r="AJ111" s="242"/>
      <c r="AK111" s="29"/>
      <c r="AL111" s="29"/>
      <c r="AM111" s="29"/>
      <c r="AN111" s="18"/>
      <c r="AO111" s="29"/>
      <c r="AP111" s="29"/>
      <c r="AQ111" s="29"/>
      <c r="AR111" s="29"/>
      <c r="AS111" s="29"/>
      <c r="AT111" s="243"/>
      <c r="AU111" s="243"/>
      <c r="AV111" s="243"/>
      <c r="AW111" s="243"/>
      <c r="AX111" s="243"/>
      <c r="AY111" s="18"/>
      <c r="AZ111" s="243"/>
      <c r="BA111" s="18"/>
      <c r="BB111" s="242"/>
    </row>
    <row r="112" spans="1:54" ht="48.75">
      <c r="A112" s="33"/>
      <c r="B112" s="34"/>
      <c r="C112" s="33"/>
      <c r="D112" s="130" t="s">
        <v>108</v>
      </c>
      <c r="E112" s="33"/>
      <c r="F112" s="141" t="s">
        <v>536</v>
      </c>
      <c r="G112" s="33"/>
      <c r="H112" s="33"/>
      <c r="I112" s="33"/>
      <c r="J112" s="33"/>
      <c r="K112" s="230"/>
      <c r="L112" s="33"/>
      <c r="M112" s="33"/>
      <c r="N112" s="33"/>
      <c r="O112" s="33"/>
      <c r="P112" s="33"/>
      <c r="Q112" s="33"/>
      <c r="R112" s="33"/>
      <c r="S112" s="33"/>
      <c r="T112" s="33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18"/>
      <c r="AJ112" s="18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</row>
    <row r="113" spans="1:54" ht="11.25">
      <c r="A113" s="33"/>
      <c r="B113" s="34"/>
      <c r="C113" s="33"/>
      <c r="D113" s="131" t="s">
        <v>110</v>
      </c>
      <c r="E113" s="33"/>
      <c r="F113" s="132" t="s">
        <v>537</v>
      </c>
      <c r="G113" s="33"/>
      <c r="H113" s="33"/>
      <c r="I113" s="33"/>
      <c r="J113" s="33"/>
      <c r="K113" s="230"/>
      <c r="L113" s="33"/>
      <c r="M113" s="33"/>
      <c r="N113" s="33"/>
      <c r="O113" s="33"/>
      <c r="P113" s="33"/>
      <c r="Q113" s="33"/>
      <c r="R113" s="33"/>
      <c r="S113" s="33"/>
      <c r="T113" s="33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18"/>
      <c r="AJ113" s="18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</row>
    <row r="114" spans="1:54" ht="6.95" customHeight="1">
      <c r="A114" s="33"/>
      <c r="B114" s="45"/>
      <c r="C114" s="46"/>
      <c r="D114" s="46"/>
      <c r="E114" s="46"/>
      <c r="F114" s="46"/>
      <c r="G114" s="46"/>
      <c r="H114" s="46"/>
      <c r="I114" s="46"/>
      <c r="J114" s="46"/>
      <c r="K114" s="234"/>
      <c r="L114" s="33"/>
      <c r="M114" s="33"/>
      <c r="N114" s="33"/>
      <c r="O114" s="33"/>
      <c r="P114" s="33"/>
      <c r="Q114" s="33"/>
      <c r="R114" s="33"/>
      <c r="S114" s="33"/>
      <c r="T114" s="33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</row>
  </sheetData>
  <autoFilter ref="C83:K113" xr:uid="{00000000-0009-0000-0000-000004000000}"/>
  <mergeCells count="8">
    <mergeCell ref="E50:H50"/>
    <mergeCell ref="E74:H74"/>
    <mergeCell ref="E76:H76"/>
    <mergeCell ref="E7:H7"/>
    <mergeCell ref="E9:H9"/>
    <mergeCell ref="E18:H18"/>
    <mergeCell ref="E27:H27"/>
    <mergeCell ref="E48:H48"/>
  </mergeCells>
  <hyperlinks>
    <hyperlink ref="F88" r:id="rId1" xr:uid="{00000000-0004-0000-0400-000000000000}"/>
    <hyperlink ref="F91" r:id="rId2" xr:uid="{00000000-0004-0000-0400-000001000000}"/>
    <hyperlink ref="F96" r:id="rId3" xr:uid="{00000000-0004-0000-0400-000002000000}"/>
    <hyperlink ref="F100" r:id="rId4" xr:uid="{00000000-0004-0000-0400-000003000000}"/>
    <hyperlink ref="F103" r:id="rId5" xr:uid="{00000000-0004-0000-0400-000004000000}"/>
    <hyperlink ref="F106" r:id="rId6" xr:uid="{00000000-0004-0000-0400-000005000000}"/>
    <hyperlink ref="F109" r:id="rId7" xr:uid="{00000000-0004-0000-0400-000006000000}"/>
    <hyperlink ref="F113" r:id="rId8" xr:uid="{00000000-0004-0000-0400-000007000000}"/>
  </hyperlinks>
  <pageMargins left="0.39374999999999999" right="0.39374999999999999" top="0.39374999999999999" bottom="0.39374999999999999" header="0.511811023622047" footer="0"/>
  <pageSetup paperSize="9" scale="76" fitToHeight="100" orientation="portrait" horizontalDpi="300" verticalDpi="300" r:id="rId9"/>
  <headerFooter>
    <oddFooter>&amp;CStrana &amp;P z &amp;N</oddFooter>
  </headerFooter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219"/>
  <sheetViews>
    <sheetView showGridLines="0" view="pageBreakPreview" zoomScaleNormal="100" workbookViewId="0">
      <selection activeCell="A43" sqref="A43"/>
    </sheetView>
  </sheetViews>
  <sheetFormatPr defaultColWidth="8.5" defaultRowHeight="12.75" customHeight="1"/>
  <cols>
    <col min="1" max="1" width="8.33203125" style="245" customWidth="1"/>
    <col min="2" max="2" width="1.6640625" style="245" customWidth="1"/>
    <col min="3" max="4" width="5" style="245" customWidth="1"/>
    <col min="5" max="5" width="11.6640625" style="245" customWidth="1"/>
    <col min="6" max="6" width="9.1640625" style="245" customWidth="1"/>
    <col min="7" max="7" width="5" style="245" customWidth="1"/>
    <col min="8" max="8" width="77.83203125" style="245" customWidth="1"/>
    <col min="9" max="10" width="20" style="245" customWidth="1"/>
    <col min="11" max="11" width="1.6640625" style="245" customWidth="1"/>
  </cols>
  <sheetData>
    <row r="1" spans="1:11" ht="37.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7.5" customHeight="1">
      <c r="A2" s="15"/>
      <c r="B2" s="246"/>
      <c r="C2" s="247"/>
      <c r="D2" s="247"/>
      <c r="E2" s="247"/>
      <c r="F2" s="247"/>
      <c r="G2" s="247"/>
      <c r="H2" s="247"/>
      <c r="I2" s="247"/>
      <c r="J2" s="247"/>
      <c r="K2" s="248"/>
    </row>
    <row r="3" spans="1:11" s="149" customFormat="1" ht="45" customHeight="1">
      <c r="B3" s="249"/>
      <c r="C3" s="344" t="s">
        <v>538</v>
      </c>
      <c r="D3" s="344"/>
      <c r="E3" s="344"/>
      <c r="F3" s="344"/>
      <c r="G3" s="344"/>
      <c r="H3" s="344"/>
      <c r="I3" s="344"/>
      <c r="J3" s="344"/>
      <c r="K3" s="250"/>
    </row>
    <row r="4" spans="1:11" ht="25.5" customHeight="1">
      <c r="A4" s="15"/>
      <c r="B4" s="251"/>
      <c r="C4" s="345" t="s">
        <v>539</v>
      </c>
      <c r="D4" s="345"/>
      <c r="E4" s="345"/>
      <c r="F4" s="345"/>
      <c r="G4" s="345"/>
      <c r="H4" s="345"/>
      <c r="I4" s="345"/>
      <c r="J4" s="345"/>
      <c r="K4" s="252"/>
    </row>
    <row r="5" spans="1:11" ht="5.25" customHeight="1">
      <c r="A5" s="15"/>
      <c r="B5" s="251"/>
      <c r="C5" s="253"/>
      <c r="D5" s="253"/>
      <c r="E5" s="253"/>
      <c r="F5" s="253"/>
      <c r="G5" s="253"/>
      <c r="H5" s="253"/>
      <c r="I5" s="253"/>
      <c r="J5" s="253"/>
      <c r="K5" s="252"/>
    </row>
    <row r="6" spans="1:11" ht="15" customHeight="1">
      <c r="A6" s="15"/>
      <c r="B6" s="251"/>
      <c r="C6" s="346" t="s">
        <v>540</v>
      </c>
      <c r="D6" s="346"/>
      <c r="E6" s="346"/>
      <c r="F6" s="346"/>
      <c r="G6" s="346"/>
      <c r="H6" s="346"/>
      <c r="I6" s="346"/>
      <c r="J6" s="346"/>
      <c r="K6" s="252"/>
    </row>
    <row r="7" spans="1:11" ht="15" customHeight="1">
      <c r="A7" s="15"/>
      <c r="B7" s="255"/>
      <c r="C7" s="346" t="s">
        <v>541</v>
      </c>
      <c r="D7" s="346"/>
      <c r="E7" s="346"/>
      <c r="F7" s="346"/>
      <c r="G7" s="346"/>
      <c r="H7" s="346"/>
      <c r="I7" s="346"/>
      <c r="J7" s="346"/>
      <c r="K7" s="252"/>
    </row>
    <row r="8" spans="1:11" ht="12.75" customHeight="1">
      <c r="A8" s="15"/>
      <c r="B8" s="255"/>
      <c r="C8" s="254"/>
      <c r="D8" s="254"/>
      <c r="E8" s="254"/>
      <c r="F8" s="254"/>
      <c r="G8" s="254"/>
      <c r="H8" s="254"/>
      <c r="I8" s="254"/>
      <c r="J8" s="254"/>
      <c r="K8" s="252"/>
    </row>
    <row r="9" spans="1:11" ht="15" customHeight="1">
      <c r="A9" s="15"/>
      <c r="B9" s="255"/>
      <c r="C9" s="347" t="s">
        <v>542</v>
      </c>
      <c r="D9" s="347"/>
      <c r="E9" s="347"/>
      <c r="F9" s="347"/>
      <c r="G9" s="347"/>
      <c r="H9" s="347"/>
      <c r="I9" s="347"/>
      <c r="J9" s="347"/>
      <c r="K9" s="252"/>
    </row>
    <row r="10" spans="1:11" ht="15" customHeight="1">
      <c r="A10" s="15"/>
      <c r="B10" s="255"/>
      <c r="C10" s="254"/>
      <c r="D10" s="346" t="s">
        <v>543</v>
      </c>
      <c r="E10" s="346"/>
      <c r="F10" s="346"/>
      <c r="G10" s="346"/>
      <c r="H10" s="346"/>
      <c r="I10" s="346"/>
      <c r="J10" s="346"/>
      <c r="K10" s="252"/>
    </row>
    <row r="11" spans="1:11" ht="15" customHeight="1">
      <c r="A11" s="15"/>
      <c r="B11" s="255"/>
      <c r="C11" s="256"/>
      <c r="D11" s="346" t="s">
        <v>544</v>
      </c>
      <c r="E11" s="346"/>
      <c r="F11" s="346"/>
      <c r="G11" s="346"/>
      <c r="H11" s="346"/>
      <c r="I11" s="346"/>
      <c r="J11" s="346"/>
      <c r="K11" s="252"/>
    </row>
    <row r="12" spans="1:11" ht="15" customHeight="1">
      <c r="A12" s="15"/>
      <c r="B12" s="255"/>
      <c r="C12" s="256"/>
      <c r="D12" s="254"/>
      <c r="E12" s="254"/>
      <c r="F12" s="254"/>
      <c r="G12" s="254"/>
      <c r="H12" s="254"/>
      <c r="I12" s="254"/>
      <c r="J12" s="254"/>
      <c r="K12" s="252"/>
    </row>
    <row r="13" spans="1:11" ht="15" customHeight="1">
      <c r="A13" s="15"/>
      <c r="B13" s="255"/>
      <c r="C13" s="256"/>
      <c r="D13" s="257" t="s">
        <v>545</v>
      </c>
      <c r="E13" s="254"/>
      <c r="F13" s="254"/>
      <c r="G13" s="254"/>
      <c r="H13" s="254"/>
      <c r="I13" s="254"/>
      <c r="J13" s="254"/>
      <c r="K13" s="252"/>
    </row>
    <row r="14" spans="1:11" ht="12.75" customHeight="1">
      <c r="A14" s="15"/>
      <c r="B14" s="255"/>
      <c r="C14" s="256"/>
      <c r="D14" s="256"/>
      <c r="E14" s="256"/>
      <c r="F14" s="256"/>
      <c r="G14" s="256"/>
      <c r="H14" s="256"/>
      <c r="I14" s="256"/>
      <c r="J14" s="256"/>
      <c r="K14" s="252"/>
    </row>
    <row r="15" spans="1:11" ht="15" customHeight="1">
      <c r="A15" s="15"/>
      <c r="B15" s="255"/>
      <c r="C15" s="256"/>
      <c r="D15" s="346" t="s">
        <v>546</v>
      </c>
      <c r="E15" s="346"/>
      <c r="F15" s="346"/>
      <c r="G15" s="346"/>
      <c r="H15" s="346"/>
      <c r="I15" s="346"/>
      <c r="J15" s="346"/>
      <c r="K15" s="252"/>
    </row>
    <row r="16" spans="1:11" ht="15" customHeight="1">
      <c r="A16" s="15"/>
      <c r="B16" s="255"/>
      <c r="C16" s="256"/>
      <c r="D16" s="346" t="s">
        <v>547</v>
      </c>
      <c r="E16" s="346"/>
      <c r="F16" s="346"/>
      <c r="G16" s="346"/>
      <c r="H16" s="346"/>
      <c r="I16" s="346"/>
      <c r="J16" s="346"/>
      <c r="K16" s="252"/>
    </row>
    <row r="17" spans="1:11" ht="15" customHeight="1">
      <c r="A17" s="15"/>
      <c r="B17" s="255"/>
      <c r="C17" s="256"/>
      <c r="D17" s="346" t="s">
        <v>548</v>
      </c>
      <c r="E17" s="346"/>
      <c r="F17" s="346"/>
      <c r="G17" s="346"/>
      <c r="H17" s="346"/>
      <c r="I17" s="346"/>
      <c r="J17" s="346"/>
      <c r="K17" s="252"/>
    </row>
    <row r="18" spans="1:11" ht="15" customHeight="1">
      <c r="A18" s="15"/>
      <c r="B18" s="255"/>
      <c r="C18" s="256"/>
      <c r="D18" s="256"/>
      <c r="E18" s="258" t="s">
        <v>57</v>
      </c>
      <c r="F18" s="346" t="s">
        <v>549</v>
      </c>
      <c r="G18" s="346"/>
      <c r="H18" s="346"/>
      <c r="I18" s="346"/>
      <c r="J18" s="346"/>
      <c r="K18" s="252"/>
    </row>
    <row r="19" spans="1:11" ht="15" customHeight="1">
      <c r="A19" s="15"/>
      <c r="B19" s="255"/>
      <c r="C19" s="256"/>
      <c r="D19" s="256"/>
      <c r="E19" s="258" t="s">
        <v>550</v>
      </c>
      <c r="F19" s="346" t="s">
        <v>551</v>
      </c>
      <c r="G19" s="346"/>
      <c r="H19" s="346"/>
      <c r="I19" s="346"/>
      <c r="J19" s="346"/>
      <c r="K19" s="252"/>
    </row>
    <row r="20" spans="1:11" ht="15" customHeight="1">
      <c r="A20" s="15"/>
      <c r="B20" s="255"/>
      <c r="C20" s="256"/>
      <c r="D20" s="256"/>
      <c r="E20" s="258" t="s">
        <v>552</v>
      </c>
      <c r="F20" s="346" t="s">
        <v>553</v>
      </c>
      <c r="G20" s="346"/>
      <c r="H20" s="346"/>
      <c r="I20" s="346"/>
      <c r="J20" s="346"/>
      <c r="K20" s="252"/>
    </row>
    <row r="21" spans="1:11" ht="15" customHeight="1">
      <c r="A21" s="15"/>
      <c r="B21" s="255"/>
      <c r="C21" s="256"/>
      <c r="D21" s="256"/>
      <c r="E21" s="258" t="s">
        <v>554</v>
      </c>
      <c r="F21" s="346" t="s">
        <v>555</v>
      </c>
      <c r="G21" s="346"/>
      <c r="H21" s="346"/>
      <c r="I21" s="346"/>
      <c r="J21" s="346"/>
      <c r="K21" s="252"/>
    </row>
    <row r="22" spans="1:11" ht="15" customHeight="1">
      <c r="A22" s="15"/>
      <c r="B22" s="255"/>
      <c r="C22" s="256"/>
      <c r="D22" s="256"/>
      <c r="E22" s="258" t="s">
        <v>556</v>
      </c>
      <c r="F22" s="346" t="s">
        <v>557</v>
      </c>
      <c r="G22" s="346"/>
      <c r="H22" s="346"/>
      <c r="I22" s="346"/>
      <c r="J22" s="346"/>
      <c r="K22" s="252"/>
    </row>
    <row r="23" spans="1:11" ht="15" customHeight="1">
      <c r="A23" s="15"/>
      <c r="B23" s="255"/>
      <c r="C23" s="256"/>
      <c r="D23" s="256"/>
      <c r="E23" s="258" t="s">
        <v>558</v>
      </c>
      <c r="F23" s="346" t="s">
        <v>559</v>
      </c>
      <c r="G23" s="346"/>
      <c r="H23" s="346"/>
      <c r="I23" s="346"/>
      <c r="J23" s="346"/>
      <c r="K23" s="252"/>
    </row>
    <row r="24" spans="1:11" ht="12.75" customHeight="1">
      <c r="A24" s="15"/>
      <c r="B24" s="255"/>
      <c r="C24" s="256"/>
      <c r="D24" s="256"/>
      <c r="E24" s="256"/>
      <c r="F24" s="256"/>
      <c r="G24" s="256"/>
      <c r="H24" s="256"/>
      <c r="I24" s="256"/>
      <c r="J24" s="256"/>
      <c r="K24" s="252"/>
    </row>
    <row r="25" spans="1:11" ht="15" customHeight="1">
      <c r="A25" s="15"/>
      <c r="B25" s="255"/>
      <c r="C25" s="347" t="s">
        <v>560</v>
      </c>
      <c r="D25" s="347"/>
      <c r="E25" s="347"/>
      <c r="F25" s="347"/>
      <c r="G25" s="347"/>
      <c r="H25" s="347"/>
      <c r="I25" s="347"/>
      <c r="J25" s="347"/>
      <c r="K25" s="252"/>
    </row>
    <row r="26" spans="1:11" ht="15" customHeight="1">
      <c r="A26" s="15"/>
      <c r="B26" s="255"/>
      <c r="C26" s="346" t="s">
        <v>561</v>
      </c>
      <c r="D26" s="346"/>
      <c r="E26" s="346"/>
      <c r="F26" s="346"/>
      <c r="G26" s="346"/>
      <c r="H26" s="346"/>
      <c r="I26" s="346"/>
      <c r="J26" s="346"/>
      <c r="K26" s="252"/>
    </row>
    <row r="27" spans="1:11" ht="15" customHeight="1">
      <c r="A27" s="15"/>
      <c r="B27" s="255"/>
      <c r="C27" s="254"/>
      <c r="D27" s="348" t="s">
        <v>562</v>
      </c>
      <c r="E27" s="348"/>
      <c r="F27" s="348"/>
      <c r="G27" s="348"/>
      <c r="H27" s="348"/>
      <c r="I27" s="348"/>
      <c r="J27" s="348"/>
      <c r="K27" s="252"/>
    </row>
    <row r="28" spans="1:11" ht="15" customHeight="1">
      <c r="A28" s="15"/>
      <c r="B28" s="255"/>
      <c r="C28" s="256"/>
      <c r="D28" s="346" t="s">
        <v>563</v>
      </c>
      <c r="E28" s="346"/>
      <c r="F28" s="346"/>
      <c r="G28" s="346"/>
      <c r="H28" s="346"/>
      <c r="I28" s="346"/>
      <c r="J28" s="346"/>
      <c r="K28" s="252"/>
    </row>
    <row r="29" spans="1:11" ht="12.75" customHeight="1">
      <c r="A29" s="15"/>
      <c r="B29" s="255"/>
      <c r="C29" s="256"/>
      <c r="D29" s="256"/>
      <c r="E29" s="256"/>
      <c r="F29" s="256"/>
      <c r="G29" s="256"/>
      <c r="H29" s="256"/>
      <c r="I29" s="256"/>
      <c r="J29" s="256"/>
      <c r="K29" s="252"/>
    </row>
    <row r="30" spans="1:11" ht="15" customHeight="1">
      <c r="A30" s="15"/>
      <c r="B30" s="255"/>
      <c r="C30" s="256"/>
      <c r="D30" s="348" t="s">
        <v>564</v>
      </c>
      <c r="E30" s="348"/>
      <c r="F30" s="348"/>
      <c r="G30" s="348"/>
      <c r="H30" s="348"/>
      <c r="I30" s="348"/>
      <c r="J30" s="348"/>
      <c r="K30" s="252"/>
    </row>
    <row r="31" spans="1:11" ht="15" customHeight="1">
      <c r="A31" s="15"/>
      <c r="B31" s="255"/>
      <c r="C31" s="256"/>
      <c r="D31" s="346" t="s">
        <v>565</v>
      </c>
      <c r="E31" s="346"/>
      <c r="F31" s="346"/>
      <c r="G31" s="346"/>
      <c r="H31" s="346"/>
      <c r="I31" s="346"/>
      <c r="J31" s="346"/>
      <c r="K31" s="252"/>
    </row>
    <row r="32" spans="1:11" ht="12.75" customHeight="1">
      <c r="A32" s="15"/>
      <c r="B32" s="255"/>
      <c r="C32" s="256"/>
      <c r="D32" s="256"/>
      <c r="E32" s="256"/>
      <c r="F32" s="256"/>
      <c r="G32" s="256"/>
      <c r="H32" s="256"/>
      <c r="I32" s="256"/>
      <c r="J32" s="256"/>
      <c r="K32" s="252"/>
    </row>
    <row r="33" spans="1:11" ht="15" customHeight="1">
      <c r="A33" s="15"/>
      <c r="B33" s="255"/>
      <c r="C33" s="256"/>
      <c r="D33" s="348" t="s">
        <v>566</v>
      </c>
      <c r="E33" s="348"/>
      <c r="F33" s="348"/>
      <c r="G33" s="348"/>
      <c r="H33" s="348"/>
      <c r="I33" s="348"/>
      <c r="J33" s="348"/>
      <c r="K33" s="252"/>
    </row>
    <row r="34" spans="1:11" ht="15" customHeight="1">
      <c r="A34" s="15"/>
      <c r="B34" s="255"/>
      <c r="C34" s="256"/>
      <c r="D34" s="346" t="s">
        <v>567</v>
      </c>
      <c r="E34" s="346"/>
      <c r="F34" s="346"/>
      <c r="G34" s="346"/>
      <c r="H34" s="346"/>
      <c r="I34" s="346"/>
      <c r="J34" s="346"/>
      <c r="K34" s="252"/>
    </row>
    <row r="35" spans="1:11" ht="15" customHeight="1">
      <c r="A35" s="15"/>
      <c r="B35" s="255"/>
      <c r="C35" s="256"/>
      <c r="D35" s="346" t="s">
        <v>568</v>
      </c>
      <c r="E35" s="346"/>
      <c r="F35" s="346"/>
      <c r="G35" s="346"/>
      <c r="H35" s="346"/>
      <c r="I35" s="346"/>
      <c r="J35" s="346"/>
      <c r="K35" s="252"/>
    </row>
    <row r="36" spans="1:11" ht="15" customHeight="1">
      <c r="A36" s="15"/>
      <c r="B36" s="255"/>
      <c r="C36" s="256"/>
      <c r="D36" s="254"/>
      <c r="E36" s="257" t="s">
        <v>91</v>
      </c>
      <c r="F36" s="254"/>
      <c r="G36" s="346" t="s">
        <v>569</v>
      </c>
      <c r="H36" s="346"/>
      <c r="I36" s="346"/>
      <c r="J36" s="346"/>
      <c r="K36" s="252"/>
    </row>
    <row r="37" spans="1:11" ht="30.75" customHeight="1">
      <c r="A37" s="15"/>
      <c r="B37" s="255"/>
      <c r="C37" s="256"/>
      <c r="D37" s="254"/>
      <c r="E37" s="257" t="s">
        <v>570</v>
      </c>
      <c r="F37" s="254"/>
      <c r="G37" s="346" t="s">
        <v>571</v>
      </c>
      <c r="H37" s="346"/>
      <c r="I37" s="346"/>
      <c r="J37" s="346"/>
      <c r="K37" s="252"/>
    </row>
    <row r="38" spans="1:11" ht="15" customHeight="1">
      <c r="A38" s="15"/>
      <c r="B38" s="255"/>
      <c r="C38" s="256"/>
      <c r="D38" s="254"/>
      <c r="E38" s="257" t="s">
        <v>43</v>
      </c>
      <c r="F38" s="254"/>
      <c r="G38" s="346" t="s">
        <v>572</v>
      </c>
      <c r="H38" s="346"/>
      <c r="I38" s="346"/>
      <c r="J38" s="346"/>
      <c r="K38" s="252"/>
    </row>
    <row r="39" spans="1:11" ht="15" customHeight="1">
      <c r="A39" s="15"/>
      <c r="B39" s="255"/>
      <c r="C39" s="256"/>
      <c r="D39" s="254"/>
      <c r="E39" s="257" t="s">
        <v>44</v>
      </c>
      <c r="F39" s="254"/>
      <c r="G39" s="346" t="s">
        <v>573</v>
      </c>
      <c r="H39" s="346"/>
      <c r="I39" s="346"/>
      <c r="J39" s="346"/>
      <c r="K39" s="252"/>
    </row>
    <row r="40" spans="1:11" ht="15" customHeight="1">
      <c r="A40" s="15"/>
      <c r="B40" s="255"/>
      <c r="C40" s="256"/>
      <c r="D40" s="254"/>
      <c r="E40" s="257" t="s">
        <v>92</v>
      </c>
      <c r="F40" s="254"/>
      <c r="G40" s="346" t="s">
        <v>574</v>
      </c>
      <c r="H40" s="346"/>
      <c r="I40" s="346"/>
      <c r="J40" s="346"/>
      <c r="K40" s="252"/>
    </row>
    <row r="41" spans="1:11" ht="15" customHeight="1">
      <c r="A41" s="15"/>
      <c r="B41" s="255"/>
      <c r="C41" s="256"/>
      <c r="D41" s="254"/>
      <c r="E41" s="257" t="s">
        <v>93</v>
      </c>
      <c r="F41" s="254"/>
      <c r="G41" s="346" t="s">
        <v>575</v>
      </c>
      <c r="H41" s="346"/>
      <c r="I41" s="346"/>
      <c r="J41" s="346"/>
      <c r="K41" s="252"/>
    </row>
    <row r="42" spans="1:11" ht="15" customHeight="1">
      <c r="A42" s="15"/>
      <c r="B42" s="255"/>
      <c r="C42" s="256"/>
      <c r="D42" s="254"/>
      <c r="E42" s="257" t="s">
        <v>576</v>
      </c>
      <c r="F42" s="254"/>
      <c r="G42" s="346" t="s">
        <v>577</v>
      </c>
      <c r="H42" s="346"/>
      <c r="I42" s="346"/>
      <c r="J42" s="346"/>
      <c r="K42" s="252"/>
    </row>
    <row r="43" spans="1:11" ht="15" customHeight="1">
      <c r="A43" s="15"/>
      <c r="B43" s="255"/>
      <c r="C43" s="256"/>
      <c r="D43" s="254"/>
      <c r="E43" s="257"/>
      <c r="F43" s="254"/>
      <c r="G43" s="346" t="s">
        <v>578</v>
      </c>
      <c r="H43" s="346"/>
      <c r="I43" s="346"/>
      <c r="J43" s="346"/>
      <c r="K43" s="252"/>
    </row>
    <row r="44" spans="1:11" ht="15" customHeight="1">
      <c r="A44" s="15"/>
      <c r="B44" s="255"/>
      <c r="C44" s="256"/>
      <c r="D44" s="254"/>
      <c r="E44" s="257" t="s">
        <v>579</v>
      </c>
      <c r="F44" s="254"/>
      <c r="G44" s="346" t="s">
        <v>580</v>
      </c>
      <c r="H44" s="346"/>
      <c r="I44" s="346"/>
      <c r="J44" s="346"/>
      <c r="K44" s="252"/>
    </row>
    <row r="45" spans="1:11" ht="15" customHeight="1">
      <c r="A45" s="15"/>
      <c r="B45" s="255"/>
      <c r="C45" s="256"/>
      <c r="D45" s="254"/>
      <c r="E45" s="257" t="s">
        <v>95</v>
      </c>
      <c r="F45" s="254"/>
      <c r="G45" s="346" t="s">
        <v>581</v>
      </c>
      <c r="H45" s="346"/>
      <c r="I45" s="346"/>
      <c r="J45" s="346"/>
      <c r="K45" s="252"/>
    </row>
    <row r="46" spans="1:11" ht="12.75" customHeight="1">
      <c r="A46" s="15"/>
      <c r="B46" s="255"/>
      <c r="C46" s="256"/>
      <c r="D46" s="254"/>
      <c r="E46" s="254"/>
      <c r="F46" s="254"/>
      <c r="G46" s="254"/>
      <c r="H46" s="254"/>
      <c r="I46" s="254"/>
      <c r="J46" s="254"/>
      <c r="K46" s="252"/>
    </row>
    <row r="47" spans="1:11" ht="15" customHeight="1">
      <c r="A47" s="15"/>
      <c r="B47" s="255"/>
      <c r="C47" s="256"/>
      <c r="D47" s="346" t="s">
        <v>582</v>
      </c>
      <c r="E47" s="346"/>
      <c r="F47" s="346"/>
      <c r="G47" s="346"/>
      <c r="H47" s="346"/>
      <c r="I47" s="346"/>
      <c r="J47" s="346"/>
      <c r="K47" s="252"/>
    </row>
    <row r="48" spans="1:11" ht="15" customHeight="1">
      <c r="A48" s="15"/>
      <c r="B48" s="255"/>
      <c r="C48" s="256"/>
      <c r="D48" s="256"/>
      <c r="E48" s="346" t="s">
        <v>583</v>
      </c>
      <c r="F48" s="346"/>
      <c r="G48" s="346"/>
      <c r="H48" s="346"/>
      <c r="I48" s="346"/>
      <c r="J48" s="346"/>
      <c r="K48" s="252"/>
    </row>
    <row r="49" spans="1:11" ht="15" customHeight="1">
      <c r="A49" s="15"/>
      <c r="B49" s="255"/>
      <c r="C49" s="256"/>
      <c r="D49" s="256"/>
      <c r="E49" s="346" t="s">
        <v>584</v>
      </c>
      <c r="F49" s="346"/>
      <c r="G49" s="346"/>
      <c r="H49" s="346"/>
      <c r="I49" s="346"/>
      <c r="J49" s="346"/>
      <c r="K49" s="252"/>
    </row>
    <row r="50" spans="1:11" ht="15" customHeight="1">
      <c r="A50" s="15"/>
      <c r="B50" s="255"/>
      <c r="C50" s="256"/>
      <c r="D50" s="256"/>
      <c r="E50" s="346" t="s">
        <v>585</v>
      </c>
      <c r="F50" s="346"/>
      <c r="G50" s="346"/>
      <c r="H50" s="346"/>
      <c r="I50" s="346"/>
      <c r="J50" s="346"/>
      <c r="K50" s="252"/>
    </row>
    <row r="51" spans="1:11" ht="15" customHeight="1">
      <c r="A51" s="15"/>
      <c r="B51" s="255"/>
      <c r="C51" s="256"/>
      <c r="D51" s="346" t="s">
        <v>586</v>
      </c>
      <c r="E51" s="346"/>
      <c r="F51" s="346"/>
      <c r="G51" s="346"/>
      <c r="H51" s="346"/>
      <c r="I51" s="346"/>
      <c r="J51" s="346"/>
      <c r="K51" s="252"/>
    </row>
    <row r="52" spans="1:11" ht="25.5" customHeight="1">
      <c r="A52" s="15"/>
      <c r="B52" s="251"/>
      <c r="C52" s="345" t="s">
        <v>587</v>
      </c>
      <c r="D52" s="345"/>
      <c r="E52" s="345"/>
      <c r="F52" s="345"/>
      <c r="G52" s="345"/>
      <c r="H52" s="345"/>
      <c r="I52" s="345"/>
      <c r="J52" s="345"/>
      <c r="K52" s="252"/>
    </row>
    <row r="53" spans="1:11" ht="5.25" customHeight="1">
      <c r="A53" s="15"/>
      <c r="B53" s="251"/>
      <c r="C53" s="253"/>
      <c r="D53" s="253"/>
      <c r="E53" s="253"/>
      <c r="F53" s="253"/>
      <c r="G53" s="253"/>
      <c r="H53" s="253"/>
      <c r="I53" s="253"/>
      <c r="J53" s="253"/>
      <c r="K53" s="252"/>
    </row>
    <row r="54" spans="1:11" ht="15" customHeight="1">
      <c r="A54" s="15"/>
      <c r="B54" s="251"/>
      <c r="C54" s="346" t="s">
        <v>588</v>
      </c>
      <c r="D54" s="346"/>
      <c r="E54" s="346"/>
      <c r="F54" s="346"/>
      <c r="G54" s="346"/>
      <c r="H54" s="346"/>
      <c r="I54" s="346"/>
      <c r="J54" s="346"/>
      <c r="K54" s="252"/>
    </row>
    <row r="55" spans="1:11" ht="15" customHeight="1">
      <c r="A55" s="15"/>
      <c r="B55" s="251"/>
      <c r="C55" s="346" t="s">
        <v>589</v>
      </c>
      <c r="D55" s="346"/>
      <c r="E55" s="346"/>
      <c r="F55" s="346"/>
      <c r="G55" s="346"/>
      <c r="H55" s="346"/>
      <c r="I55" s="346"/>
      <c r="J55" s="346"/>
      <c r="K55" s="252"/>
    </row>
    <row r="56" spans="1:11" ht="12.75" customHeight="1">
      <c r="A56" s="15"/>
      <c r="B56" s="251"/>
      <c r="C56" s="254"/>
      <c r="D56" s="254"/>
      <c r="E56" s="254"/>
      <c r="F56" s="254"/>
      <c r="G56" s="254"/>
      <c r="H56" s="254"/>
      <c r="I56" s="254"/>
      <c r="J56" s="254"/>
      <c r="K56" s="252"/>
    </row>
    <row r="57" spans="1:11" ht="15" customHeight="1">
      <c r="A57" s="15"/>
      <c r="B57" s="251"/>
      <c r="C57" s="346" t="s">
        <v>590</v>
      </c>
      <c r="D57" s="346"/>
      <c r="E57" s="346"/>
      <c r="F57" s="346"/>
      <c r="G57" s="346"/>
      <c r="H57" s="346"/>
      <c r="I57" s="346"/>
      <c r="J57" s="346"/>
      <c r="K57" s="252"/>
    </row>
    <row r="58" spans="1:11" ht="15" customHeight="1">
      <c r="A58" s="15"/>
      <c r="B58" s="251"/>
      <c r="C58" s="256"/>
      <c r="D58" s="346" t="s">
        <v>591</v>
      </c>
      <c r="E58" s="346"/>
      <c r="F58" s="346"/>
      <c r="G58" s="346"/>
      <c r="H58" s="346"/>
      <c r="I58" s="346"/>
      <c r="J58" s="346"/>
      <c r="K58" s="252"/>
    </row>
    <row r="59" spans="1:11" ht="15" customHeight="1">
      <c r="A59" s="15"/>
      <c r="B59" s="251"/>
      <c r="C59" s="256"/>
      <c r="D59" s="346" t="s">
        <v>592</v>
      </c>
      <c r="E59" s="346"/>
      <c r="F59" s="346"/>
      <c r="G59" s="346"/>
      <c r="H59" s="346"/>
      <c r="I59" s="346"/>
      <c r="J59" s="346"/>
      <c r="K59" s="252"/>
    </row>
    <row r="60" spans="1:11" ht="15" customHeight="1">
      <c r="A60" s="15"/>
      <c r="B60" s="251"/>
      <c r="C60" s="256"/>
      <c r="D60" s="346" t="s">
        <v>593</v>
      </c>
      <c r="E60" s="346"/>
      <c r="F60" s="346"/>
      <c r="G60" s="346"/>
      <c r="H60" s="346"/>
      <c r="I60" s="346"/>
      <c r="J60" s="346"/>
      <c r="K60" s="252"/>
    </row>
    <row r="61" spans="1:11" ht="15" customHeight="1">
      <c r="A61" s="15"/>
      <c r="B61" s="251"/>
      <c r="C61" s="256"/>
      <c r="D61" s="346" t="s">
        <v>594</v>
      </c>
      <c r="E61" s="346"/>
      <c r="F61" s="346"/>
      <c r="G61" s="346"/>
      <c r="H61" s="346"/>
      <c r="I61" s="346"/>
      <c r="J61" s="346"/>
      <c r="K61" s="252"/>
    </row>
    <row r="62" spans="1:11" ht="15" customHeight="1">
      <c r="A62" s="15"/>
      <c r="B62" s="251"/>
      <c r="C62" s="256"/>
      <c r="D62" s="349" t="s">
        <v>595</v>
      </c>
      <c r="E62" s="349"/>
      <c r="F62" s="349"/>
      <c r="G62" s="349"/>
      <c r="H62" s="349"/>
      <c r="I62" s="349"/>
      <c r="J62" s="349"/>
      <c r="K62" s="252"/>
    </row>
    <row r="63" spans="1:11" ht="15" customHeight="1">
      <c r="A63" s="15"/>
      <c r="B63" s="251"/>
      <c r="C63" s="256"/>
      <c r="D63" s="346" t="s">
        <v>596</v>
      </c>
      <c r="E63" s="346"/>
      <c r="F63" s="346"/>
      <c r="G63" s="346"/>
      <c r="H63" s="346"/>
      <c r="I63" s="346"/>
      <c r="J63" s="346"/>
      <c r="K63" s="252"/>
    </row>
    <row r="64" spans="1:11" ht="12.75" customHeight="1">
      <c r="A64" s="15"/>
      <c r="B64" s="251"/>
      <c r="C64" s="256"/>
      <c r="D64" s="256"/>
      <c r="E64" s="259"/>
      <c r="F64" s="256"/>
      <c r="G64" s="256"/>
      <c r="H64" s="256"/>
      <c r="I64" s="256"/>
      <c r="J64" s="256"/>
      <c r="K64" s="252"/>
    </row>
    <row r="65" spans="1:11" ht="15" customHeight="1">
      <c r="A65" s="15"/>
      <c r="B65" s="251"/>
      <c r="C65" s="256"/>
      <c r="D65" s="346" t="s">
        <v>597</v>
      </c>
      <c r="E65" s="346"/>
      <c r="F65" s="346"/>
      <c r="G65" s="346"/>
      <c r="H65" s="346"/>
      <c r="I65" s="346"/>
      <c r="J65" s="346"/>
      <c r="K65" s="252"/>
    </row>
    <row r="66" spans="1:11" ht="15" customHeight="1">
      <c r="A66" s="15"/>
      <c r="B66" s="251"/>
      <c r="C66" s="256"/>
      <c r="D66" s="349" t="s">
        <v>598</v>
      </c>
      <c r="E66" s="349"/>
      <c r="F66" s="349"/>
      <c r="G66" s="349"/>
      <c r="H66" s="349"/>
      <c r="I66" s="349"/>
      <c r="J66" s="349"/>
      <c r="K66" s="252"/>
    </row>
    <row r="67" spans="1:11" ht="15" customHeight="1">
      <c r="A67" s="15"/>
      <c r="B67" s="251"/>
      <c r="C67" s="256"/>
      <c r="D67" s="346" t="s">
        <v>599</v>
      </c>
      <c r="E67" s="346"/>
      <c r="F67" s="346"/>
      <c r="G67" s="346"/>
      <c r="H67" s="346"/>
      <c r="I67" s="346"/>
      <c r="J67" s="346"/>
      <c r="K67" s="252"/>
    </row>
    <row r="68" spans="1:11" ht="15" customHeight="1">
      <c r="A68" s="15"/>
      <c r="B68" s="251"/>
      <c r="C68" s="256"/>
      <c r="D68" s="346" t="s">
        <v>600</v>
      </c>
      <c r="E68" s="346"/>
      <c r="F68" s="346"/>
      <c r="G68" s="346"/>
      <c r="H68" s="346"/>
      <c r="I68" s="346"/>
      <c r="J68" s="346"/>
      <c r="K68" s="252"/>
    </row>
    <row r="69" spans="1:11" ht="15" customHeight="1">
      <c r="A69" s="15"/>
      <c r="B69" s="251"/>
      <c r="C69" s="256"/>
      <c r="D69" s="346" t="s">
        <v>601</v>
      </c>
      <c r="E69" s="346"/>
      <c r="F69" s="346"/>
      <c r="G69" s="346"/>
      <c r="H69" s="346"/>
      <c r="I69" s="346"/>
      <c r="J69" s="346"/>
      <c r="K69" s="252"/>
    </row>
    <row r="70" spans="1:11" ht="15" customHeight="1">
      <c r="A70" s="15"/>
      <c r="B70" s="251"/>
      <c r="C70" s="256"/>
      <c r="D70" s="346" t="s">
        <v>602</v>
      </c>
      <c r="E70" s="346"/>
      <c r="F70" s="346"/>
      <c r="G70" s="346"/>
      <c r="H70" s="346"/>
      <c r="I70" s="346"/>
      <c r="J70" s="346"/>
      <c r="K70" s="252"/>
    </row>
    <row r="71" spans="1:11" ht="12.75" customHeight="1">
      <c r="A71" s="15"/>
      <c r="B71" s="260"/>
      <c r="C71" s="261"/>
      <c r="D71" s="261"/>
      <c r="E71" s="261"/>
      <c r="F71" s="261"/>
      <c r="G71" s="261"/>
      <c r="H71" s="261"/>
      <c r="I71" s="261"/>
      <c r="J71" s="261"/>
      <c r="K71" s="262"/>
    </row>
    <row r="72" spans="1:11" ht="18.75" customHeight="1">
      <c r="A72" s="15"/>
      <c r="B72" s="263"/>
      <c r="C72" s="263"/>
      <c r="D72" s="263"/>
      <c r="E72" s="263"/>
      <c r="F72" s="263"/>
      <c r="G72" s="263"/>
      <c r="H72" s="263"/>
      <c r="I72" s="263"/>
      <c r="J72" s="263"/>
      <c r="K72" s="264"/>
    </row>
    <row r="73" spans="1:11" ht="18.75" customHeight="1">
      <c r="A73" s="15"/>
      <c r="B73" s="264"/>
      <c r="C73" s="264"/>
      <c r="D73" s="264"/>
      <c r="E73" s="264"/>
      <c r="F73" s="264"/>
      <c r="G73" s="264"/>
      <c r="H73" s="264"/>
      <c r="I73" s="264"/>
      <c r="J73" s="264"/>
      <c r="K73" s="264"/>
    </row>
    <row r="74" spans="1:11" ht="7.5" customHeight="1">
      <c r="A74" s="15"/>
      <c r="B74" s="265"/>
      <c r="C74" s="266"/>
      <c r="D74" s="266"/>
      <c r="E74" s="266"/>
      <c r="F74" s="266"/>
      <c r="G74" s="266"/>
      <c r="H74" s="266"/>
      <c r="I74" s="266"/>
      <c r="J74" s="266"/>
      <c r="K74" s="267"/>
    </row>
    <row r="75" spans="1:11" ht="45" customHeight="1">
      <c r="A75" s="15"/>
      <c r="B75" s="268"/>
      <c r="C75" s="350" t="s">
        <v>603</v>
      </c>
      <c r="D75" s="350"/>
      <c r="E75" s="350"/>
      <c r="F75" s="350"/>
      <c r="G75" s="350"/>
      <c r="H75" s="350"/>
      <c r="I75" s="350"/>
      <c r="J75" s="350"/>
      <c r="K75" s="269"/>
    </row>
    <row r="76" spans="1:11" ht="17.25" customHeight="1">
      <c r="A76" s="15"/>
      <c r="B76" s="268"/>
      <c r="C76" s="270" t="s">
        <v>604</v>
      </c>
      <c r="D76" s="270"/>
      <c r="E76" s="270"/>
      <c r="F76" s="270" t="s">
        <v>605</v>
      </c>
      <c r="G76" s="271"/>
      <c r="H76" s="270" t="s">
        <v>44</v>
      </c>
      <c r="I76" s="270" t="s">
        <v>47</v>
      </c>
      <c r="J76" s="270" t="s">
        <v>606</v>
      </c>
      <c r="K76" s="269"/>
    </row>
    <row r="77" spans="1:11" ht="17.25" customHeight="1">
      <c r="A77" s="15"/>
      <c r="B77" s="268"/>
      <c r="C77" s="272" t="s">
        <v>607</v>
      </c>
      <c r="D77" s="272"/>
      <c r="E77" s="272"/>
      <c r="F77" s="273" t="s">
        <v>608</v>
      </c>
      <c r="G77" s="274"/>
      <c r="H77" s="272"/>
      <c r="I77" s="272"/>
      <c r="J77" s="272" t="s">
        <v>609</v>
      </c>
      <c r="K77" s="269"/>
    </row>
    <row r="78" spans="1:11" ht="5.25" customHeight="1">
      <c r="A78" s="15"/>
      <c r="B78" s="268"/>
      <c r="C78" s="275"/>
      <c r="D78" s="275"/>
      <c r="E78" s="275"/>
      <c r="F78" s="275"/>
      <c r="G78" s="276"/>
      <c r="H78" s="275"/>
      <c r="I78" s="275"/>
      <c r="J78" s="275"/>
      <c r="K78" s="269"/>
    </row>
    <row r="79" spans="1:11" ht="15" customHeight="1">
      <c r="A79" s="15"/>
      <c r="B79" s="268"/>
      <c r="C79" s="257" t="s">
        <v>43</v>
      </c>
      <c r="D79" s="277"/>
      <c r="E79" s="277"/>
      <c r="F79" s="278" t="s">
        <v>610</v>
      </c>
      <c r="G79" s="279"/>
      <c r="H79" s="257" t="s">
        <v>611</v>
      </c>
      <c r="I79" s="257" t="s">
        <v>612</v>
      </c>
      <c r="J79" s="257">
        <v>20</v>
      </c>
      <c r="K79" s="269"/>
    </row>
    <row r="80" spans="1:11" ht="15" customHeight="1">
      <c r="A80" s="15"/>
      <c r="B80" s="268"/>
      <c r="C80" s="257" t="s">
        <v>613</v>
      </c>
      <c r="D80" s="257"/>
      <c r="E80" s="257"/>
      <c r="F80" s="278" t="s">
        <v>610</v>
      </c>
      <c r="G80" s="279"/>
      <c r="H80" s="257" t="s">
        <v>614</v>
      </c>
      <c r="I80" s="257" t="s">
        <v>612</v>
      </c>
      <c r="J80" s="257">
        <v>120</v>
      </c>
      <c r="K80" s="269"/>
    </row>
    <row r="81" spans="1:11" ht="15" customHeight="1">
      <c r="A81" s="15"/>
      <c r="B81" s="280"/>
      <c r="C81" s="257" t="s">
        <v>615</v>
      </c>
      <c r="D81" s="257"/>
      <c r="E81" s="257"/>
      <c r="F81" s="278" t="s">
        <v>616</v>
      </c>
      <c r="G81" s="279"/>
      <c r="H81" s="257" t="s">
        <v>617</v>
      </c>
      <c r="I81" s="257" t="s">
        <v>612</v>
      </c>
      <c r="J81" s="257">
        <v>50</v>
      </c>
      <c r="K81" s="269"/>
    </row>
    <row r="82" spans="1:11" ht="15" customHeight="1">
      <c r="A82" s="15"/>
      <c r="B82" s="280"/>
      <c r="C82" s="257" t="s">
        <v>618</v>
      </c>
      <c r="D82" s="257"/>
      <c r="E82" s="257"/>
      <c r="F82" s="278" t="s">
        <v>610</v>
      </c>
      <c r="G82" s="279"/>
      <c r="H82" s="257" t="s">
        <v>619</v>
      </c>
      <c r="I82" s="257" t="s">
        <v>620</v>
      </c>
      <c r="J82" s="257"/>
      <c r="K82" s="269"/>
    </row>
    <row r="83" spans="1:11" ht="15" customHeight="1">
      <c r="A83" s="15"/>
      <c r="B83" s="280"/>
      <c r="C83" s="257" t="s">
        <v>621</v>
      </c>
      <c r="D83" s="257"/>
      <c r="E83" s="257"/>
      <c r="F83" s="278" t="s">
        <v>616</v>
      </c>
      <c r="G83" s="257"/>
      <c r="H83" s="257" t="s">
        <v>622</v>
      </c>
      <c r="I83" s="257" t="s">
        <v>612</v>
      </c>
      <c r="J83" s="257">
        <v>15</v>
      </c>
      <c r="K83" s="269"/>
    </row>
    <row r="84" spans="1:11" ht="15" customHeight="1">
      <c r="A84" s="15"/>
      <c r="B84" s="280"/>
      <c r="C84" s="257" t="s">
        <v>623</v>
      </c>
      <c r="D84" s="257"/>
      <c r="E84" s="257"/>
      <c r="F84" s="278" t="s">
        <v>616</v>
      </c>
      <c r="G84" s="257"/>
      <c r="H84" s="257" t="s">
        <v>624</v>
      </c>
      <c r="I84" s="257" t="s">
        <v>612</v>
      </c>
      <c r="J84" s="257">
        <v>15</v>
      </c>
      <c r="K84" s="269"/>
    </row>
    <row r="85" spans="1:11" ht="15" customHeight="1">
      <c r="A85" s="15"/>
      <c r="B85" s="280"/>
      <c r="C85" s="257" t="s">
        <v>625</v>
      </c>
      <c r="D85" s="257"/>
      <c r="E85" s="257"/>
      <c r="F85" s="278" t="s">
        <v>616</v>
      </c>
      <c r="G85" s="257"/>
      <c r="H85" s="257" t="s">
        <v>626</v>
      </c>
      <c r="I85" s="257" t="s">
        <v>612</v>
      </c>
      <c r="J85" s="257">
        <v>20</v>
      </c>
      <c r="K85" s="269"/>
    </row>
    <row r="86" spans="1:11" ht="15" customHeight="1">
      <c r="A86" s="15"/>
      <c r="B86" s="280"/>
      <c r="C86" s="257" t="s">
        <v>627</v>
      </c>
      <c r="D86" s="257"/>
      <c r="E86" s="257"/>
      <c r="F86" s="278" t="s">
        <v>616</v>
      </c>
      <c r="G86" s="257"/>
      <c r="H86" s="257" t="s">
        <v>628</v>
      </c>
      <c r="I86" s="257" t="s">
        <v>612</v>
      </c>
      <c r="J86" s="257">
        <v>20</v>
      </c>
      <c r="K86" s="269"/>
    </row>
    <row r="87" spans="1:11" ht="15" customHeight="1">
      <c r="A87" s="15"/>
      <c r="B87" s="280"/>
      <c r="C87" s="257" t="s">
        <v>629</v>
      </c>
      <c r="D87" s="257"/>
      <c r="E87" s="257"/>
      <c r="F87" s="278" t="s">
        <v>616</v>
      </c>
      <c r="G87" s="279"/>
      <c r="H87" s="257" t="s">
        <v>630</v>
      </c>
      <c r="I87" s="257" t="s">
        <v>612</v>
      </c>
      <c r="J87" s="257">
        <v>50</v>
      </c>
      <c r="K87" s="269"/>
    </row>
    <row r="88" spans="1:11" ht="15" customHeight="1">
      <c r="A88" s="15"/>
      <c r="B88" s="280"/>
      <c r="C88" s="257" t="s">
        <v>631</v>
      </c>
      <c r="D88" s="257"/>
      <c r="E88" s="257"/>
      <c r="F88" s="278" t="s">
        <v>616</v>
      </c>
      <c r="G88" s="279"/>
      <c r="H88" s="257" t="s">
        <v>632</v>
      </c>
      <c r="I88" s="257" t="s">
        <v>612</v>
      </c>
      <c r="J88" s="257">
        <v>20</v>
      </c>
      <c r="K88" s="269"/>
    </row>
    <row r="89" spans="1:11" ht="15" customHeight="1">
      <c r="A89" s="15"/>
      <c r="B89" s="280"/>
      <c r="C89" s="257" t="s">
        <v>633</v>
      </c>
      <c r="D89" s="257"/>
      <c r="E89" s="257"/>
      <c r="F89" s="278" t="s">
        <v>616</v>
      </c>
      <c r="G89" s="279"/>
      <c r="H89" s="257" t="s">
        <v>634</v>
      </c>
      <c r="I89" s="257" t="s">
        <v>612</v>
      </c>
      <c r="J89" s="257">
        <v>20</v>
      </c>
      <c r="K89" s="269"/>
    </row>
    <row r="90" spans="1:11" ht="15" customHeight="1">
      <c r="A90" s="15"/>
      <c r="B90" s="280"/>
      <c r="C90" s="257" t="s">
        <v>635</v>
      </c>
      <c r="D90" s="257"/>
      <c r="E90" s="257"/>
      <c r="F90" s="278" t="s">
        <v>616</v>
      </c>
      <c r="G90" s="279"/>
      <c r="H90" s="257" t="s">
        <v>636</v>
      </c>
      <c r="I90" s="257" t="s">
        <v>612</v>
      </c>
      <c r="J90" s="257">
        <v>50</v>
      </c>
      <c r="K90" s="269"/>
    </row>
    <row r="91" spans="1:11" ht="15" customHeight="1">
      <c r="A91" s="15"/>
      <c r="B91" s="280"/>
      <c r="C91" s="257" t="s">
        <v>637</v>
      </c>
      <c r="D91" s="257"/>
      <c r="E91" s="257"/>
      <c r="F91" s="278" t="s">
        <v>616</v>
      </c>
      <c r="G91" s="279"/>
      <c r="H91" s="257" t="s">
        <v>637</v>
      </c>
      <c r="I91" s="257" t="s">
        <v>612</v>
      </c>
      <c r="J91" s="257">
        <v>50</v>
      </c>
      <c r="K91" s="269"/>
    </row>
    <row r="92" spans="1:11" ht="15" customHeight="1">
      <c r="A92" s="15"/>
      <c r="B92" s="280"/>
      <c r="C92" s="257" t="s">
        <v>638</v>
      </c>
      <c r="D92" s="257"/>
      <c r="E92" s="257"/>
      <c r="F92" s="278" t="s">
        <v>616</v>
      </c>
      <c r="G92" s="279"/>
      <c r="H92" s="257" t="s">
        <v>639</v>
      </c>
      <c r="I92" s="257" t="s">
        <v>612</v>
      </c>
      <c r="J92" s="257">
        <v>255</v>
      </c>
      <c r="K92" s="269"/>
    </row>
    <row r="93" spans="1:11" ht="15" customHeight="1">
      <c r="A93" s="15"/>
      <c r="B93" s="280"/>
      <c r="C93" s="257" t="s">
        <v>640</v>
      </c>
      <c r="D93" s="257"/>
      <c r="E93" s="257"/>
      <c r="F93" s="278" t="s">
        <v>610</v>
      </c>
      <c r="G93" s="279"/>
      <c r="H93" s="257" t="s">
        <v>641</v>
      </c>
      <c r="I93" s="257" t="s">
        <v>642</v>
      </c>
      <c r="J93" s="257"/>
      <c r="K93" s="269"/>
    </row>
    <row r="94" spans="1:11" ht="15" customHeight="1">
      <c r="A94" s="15"/>
      <c r="B94" s="280"/>
      <c r="C94" s="257" t="s">
        <v>643</v>
      </c>
      <c r="D94" s="257"/>
      <c r="E94" s="257"/>
      <c r="F94" s="278" t="s">
        <v>610</v>
      </c>
      <c r="G94" s="279"/>
      <c r="H94" s="257" t="s">
        <v>644</v>
      </c>
      <c r="I94" s="257" t="s">
        <v>645</v>
      </c>
      <c r="J94" s="257"/>
      <c r="K94" s="269"/>
    </row>
    <row r="95" spans="1:11" ht="15" customHeight="1">
      <c r="A95" s="15"/>
      <c r="B95" s="280"/>
      <c r="C95" s="257" t="s">
        <v>646</v>
      </c>
      <c r="D95" s="257"/>
      <c r="E95" s="257"/>
      <c r="F95" s="278" t="s">
        <v>610</v>
      </c>
      <c r="G95" s="279"/>
      <c r="H95" s="257" t="s">
        <v>646</v>
      </c>
      <c r="I95" s="257" t="s">
        <v>645</v>
      </c>
      <c r="J95" s="257"/>
      <c r="K95" s="269"/>
    </row>
    <row r="96" spans="1:11" ht="15" customHeight="1">
      <c r="A96" s="15"/>
      <c r="B96" s="280"/>
      <c r="C96" s="257" t="s">
        <v>29</v>
      </c>
      <c r="D96" s="257"/>
      <c r="E96" s="257"/>
      <c r="F96" s="278" t="s">
        <v>610</v>
      </c>
      <c r="G96" s="279"/>
      <c r="H96" s="257" t="s">
        <v>647</v>
      </c>
      <c r="I96" s="257" t="s">
        <v>645</v>
      </c>
      <c r="J96" s="257"/>
      <c r="K96" s="269"/>
    </row>
    <row r="97" spans="1:11" ht="15" customHeight="1">
      <c r="A97" s="15"/>
      <c r="B97" s="280"/>
      <c r="C97" s="257" t="s">
        <v>39</v>
      </c>
      <c r="D97" s="257"/>
      <c r="E97" s="257"/>
      <c r="F97" s="278" t="s">
        <v>610</v>
      </c>
      <c r="G97" s="279"/>
      <c r="H97" s="257" t="s">
        <v>648</v>
      </c>
      <c r="I97" s="257" t="s">
        <v>645</v>
      </c>
      <c r="J97" s="257"/>
      <c r="K97" s="269"/>
    </row>
    <row r="98" spans="1:11" ht="15" customHeight="1">
      <c r="A98" s="15"/>
      <c r="B98" s="281"/>
      <c r="C98" s="282"/>
      <c r="D98" s="282"/>
      <c r="E98" s="282"/>
      <c r="F98" s="282"/>
      <c r="G98" s="282"/>
      <c r="H98" s="282"/>
      <c r="I98" s="282"/>
      <c r="J98" s="282"/>
      <c r="K98" s="283"/>
    </row>
    <row r="99" spans="1:11" ht="18.75" customHeight="1">
      <c r="A99" s="15"/>
      <c r="B99" s="284"/>
      <c r="C99" s="285"/>
      <c r="D99" s="285"/>
      <c r="E99" s="285"/>
      <c r="F99" s="285"/>
      <c r="G99" s="285"/>
      <c r="H99" s="285"/>
      <c r="I99" s="285"/>
      <c r="J99" s="285"/>
      <c r="K99" s="284"/>
    </row>
    <row r="100" spans="1:11" ht="18.75" customHeight="1">
      <c r="A100" s="15"/>
      <c r="B100" s="264"/>
      <c r="C100" s="264"/>
      <c r="D100" s="264"/>
      <c r="E100" s="264"/>
      <c r="F100" s="264"/>
      <c r="G100" s="264"/>
      <c r="H100" s="264"/>
      <c r="I100" s="264"/>
      <c r="J100" s="264"/>
      <c r="K100" s="264"/>
    </row>
    <row r="101" spans="1:11" ht="7.5" customHeight="1">
      <c r="A101" s="15"/>
      <c r="B101" s="265"/>
      <c r="C101" s="266"/>
      <c r="D101" s="266"/>
      <c r="E101" s="266"/>
      <c r="F101" s="266"/>
      <c r="G101" s="266"/>
      <c r="H101" s="266"/>
      <c r="I101" s="266"/>
      <c r="J101" s="266"/>
      <c r="K101" s="267"/>
    </row>
    <row r="102" spans="1:11" ht="45" customHeight="1">
      <c r="A102" s="15"/>
      <c r="B102" s="268"/>
      <c r="C102" s="350" t="s">
        <v>649</v>
      </c>
      <c r="D102" s="350"/>
      <c r="E102" s="350"/>
      <c r="F102" s="350"/>
      <c r="G102" s="350"/>
      <c r="H102" s="350"/>
      <c r="I102" s="350"/>
      <c r="J102" s="350"/>
      <c r="K102" s="269"/>
    </row>
    <row r="103" spans="1:11" ht="17.25" customHeight="1">
      <c r="A103" s="15"/>
      <c r="B103" s="268"/>
      <c r="C103" s="270" t="s">
        <v>604</v>
      </c>
      <c r="D103" s="270"/>
      <c r="E103" s="270"/>
      <c r="F103" s="270" t="s">
        <v>605</v>
      </c>
      <c r="G103" s="271"/>
      <c r="H103" s="270" t="s">
        <v>44</v>
      </c>
      <c r="I103" s="270" t="s">
        <v>47</v>
      </c>
      <c r="J103" s="270" t="s">
        <v>606</v>
      </c>
      <c r="K103" s="269"/>
    </row>
    <row r="104" spans="1:11" ht="17.25" customHeight="1">
      <c r="A104" s="15"/>
      <c r="B104" s="268"/>
      <c r="C104" s="272" t="s">
        <v>607</v>
      </c>
      <c r="D104" s="272"/>
      <c r="E104" s="272"/>
      <c r="F104" s="273" t="s">
        <v>608</v>
      </c>
      <c r="G104" s="274"/>
      <c r="H104" s="272"/>
      <c r="I104" s="272"/>
      <c r="J104" s="272" t="s">
        <v>609</v>
      </c>
      <c r="K104" s="269"/>
    </row>
    <row r="105" spans="1:11" ht="5.25" customHeight="1">
      <c r="A105" s="15"/>
      <c r="B105" s="268"/>
      <c r="C105" s="270"/>
      <c r="D105" s="270"/>
      <c r="E105" s="270"/>
      <c r="F105" s="270"/>
      <c r="G105" s="286"/>
      <c r="H105" s="270"/>
      <c r="I105" s="270"/>
      <c r="J105" s="270"/>
      <c r="K105" s="269"/>
    </row>
    <row r="106" spans="1:11" ht="15" customHeight="1">
      <c r="A106" s="15"/>
      <c r="B106" s="268"/>
      <c r="C106" s="257" t="s">
        <v>43</v>
      </c>
      <c r="D106" s="277"/>
      <c r="E106" s="277"/>
      <c r="F106" s="278" t="s">
        <v>610</v>
      </c>
      <c r="G106" s="257"/>
      <c r="H106" s="257" t="s">
        <v>650</v>
      </c>
      <c r="I106" s="257" t="s">
        <v>612</v>
      </c>
      <c r="J106" s="257">
        <v>20</v>
      </c>
      <c r="K106" s="269"/>
    </row>
    <row r="107" spans="1:11" ht="15" customHeight="1">
      <c r="A107" s="15"/>
      <c r="B107" s="268"/>
      <c r="C107" s="257" t="s">
        <v>613</v>
      </c>
      <c r="D107" s="257"/>
      <c r="E107" s="257"/>
      <c r="F107" s="278" t="s">
        <v>610</v>
      </c>
      <c r="G107" s="257"/>
      <c r="H107" s="257" t="s">
        <v>650</v>
      </c>
      <c r="I107" s="257" t="s">
        <v>612</v>
      </c>
      <c r="J107" s="257">
        <v>120</v>
      </c>
      <c r="K107" s="269"/>
    </row>
    <row r="108" spans="1:11" ht="15" customHeight="1">
      <c r="A108" s="15"/>
      <c r="B108" s="280"/>
      <c r="C108" s="257" t="s">
        <v>615</v>
      </c>
      <c r="D108" s="257"/>
      <c r="E108" s="257"/>
      <c r="F108" s="278" t="s">
        <v>616</v>
      </c>
      <c r="G108" s="257"/>
      <c r="H108" s="257" t="s">
        <v>650</v>
      </c>
      <c r="I108" s="257" t="s">
        <v>612</v>
      </c>
      <c r="J108" s="257">
        <v>50</v>
      </c>
      <c r="K108" s="269"/>
    </row>
    <row r="109" spans="1:11" ht="15" customHeight="1">
      <c r="A109" s="15"/>
      <c r="B109" s="280"/>
      <c r="C109" s="257" t="s">
        <v>618</v>
      </c>
      <c r="D109" s="257"/>
      <c r="E109" s="257"/>
      <c r="F109" s="278" t="s">
        <v>610</v>
      </c>
      <c r="G109" s="257"/>
      <c r="H109" s="257" t="s">
        <v>650</v>
      </c>
      <c r="I109" s="257" t="s">
        <v>620</v>
      </c>
      <c r="J109" s="257"/>
      <c r="K109" s="269"/>
    </row>
    <row r="110" spans="1:11" ht="15" customHeight="1">
      <c r="A110" s="15"/>
      <c r="B110" s="280"/>
      <c r="C110" s="257" t="s">
        <v>629</v>
      </c>
      <c r="D110" s="257"/>
      <c r="E110" s="257"/>
      <c r="F110" s="278" t="s">
        <v>616</v>
      </c>
      <c r="G110" s="257"/>
      <c r="H110" s="257" t="s">
        <v>650</v>
      </c>
      <c r="I110" s="257" t="s">
        <v>612</v>
      </c>
      <c r="J110" s="257">
        <v>50</v>
      </c>
      <c r="K110" s="269"/>
    </row>
    <row r="111" spans="1:11" ht="15" customHeight="1">
      <c r="A111" s="15"/>
      <c r="B111" s="280"/>
      <c r="C111" s="257" t="s">
        <v>637</v>
      </c>
      <c r="D111" s="257"/>
      <c r="E111" s="257"/>
      <c r="F111" s="278" t="s">
        <v>616</v>
      </c>
      <c r="G111" s="257"/>
      <c r="H111" s="257" t="s">
        <v>650</v>
      </c>
      <c r="I111" s="257" t="s">
        <v>612</v>
      </c>
      <c r="J111" s="257">
        <v>50</v>
      </c>
      <c r="K111" s="269"/>
    </row>
    <row r="112" spans="1:11" ht="15" customHeight="1">
      <c r="A112" s="15"/>
      <c r="B112" s="280"/>
      <c r="C112" s="257" t="s">
        <v>635</v>
      </c>
      <c r="D112" s="257"/>
      <c r="E112" s="257"/>
      <c r="F112" s="278" t="s">
        <v>616</v>
      </c>
      <c r="G112" s="257"/>
      <c r="H112" s="257" t="s">
        <v>650</v>
      </c>
      <c r="I112" s="257" t="s">
        <v>612</v>
      </c>
      <c r="J112" s="257">
        <v>50</v>
      </c>
      <c r="K112" s="269"/>
    </row>
    <row r="113" spans="1:11" ht="15" customHeight="1">
      <c r="A113" s="15"/>
      <c r="B113" s="280"/>
      <c r="C113" s="257" t="s">
        <v>43</v>
      </c>
      <c r="D113" s="257"/>
      <c r="E113" s="257"/>
      <c r="F113" s="278" t="s">
        <v>610</v>
      </c>
      <c r="G113" s="257"/>
      <c r="H113" s="257" t="s">
        <v>651</v>
      </c>
      <c r="I113" s="257" t="s">
        <v>612</v>
      </c>
      <c r="J113" s="257">
        <v>20</v>
      </c>
      <c r="K113" s="269"/>
    </row>
    <row r="114" spans="1:11" ht="15" customHeight="1">
      <c r="A114" s="15"/>
      <c r="B114" s="280"/>
      <c r="C114" s="257" t="s">
        <v>652</v>
      </c>
      <c r="D114" s="257"/>
      <c r="E114" s="257"/>
      <c r="F114" s="278" t="s">
        <v>610</v>
      </c>
      <c r="G114" s="257"/>
      <c r="H114" s="257" t="s">
        <v>653</v>
      </c>
      <c r="I114" s="257" t="s">
        <v>612</v>
      </c>
      <c r="J114" s="257">
        <v>120</v>
      </c>
      <c r="K114" s="269"/>
    </row>
    <row r="115" spans="1:11" ht="15" customHeight="1">
      <c r="A115" s="15"/>
      <c r="B115" s="280"/>
      <c r="C115" s="257" t="s">
        <v>29</v>
      </c>
      <c r="D115" s="257"/>
      <c r="E115" s="257"/>
      <c r="F115" s="278" t="s">
        <v>610</v>
      </c>
      <c r="G115" s="257"/>
      <c r="H115" s="257" t="s">
        <v>654</v>
      </c>
      <c r="I115" s="257" t="s">
        <v>645</v>
      </c>
      <c r="J115" s="257"/>
      <c r="K115" s="269"/>
    </row>
    <row r="116" spans="1:11" ht="15" customHeight="1">
      <c r="A116" s="15"/>
      <c r="B116" s="280"/>
      <c r="C116" s="257" t="s">
        <v>39</v>
      </c>
      <c r="D116" s="257"/>
      <c r="E116" s="257"/>
      <c r="F116" s="278" t="s">
        <v>610</v>
      </c>
      <c r="G116" s="257"/>
      <c r="H116" s="257" t="s">
        <v>655</v>
      </c>
      <c r="I116" s="257" t="s">
        <v>645</v>
      </c>
      <c r="J116" s="257"/>
      <c r="K116" s="269"/>
    </row>
    <row r="117" spans="1:11" ht="15" customHeight="1">
      <c r="A117" s="15"/>
      <c r="B117" s="280"/>
      <c r="C117" s="257" t="s">
        <v>47</v>
      </c>
      <c r="D117" s="257"/>
      <c r="E117" s="257"/>
      <c r="F117" s="278" t="s">
        <v>610</v>
      </c>
      <c r="G117" s="257"/>
      <c r="H117" s="257" t="s">
        <v>656</v>
      </c>
      <c r="I117" s="257" t="s">
        <v>657</v>
      </c>
      <c r="J117" s="257"/>
      <c r="K117" s="269"/>
    </row>
    <row r="118" spans="1:11" ht="15" customHeight="1">
      <c r="A118" s="15"/>
      <c r="B118" s="281"/>
      <c r="C118" s="287"/>
      <c r="D118" s="287"/>
      <c r="E118" s="287"/>
      <c r="F118" s="287"/>
      <c r="G118" s="287"/>
      <c r="H118" s="287"/>
      <c r="I118" s="287"/>
      <c r="J118" s="287"/>
      <c r="K118" s="283"/>
    </row>
    <row r="119" spans="1:11" ht="18.75" customHeight="1">
      <c r="A119" s="15"/>
      <c r="B119" s="288"/>
      <c r="C119" s="289"/>
      <c r="D119" s="289"/>
      <c r="E119" s="289"/>
      <c r="F119" s="290"/>
      <c r="G119" s="289"/>
      <c r="H119" s="289"/>
      <c r="I119" s="289"/>
      <c r="J119" s="289"/>
      <c r="K119" s="288"/>
    </row>
    <row r="120" spans="1:11" ht="18.75" customHeight="1">
      <c r="A120" s="15"/>
      <c r="B120" s="264"/>
      <c r="C120" s="264"/>
      <c r="D120" s="264"/>
      <c r="E120" s="264"/>
      <c r="F120" s="264"/>
      <c r="G120" s="264"/>
      <c r="H120" s="264"/>
      <c r="I120" s="264"/>
      <c r="J120" s="264"/>
      <c r="K120" s="264"/>
    </row>
    <row r="121" spans="1:11" ht="7.5" customHeight="1">
      <c r="A121" s="15"/>
      <c r="B121" s="291"/>
      <c r="C121" s="292"/>
      <c r="D121" s="292"/>
      <c r="E121" s="292"/>
      <c r="F121" s="292"/>
      <c r="G121" s="292"/>
      <c r="H121" s="292"/>
      <c r="I121" s="292"/>
      <c r="J121" s="292"/>
      <c r="K121" s="293"/>
    </row>
    <row r="122" spans="1:11" ht="45" customHeight="1">
      <c r="A122" s="15"/>
      <c r="B122" s="294"/>
      <c r="C122" s="344" t="s">
        <v>658</v>
      </c>
      <c r="D122" s="344"/>
      <c r="E122" s="344"/>
      <c r="F122" s="344"/>
      <c r="G122" s="344"/>
      <c r="H122" s="344"/>
      <c r="I122" s="344"/>
      <c r="J122" s="344"/>
      <c r="K122" s="295"/>
    </row>
    <row r="123" spans="1:11" ht="17.25" customHeight="1">
      <c r="A123" s="15"/>
      <c r="B123" s="296"/>
      <c r="C123" s="270" t="s">
        <v>604</v>
      </c>
      <c r="D123" s="270"/>
      <c r="E123" s="270"/>
      <c r="F123" s="270" t="s">
        <v>605</v>
      </c>
      <c r="G123" s="271"/>
      <c r="H123" s="270" t="s">
        <v>44</v>
      </c>
      <c r="I123" s="270" t="s">
        <v>47</v>
      </c>
      <c r="J123" s="270" t="s">
        <v>606</v>
      </c>
      <c r="K123" s="297"/>
    </row>
    <row r="124" spans="1:11" ht="17.25" customHeight="1">
      <c r="A124" s="15"/>
      <c r="B124" s="296"/>
      <c r="C124" s="272" t="s">
        <v>607</v>
      </c>
      <c r="D124" s="272"/>
      <c r="E124" s="272"/>
      <c r="F124" s="273" t="s">
        <v>608</v>
      </c>
      <c r="G124" s="274"/>
      <c r="H124" s="272"/>
      <c r="I124" s="272"/>
      <c r="J124" s="272" t="s">
        <v>609</v>
      </c>
      <c r="K124" s="297"/>
    </row>
    <row r="125" spans="1:11" ht="5.25" customHeight="1">
      <c r="A125" s="15"/>
      <c r="B125" s="298"/>
      <c r="C125" s="275"/>
      <c r="D125" s="275"/>
      <c r="E125" s="275"/>
      <c r="F125" s="275"/>
      <c r="G125" s="299"/>
      <c r="H125" s="275"/>
      <c r="I125" s="275"/>
      <c r="J125" s="275"/>
      <c r="K125" s="300"/>
    </row>
    <row r="126" spans="1:11" ht="15" customHeight="1">
      <c r="A126" s="15"/>
      <c r="B126" s="298"/>
      <c r="C126" s="257" t="s">
        <v>613</v>
      </c>
      <c r="D126" s="277"/>
      <c r="E126" s="277"/>
      <c r="F126" s="278" t="s">
        <v>610</v>
      </c>
      <c r="G126" s="257"/>
      <c r="H126" s="257" t="s">
        <v>650</v>
      </c>
      <c r="I126" s="257" t="s">
        <v>612</v>
      </c>
      <c r="J126" s="257">
        <v>120</v>
      </c>
      <c r="K126" s="301"/>
    </row>
    <row r="127" spans="1:11" ht="15" customHeight="1">
      <c r="A127" s="15"/>
      <c r="B127" s="298"/>
      <c r="C127" s="257" t="s">
        <v>659</v>
      </c>
      <c r="D127" s="257"/>
      <c r="E127" s="257"/>
      <c r="F127" s="278" t="s">
        <v>610</v>
      </c>
      <c r="G127" s="257"/>
      <c r="H127" s="257" t="s">
        <v>660</v>
      </c>
      <c r="I127" s="257" t="s">
        <v>612</v>
      </c>
      <c r="J127" s="257" t="s">
        <v>661</v>
      </c>
      <c r="K127" s="301"/>
    </row>
    <row r="128" spans="1:11" ht="15" customHeight="1">
      <c r="A128" s="15"/>
      <c r="B128" s="298"/>
      <c r="C128" s="257" t="s">
        <v>558</v>
      </c>
      <c r="D128" s="257"/>
      <c r="E128" s="257"/>
      <c r="F128" s="278" t="s">
        <v>610</v>
      </c>
      <c r="G128" s="257"/>
      <c r="H128" s="257" t="s">
        <v>662</v>
      </c>
      <c r="I128" s="257" t="s">
        <v>612</v>
      </c>
      <c r="J128" s="257" t="s">
        <v>661</v>
      </c>
      <c r="K128" s="301"/>
    </row>
    <row r="129" spans="1:11" ht="15" customHeight="1">
      <c r="A129" s="15"/>
      <c r="B129" s="298"/>
      <c r="C129" s="257" t="s">
        <v>621</v>
      </c>
      <c r="D129" s="257"/>
      <c r="E129" s="257"/>
      <c r="F129" s="278" t="s">
        <v>616</v>
      </c>
      <c r="G129" s="257"/>
      <c r="H129" s="257" t="s">
        <v>622</v>
      </c>
      <c r="I129" s="257" t="s">
        <v>612</v>
      </c>
      <c r="J129" s="257">
        <v>15</v>
      </c>
      <c r="K129" s="301"/>
    </row>
    <row r="130" spans="1:11" ht="15" customHeight="1">
      <c r="A130" s="15"/>
      <c r="B130" s="298"/>
      <c r="C130" s="257" t="s">
        <v>623</v>
      </c>
      <c r="D130" s="257"/>
      <c r="E130" s="257"/>
      <c r="F130" s="278" t="s">
        <v>616</v>
      </c>
      <c r="G130" s="257"/>
      <c r="H130" s="257" t="s">
        <v>624</v>
      </c>
      <c r="I130" s="257" t="s">
        <v>612</v>
      </c>
      <c r="J130" s="257">
        <v>15</v>
      </c>
      <c r="K130" s="301"/>
    </row>
    <row r="131" spans="1:11" ht="15" customHeight="1">
      <c r="A131" s="15"/>
      <c r="B131" s="298"/>
      <c r="C131" s="257" t="s">
        <v>625</v>
      </c>
      <c r="D131" s="257"/>
      <c r="E131" s="257"/>
      <c r="F131" s="278" t="s">
        <v>616</v>
      </c>
      <c r="G131" s="257"/>
      <c r="H131" s="257" t="s">
        <v>626</v>
      </c>
      <c r="I131" s="257" t="s">
        <v>612</v>
      </c>
      <c r="J131" s="257">
        <v>20</v>
      </c>
      <c r="K131" s="301"/>
    </row>
    <row r="132" spans="1:11" ht="15" customHeight="1">
      <c r="A132" s="15"/>
      <c r="B132" s="298"/>
      <c r="C132" s="257" t="s">
        <v>627</v>
      </c>
      <c r="D132" s="257"/>
      <c r="E132" s="257"/>
      <c r="F132" s="278" t="s">
        <v>616</v>
      </c>
      <c r="G132" s="257"/>
      <c r="H132" s="257" t="s">
        <v>628</v>
      </c>
      <c r="I132" s="257" t="s">
        <v>612</v>
      </c>
      <c r="J132" s="257">
        <v>20</v>
      </c>
      <c r="K132" s="301"/>
    </row>
    <row r="133" spans="1:11" ht="15" customHeight="1">
      <c r="A133" s="15"/>
      <c r="B133" s="298"/>
      <c r="C133" s="257" t="s">
        <v>615</v>
      </c>
      <c r="D133" s="257"/>
      <c r="E133" s="257"/>
      <c r="F133" s="278" t="s">
        <v>616</v>
      </c>
      <c r="G133" s="257"/>
      <c r="H133" s="257" t="s">
        <v>650</v>
      </c>
      <c r="I133" s="257" t="s">
        <v>612</v>
      </c>
      <c r="J133" s="257">
        <v>50</v>
      </c>
      <c r="K133" s="301"/>
    </row>
    <row r="134" spans="1:11" ht="15" customHeight="1">
      <c r="A134" s="15"/>
      <c r="B134" s="298"/>
      <c r="C134" s="257" t="s">
        <v>629</v>
      </c>
      <c r="D134" s="257"/>
      <c r="E134" s="257"/>
      <c r="F134" s="278" t="s">
        <v>616</v>
      </c>
      <c r="G134" s="257"/>
      <c r="H134" s="257" t="s">
        <v>650</v>
      </c>
      <c r="I134" s="257" t="s">
        <v>612</v>
      </c>
      <c r="J134" s="257">
        <v>50</v>
      </c>
      <c r="K134" s="301"/>
    </row>
    <row r="135" spans="1:11" ht="15" customHeight="1">
      <c r="A135" s="15"/>
      <c r="B135" s="298"/>
      <c r="C135" s="257" t="s">
        <v>635</v>
      </c>
      <c r="D135" s="257"/>
      <c r="E135" s="257"/>
      <c r="F135" s="278" t="s">
        <v>616</v>
      </c>
      <c r="G135" s="257"/>
      <c r="H135" s="257" t="s">
        <v>650</v>
      </c>
      <c r="I135" s="257" t="s">
        <v>612</v>
      </c>
      <c r="J135" s="257">
        <v>50</v>
      </c>
      <c r="K135" s="301"/>
    </row>
    <row r="136" spans="1:11" ht="15" customHeight="1">
      <c r="A136" s="15"/>
      <c r="B136" s="298"/>
      <c r="C136" s="257" t="s">
        <v>637</v>
      </c>
      <c r="D136" s="257"/>
      <c r="E136" s="257"/>
      <c r="F136" s="278" t="s">
        <v>616</v>
      </c>
      <c r="G136" s="257"/>
      <c r="H136" s="257" t="s">
        <v>650</v>
      </c>
      <c r="I136" s="257" t="s">
        <v>612</v>
      </c>
      <c r="J136" s="257">
        <v>50</v>
      </c>
      <c r="K136" s="301"/>
    </row>
    <row r="137" spans="1:11" ht="15" customHeight="1">
      <c r="A137" s="15"/>
      <c r="B137" s="298"/>
      <c r="C137" s="257" t="s">
        <v>638</v>
      </c>
      <c r="D137" s="257"/>
      <c r="E137" s="257"/>
      <c r="F137" s="278" t="s">
        <v>616</v>
      </c>
      <c r="G137" s="257"/>
      <c r="H137" s="257" t="s">
        <v>663</v>
      </c>
      <c r="I137" s="257" t="s">
        <v>612</v>
      </c>
      <c r="J137" s="257">
        <v>255</v>
      </c>
      <c r="K137" s="301"/>
    </row>
    <row r="138" spans="1:11" ht="15" customHeight="1">
      <c r="A138" s="15"/>
      <c r="B138" s="298"/>
      <c r="C138" s="257" t="s">
        <v>640</v>
      </c>
      <c r="D138" s="257"/>
      <c r="E138" s="257"/>
      <c r="F138" s="278" t="s">
        <v>610</v>
      </c>
      <c r="G138" s="257"/>
      <c r="H138" s="257" t="s">
        <v>664</v>
      </c>
      <c r="I138" s="257" t="s">
        <v>642</v>
      </c>
      <c r="J138" s="257"/>
      <c r="K138" s="301"/>
    </row>
    <row r="139" spans="1:11" ht="15" customHeight="1">
      <c r="A139" s="15"/>
      <c r="B139" s="298"/>
      <c r="C139" s="257" t="s">
        <v>643</v>
      </c>
      <c r="D139" s="257"/>
      <c r="E139" s="257"/>
      <c r="F139" s="278" t="s">
        <v>610</v>
      </c>
      <c r="G139" s="257"/>
      <c r="H139" s="257" t="s">
        <v>665</v>
      </c>
      <c r="I139" s="257" t="s">
        <v>645</v>
      </c>
      <c r="J139" s="257"/>
      <c r="K139" s="301"/>
    </row>
    <row r="140" spans="1:11" ht="15" customHeight="1">
      <c r="A140" s="15"/>
      <c r="B140" s="298"/>
      <c r="C140" s="257" t="s">
        <v>646</v>
      </c>
      <c r="D140" s="257"/>
      <c r="E140" s="257"/>
      <c r="F140" s="278" t="s">
        <v>610</v>
      </c>
      <c r="G140" s="257"/>
      <c r="H140" s="257" t="s">
        <v>646</v>
      </c>
      <c r="I140" s="257" t="s">
        <v>645</v>
      </c>
      <c r="J140" s="257"/>
      <c r="K140" s="301"/>
    </row>
    <row r="141" spans="1:11" ht="15" customHeight="1">
      <c r="A141" s="15"/>
      <c r="B141" s="298"/>
      <c r="C141" s="257" t="s">
        <v>29</v>
      </c>
      <c r="D141" s="257"/>
      <c r="E141" s="257"/>
      <c r="F141" s="278" t="s">
        <v>610</v>
      </c>
      <c r="G141" s="257"/>
      <c r="H141" s="257" t="s">
        <v>666</v>
      </c>
      <c r="I141" s="257" t="s">
        <v>645</v>
      </c>
      <c r="J141" s="257"/>
      <c r="K141" s="301"/>
    </row>
    <row r="142" spans="1:11" ht="15" customHeight="1">
      <c r="A142" s="15"/>
      <c r="B142" s="298"/>
      <c r="C142" s="257" t="s">
        <v>667</v>
      </c>
      <c r="D142" s="257"/>
      <c r="E142" s="257"/>
      <c r="F142" s="278" t="s">
        <v>610</v>
      </c>
      <c r="G142" s="257"/>
      <c r="H142" s="257" t="s">
        <v>668</v>
      </c>
      <c r="I142" s="257" t="s">
        <v>645</v>
      </c>
      <c r="J142" s="257"/>
      <c r="K142" s="301"/>
    </row>
    <row r="143" spans="1:11" ht="15" customHeight="1">
      <c r="A143" s="15"/>
      <c r="B143" s="302"/>
      <c r="C143" s="303"/>
      <c r="D143" s="303"/>
      <c r="E143" s="303"/>
      <c r="F143" s="303"/>
      <c r="G143" s="303"/>
      <c r="H143" s="303"/>
      <c r="I143" s="303"/>
      <c r="J143" s="303"/>
      <c r="K143" s="304"/>
    </row>
    <row r="144" spans="1:11" ht="18.75" customHeight="1">
      <c r="A144" s="15"/>
      <c r="B144" s="289"/>
      <c r="C144" s="289"/>
      <c r="D144" s="289"/>
      <c r="E144" s="289"/>
      <c r="F144" s="290"/>
      <c r="G144" s="289"/>
      <c r="H144" s="289"/>
      <c r="I144" s="289"/>
      <c r="J144" s="289"/>
      <c r="K144" s="289"/>
    </row>
    <row r="145" spans="1:11" ht="18.75" customHeight="1">
      <c r="A145" s="15"/>
      <c r="B145" s="264"/>
      <c r="C145" s="264"/>
      <c r="D145" s="264"/>
      <c r="E145" s="264"/>
      <c r="F145" s="264"/>
      <c r="G145" s="264"/>
      <c r="H145" s="264"/>
      <c r="I145" s="264"/>
      <c r="J145" s="264"/>
      <c r="K145" s="264"/>
    </row>
    <row r="146" spans="1:11" ht="7.5" customHeight="1">
      <c r="A146" s="15"/>
      <c r="B146" s="265"/>
      <c r="C146" s="266"/>
      <c r="D146" s="266"/>
      <c r="E146" s="266"/>
      <c r="F146" s="266"/>
      <c r="G146" s="266"/>
      <c r="H146" s="266"/>
      <c r="I146" s="266"/>
      <c r="J146" s="266"/>
      <c r="K146" s="267"/>
    </row>
    <row r="147" spans="1:11" ht="45" customHeight="1">
      <c r="A147" s="15"/>
      <c r="B147" s="268"/>
      <c r="C147" s="350" t="s">
        <v>669</v>
      </c>
      <c r="D147" s="350"/>
      <c r="E147" s="350"/>
      <c r="F147" s="350"/>
      <c r="G147" s="350"/>
      <c r="H147" s="350"/>
      <c r="I147" s="350"/>
      <c r="J147" s="350"/>
      <c r="K147" s="269"/>
    </row>
    <row r="148" spans="1:11" ht="17.25" customHeight="1">
      <c r="A148" s="15"/>
      <c r="B148" s="268"/>
      <c r="C148" s="270" t="s">
        <v>604</v>
      </c>
      <c r="D148" s="270"/>
      <c r="E148" s="270"/>
      <c r="F148" s="270" t="s">
        <v>605</v>
      </c>
      <c r="G148" s="271"/>
      <c r="H148" s="270" t="s">
        <v>44</v>
      </c>
      <c r="I148" s="270" t="s">
        <v>47</v>
      </c>
      <c r="J148" s="270" t="s">
        <v>606</v>
      </c>
      <c r="K148" s="269"/>
    </row>
    <row r="149" spans="1:11" ht="17.25" customHeight="1">
      <c r="A149" s="15"/>
      <c r="B149" s="268"/>
      <c r="C149" s="272" t="s">
        <v>607</v>
      </c>
      <c r="D149" s="272"/>
      <c r="E149" s="272"/>
      <c r="F149" s="273" t="s">
        <v>608</v>
      </c>
      <c r="G149" s="274"/>
      <c r="H149" s="272"/>
      <c r="I149" s="272"/>
      <c r="J149" s="272" t="s">
        <v>609</v>
      </c>
      <c r="K149" s="269"/>
    </row>
    <row r="150" spans="1:11" ht="5.25" customHeight="1">
      <c r="A150" s="15"/>
      <c r="B150" s="280"/>
      <c r="C150" s="275"/>
      <c r="D150" s="275"/>
      <c r="E150" s="275"/>
      <c r="F150" s="275"/>
      <c r="G150" s="276"/>
      <c r="H150" s="275"/>
      <c r="I150" s="275"/>
      <c r="J150" s="275"/>
      <c r="K150" s="301"/>
    </row>
    <row r="151" spans="1:11" ht="15" customHeight="1">
      <c r="A151" s="15"/>
      <c r="B151" s="280"/>
      <c r="C151" s="305" t="s">
        <v>613</v>
      </c>
      <c r="D151" s="257"/>
      <c r="E151" s="257"/>
      <c r="F151" s="306" t="s">
        <v>610</v>
      </c>
      <c r="G151" s="257"/>
      <c r="H151" s="305" t="s">
        <v>650</v>
      </c>
      <c r="I151" s="305" t="s">
        <v>612</v>
      </c>
      <c r="J151" s="305">
        <v>120</v>
      </c>
      <c r="K151" s="301"/>
    </row>
    <row r="152" spans="1:11" ht="15" customHeight="1">
      <c r="A152" s="15"/>
      <c r="B152" s="280"/>
      <c r="C152" s="305" t="s">
        <v>659</v>
      </c>
      <c r="D152" s="257"/>
      <c r="E152" s="257"/>
      <c r="F152" s="306" t="s">
        <v>610</v>
      </c>
      <c r="G152" s="257"/>
      <c r="H152" s="305" t="s">
        <v>670</v>
      </c>
      <c r="I152" s="305" t="s">
        <v>612</v>
      </c>
      <c r="J152" s="305" t="s">
        <v>661</v>
      </c>
      <c r="K152" s="301"/>
    </row>
    <row r="153" spans="1:11" ht="15" customHeight="1">
      <c r="A153" s="15"/>
      <c r="B153" s="280"/>
      <c r="C153" s="305" t="s">
        <v>558</v>
      </c>
      <c r="D153" s="257"/>
      <c r="E153" s="257"/>
      <c r="F153" s="306" t="s">
        <v>610</v>
      </c>
      <c r="G153" s="257"/>
      <c r="H153" s="305" t="s">
        <v>671</v>
      </c>
      <c r="I153" s="305" t="s">
        <v>612</v>
      </c>
      <c r="J153" s="305" t="s">
        <v>661</v>
      </c>
      <c r="K153" s="301"/>
    </row>
    <row r="154" spans="1:11" ht="15" customHeight="1">
      <c r="A154" s="15"/>
      <c r="B154" s="280"/>
      <c r="C154" s="305" t="s">
        <v>615</v>
      </c>
      <c r="D154" s="257"/>
      <c r="E154" s="257"/>
      <c r="F154" s="306" t="s">
        <v>616</v>
      </c>
      <c r="G154" s="257"/>
      <c r="H154" s="305" t="s">
        <v>650</v>
      </c>
      <c r="I154" s="305" t="s">
        <v>612</v>
      </c>
      <c r="J154" s="305">
        <v>50</v>
      </c>
      <c r="K154" s="301"/>
    </row>
    <row r="155" spans="1:11" ht="15" customHeight="1">
      <c r="A155" s="15"/>
      <c r="B155" s="280"/>
      <c r="C155" s="305" t="s">
        <v>618</v>
      </c>
      <c r="D155" s="257"/>
      <c r="E155" s="257"/>
      <c r="F155" s="306" t="s">
        <v>610</v>
      </c>
      <c r="G155" s="257"/>
      <c r="H155" s="305" t="s">
        <v>650</v>
      </c>
      <c r="I155" s="305" t="s">
        <v>620</v>
      </c>
      <c r="J155" s="305"/>
      <c r="K155" s="301"/>
    </row>
    <row r="156" spans="1:11" ht="15" customHeight="1">
      <c r="A156" s="15"/>
      <c r="B156" s="280"/>
      <c r="C156" s="305" t="s">
        <v>629</v>
      </c>
      <c r="D156" s="257"/>
      <c r="E156" s="257"/>
      <c r="F156" s="306" t="s">
        <v>616</v>
      </c>
      <c r="G156" s="257"/>
      <c r="H156" s="305" t="s">
        <v>650</v>
      </c>
      <c r="I156" s="305" t="s">
        <v>612</v>
      </c>
      <c r="J156" s="305">
        <v>50</v>
      </c>
      <c r="K156" s="301"/>
    </row>
    <row r="157" spans="1:11" ht="15" customHeight="1">
      <c r="A157" s="15"/>
      <c r="B157" s="280"/>
      <c r="C157" s="305" t="s">
        <v>637</v>
      </c>
      <c r="D157" s="257"/>
      <c r="E157" s="257"/>
      <c r="F157" s="306" t="s">
        <v>616</v>
      </c>
      <c r="G157" s="257"/>
      <c r="H157" s="305" t="s">
        <v>650</v>
      </c>
      <c r="I157" s="305" t="s">
        <v>612</v>
      </c>
      <c r="J157" s="305">
        <v>50</v>
      </c>
      <c r="K157" s="301"/>
    </row>
    <row r="158" spans="1:11" ht="15" customHeight="1">
      <c r="A158" s="15"/>
      <c r="B158" s="280"/>
      <c r="C158" s="305" t="s">
        <v>635</v>
      </c>
      <c r="D158" s="257"/>
      <c r="E158" s="257"/>
      <c r="F158" s="306" t="s">
        <v>616</v>
      </c>
      <c r="G158" s="257"/>
      <c r="H158" s="305" t="s">
        <v>650</v>
      </c>
      <c r="I158" s="305" t="s">
        <v>612</v>
      </c>
      <c r="J158" s="305">
        <v>50</v>
      </c>
      <c r="K158" s="301"/>
    </row>
    <row r="159" spans="1:11" ht="15" customHeight="1">
      <c r="A159" s="15"/>
      <c r="B159" s="280"/>
      <c r="C159" s="305" t="s">
        <v>74</v>
      </c>
      <c r="D159" s="257"/>
      <c r="E159" s="257"/>
      <c r="F159" s="306" t="s">
        <v>610</v>
      </c>
      <c r="G159" s="257"/>
      <c r="H159" s="305" t="s">
        <v>672</v>
      </c>
      <c r="I159" s="305" t="s">
        <v>612</v>
      </c>
      <c r="J159" s="305" t="s">
        <v>673</v>
      </c>
      <c r="K159" s="301"/>
    </row>
    <row r="160" spans="1:11" ht="15" customHeight="1">
      <c r="A160" s="15"/>
      <c r="B160" s="280"/>
      <c r="C160" s="305" t="s">
        <v>674</v>
      </c>
      <c r="D160" s="257"/>
      <c r="E160" s="257"/>
      <c r="F160" s="306" t="s">
        <v>610</v>
      </c>
      <c r="G160" s="257"/>
      <c r="H160" s="305" t="s">
        <v>675</v>
      </c>
      <c r="I160" s="305" t="s">
        <v>645</v>
      </c>
      <c r="J160" s="305"/>
      <c r="K160" s="301"/>
    </row>
    <row r="161" spans="1:11" ht="15" customHeight="1">
      <c r="A161" s="15"/>
      <c r="B161" s="307"/>
      <c r="C161" s="287"/>
      <c r="D161" s="287"/>
      <c r="E161" s="287"/>
      <c r="F161" s="287"/>
      <c r="G161" s="287"/>
      <c r="H161" s="287"/>
      <c r="I161" s="287"/>
      <c r="J161" s="287"/>
      <c r="K161" s="308"/>
    </row>
    <row r="162" spans="1:11" ht="18.75" customHeight="1">
      <c r="A162" s="15"/>
      <c r="B162" s="289"/>
      <c r="C162" s="299"/>
      <c r="D162" s="299"/>
      <c r="E162" s="299"/>
      <c r="F162" s="309"/>
      <c r="G162" s="299"/>
      <c r="H162" s="299"/>
      <c r="I162" s="299"/>
      <c r="J162" s="299"/>
      <c r="K162" s="289"/>
    </row>
    <row r="163" spans="1:11" ht="18.75" customHeight="1">
      <c r="A163" s="15"/>
      <c r="B163" s="264"/>
      <c r="C163" s="264"/>
      <c r="D163" s="264"/>
      <c r="E163" s="264"/>
      <c r="F163" s="264"/>
      <c r="G163" s="264"/>
      <c r="H163" s="264"/>
      <c r="I163" s="264"/>
      <c r="J163" s="264"/>
      <c r="K163" s="264"/>
    </row>
    <row r="164" spans="1:11" ht="7.5" customHeight="1">
      <c r="A164" s="15"/>
      <c r="B164" s="246"/>
      <c r="C164" s="247"/>
      <c r="D164" s="247"/>
      <c r="E164" s="247"/>
      <c r="F164" s="247"/>
      <c r="G164" s="247"/>
      <c r="H164" s="247"/>
      <c r="I164" s="247"/>
      <c r="J164" s="247"/>
      <c r="K164" s="248"/>
    </row>
    <row r="165" spans="1:11" ht="45" customHeight="1">
      <c r="A165" s="15"/>
      <c r="B165" s="249"/>
      <c r="C165" s="344" t="s">
        <v>676</v>
      </c>
      <c r="D165" s="344"/>
      <c r="E165" s="344"/>
      <c r="F165" s="344"/>
      <c r="G165" s="344"/>
      <c r="H165" s="344"/>
      <c r="I165" s="344"/>
      <c r="J165" s="344"/>
      <c r="K165" s="250"/>
    </row>
    <row r="166" spans="1:11" ht="17.25" customHeight="1">
      <c r="A166" s="15"/>
      <c r="B166" s="249"/>
      <c r="C166" s="270" t="s">
        <v>604</v>
      </c>
      <c r="D166" s="270"/>
      <c r="E166" s="270"/>
      <c r="F166" s="270" t="s">
        <v>605</v>
      </c>
      <c r="G166" s="310"/>
      <c r="H166" s="311" t="s">
        <v>44</v>
      </c>
      <c r="I166" s="311" t="s">
        <v>47</v>
      </c>
      <c r="J166" s="270" t="s">
        <v>606</v>
      </c>
      <c r="K166" s="250"/>
    </row>
    <row r="167" spans="1:11" ht="17.25" customHeight="1">
      <c r="A167" s="15"/>
      <c r="B167" s="251"/>
      <c r="C167" s="272" t="s">
        <v>607</v>
      </c>
      <c r="D167" s="272"/>
      <c r="E167" s="272"/>
      <c r="F167" s="273" t="s">
        <v>608</v>
      </c>
      <c r="G167" s="312"/>
      <c r="H167" s="313"/>
      <c r="I167" s="313"/>
      <c r="J167" s="272" t="s">
        <v>609</v>
      </c>
      <c r="K167" s="252"/>
    </row>
    <row r="168" spans="1:11" ht="5.25" customHeight="1">
      <c r="A168" s="15"/>
      <c r="B168" s="280"/>
      <c r="C168" s="275"/>
      <c r="D168" s="275"/>
      <c r="E168" s="275"/>
      <c r="F168" s="275"/>
      <c r="G168" s="276"/>
      <c r="H168" s="275"/>
      <c r="I168" s="275"/>
      <c r="J168" s="275"/>
      <c r="K168" s="301"/>
    </row>
    <row r="169" spans="1:11" ht="15" customHeight="1">
      <c r="A169" s="15"/>
      <c r="B169" s="280"/>
      <c r="C169" s="257" t="s">
        <v>613</v>
      </c>
      <c r="D169" s="257"/>
      <c r="E169" s="257"/>
      <c r="F169" s="278" t="s">
        <v>610</v>
      </c>
      <c r="G169" s="257"/>
      <c r="H169" s="257" t="s">
        <v>650</v>
      </c>
      <c r="I169" s="257" t="s">
        <v>612</v>
      </c>
      <c r="J169" s="257">
        <v>120</v>
      </c>
      <c r="K169" s="301"/>
    </row>
    <row r="170" spans="1:11" ht="15" customHeight="1">
      <c r="A170" s="15"/>
      <c r="B170" s="280"/>
      <c r="C170" s="257" t="s">
        <v>659</v>
      </c>
      <c r="D170" s="257"/>
      <c r="E170" s="257"/>
      <c r="F170" s="278" t="s">
        <v>610</v>
      </c>
      <c r="G170" s="257"/>
      <c r="H170" s="257" t="s">
        <v>660</v>
      </c>
      <c r="I170" s="257" t="s">
        <v>612</v>
      </c>
      <c r="J170" s="257" t="s">
        <v>661</v>
      </c>
      <c r="K170" s="301"/>
    </row>
    <row r="171" spans="1:11" ht="15" customHeight="1">
      <c r="A171" s="15"/>
      <c r="B171" s="280"/>
      <c r="C171" s="257" t="s">
        <v>558</v>
      </c>
      <c r="D171" s="257"/>
      <c r="E171" s="257"/>
      <c r="F171" s="278" t="s">
        <v>610</v>
      </c>
      <c r="G171" s="257"/>
      <c r="H171" s="257" t="s">
        <v>677</v>
      </c>
      <c r="I171" s="257" t="s">
        <v>612</v>
      </c>
      <c r="J171" s="257" t="s">
        <v>661</v>
      </c>
      <c r="K171" s="301"/>
    </row>
    <row r="172" spans="1:11" ht="15" customHeight="1">
      <c r="A172" s="15"/>
      <c r="B172" s="280"/>
      <c r="C172" s="257" t="s">
        <v>615</v>
      </c>
      <c r="D172" s="257"/>
      <c r="E172" s="257"/>
      <c r="F172" s="278" t="s">
        <v>616</v>
      </c>
      <c r="G172" s="257"/>
      <c r="H172" s="257" t="s">
        <v>677</v>
      </c>
      <c r="I172" s="257" t="s">
        <v>612</v>
      </c>
      <c r="J172" s="257">
        <v>50</v>
      </c>
      <c r="K172" s="301"/>
    </row>
    <row r="173" spans="1:11" ht="15" customHeight="1">
      <c r="A173" s="15"/>
      <c r="B173" s="280"/>
      <c r="C173" s="257" t="s">
        <v>618</v>
      </c>
      <c r="D173" s="257"/>
      <c r="E173" s="257"/>
      <c r="F173" s="278" t="s">
        <v>610</v>
      </c>
      <c r="G173" s="257"/>
      <c r="H173" s="257" t="s">
        <v>677</v>
      </c>
      <c r="I173" s="257" t="s">
        <v>620</v>
      </c>
      <c r="J173" s="257"/>
      <c r="K173" s="301"/>
    </row>
    <row r="174" spans="1:11" ht="15" customHeight="1">
      <c r="A174" s="15"/>
      <c r="B174" s="280"/>
      <c r="C174" s="257" t="s">
        <v>629</v>
      </c>
      <c r="D174" s="257"/>
      <c r="E174" s="257"/>
      <c r="F174" s="278" t="s">
        <v>616</v>
      </c>
      <c r="G174" s="257"/>
      <c r="H174" s="257" t="s">
        <v>677</v>
      </c>
      <c r="I174" s="257" t="s">
        <v>612</v>
      </c>
      <c r="J174" s="257">
        <v>50</v>
      </c>
      <c r="K174" s="301"/>
    </row>
    <row r="175" spans="1:11" ht="15" customHeight="1">
      <c r="A175" s="15"/>
      <c r="B175" s="280"/>
      <c r="C175" s="257" t="s">
        <v>637</v>
      </c>
      <c r="D175" s="257"/>
      <c r="E175" s="257"/>
      <c r="F175" s="278" t="s">
        <v>616</v>
      </c>
      <c r="G175" s="257"/>
      <c r="H175" s="257" t="s">
        <v>677</v>
      </c>
      <c r="I175" s="257" t="s">
        <v>612</v>
      </c>
      <c r="J175" s="257">
        <v>50</v>
      </c>
      <c r="K175" s="301"/>
    </row>
    <row r="176" spans="1:11" ht="15" customHeight="1">
      <c r="A176" s="15"/>
      <c r="B176" s="280"/>
      <c r="C176" s="257" t="s">
        <v>635</v>
      </c>
      <c r="D176" s="257"/>
      <c r="E176" s="257"/>
      <c r="F176" s="278" t="s">
        <v>616</v>
      </c>
      <c r="G176" s="257"/>
      <c r="H176" s="257" t="s">
        <v>677</v>
      </c>
      <c r="I176" s="257" t="s">
        <v>612</v>
      </c>
      <c r="J176" s="257">
        <v>50</v>
      </c>
      <c r="K176" s="301"/>
    </row>
    <row r="177" spans="1:11" ht="15" customHeight="1">
      <c r="A177" s="15"/>
      <c r="B177" s="280"/>
      <c r="C177" s="257" t="s">
        <v>91</v>
      </c>
      <c r="D177" s="257"/>
      <c r="E177" s="257"/>
      <c r="F177" s="278" t="s">
        <v>610</v>
      </c>
      <c r="G177" s="257"/>
      <c r="H177" s="257" t="s">
        <v>678</v>
      </c>
      <c r="I177" s="257" t="s">
        <v>679</v>
      </c>
      <c r="J177" s="257"/>
      <c r="K177" s="301"/>
    </row>
    <row r="178" spans="1:11" ht="15" customHeight="1">
      <c r="A178" s="15"/>
      <c r="B178" s="280"/>
      <c r="C178" s="257" t="s">
        <v>47</v>
      </c>
      <c r="D178" s="257"/>
      <c r="E178" s="257"/>
      <c r="F178" s="278" t="s">
        <v>610</v>
      </c>
      <c r="G178" s="257"/>
      <c r="H178" s="257" t="s">
        <v>680</v>
      </c>
      <c r="I178" s="257" t="s">
        <v>681</v>
      </c>
      <c r="J178" s="257">
        <v>1</v>
      </c>
      <c r="K178" s="301"/>
    </row>
    <row r="179" spans="1:11" ht="15" customHeight="1">
      <c r="A179" s="15"/>
      <c r="B179" s="280"/>
      <c r="C179" s="257" t="s">
        <v>43</v>
      </c>
      <c r="D179" s="257"/>
      <c r="E179" s="257"/>
      <c r="F179" s="278" t="s">
        <v>610</v>
      </c>
      <c r="G179" s="257"/>
      <c r="H179" s="257" t="s">
        <v>682</v>
      </c>
      <c r="I179" s="257" t="s">
        <v>612</v>
      </c>
      <c r="J179" s="257">
        <v>20</v>
      </c>
      <c r="K179" s="301"/>
    </row>
    <row r="180" spans="1:11" ht="15" customHeight="1">
      <c r="A180" s="15"/>
      <c r="B180" s="280"/>
      <c r="C180" s="257" t="s">
        <v>44</v>
      </c>
      <c r="D180" s="257"/>
      <c r="E180" s="257"/>
      <c r="F180" s="278" t="s">
        <v>610</v>
      </c>
      <c r="G180" s="257"/>
      <c r="H180" s="257" t="s">
        <v>683</v>
      </c>
      <c r="I180" s="257" t="s">
        <v>612</v>
      </c>
      <c r="J180" s="257">
        <v>255</v>
      </c>
      <c r="K180" s="301"/>
    </row>
    <row r="181" spans="1:11" ht="15" customHeight="1">
      <c r="A181" s="15"/>
      <c r="B181" s="280"/>
      <c r="C181" s="257" t="s">
        <v>92</v>
      </c>
      <c r="D181" s="257"/>
      <c r="E181" s="257"/>
      <c r="F181" s="278" t="s">
        <v>610</v>
      </c>
      <c r="G181" s="257"/>
      <c r="H181" s="257" t="s">
        <v>574</v>
      </c>
      <c r="I181" s="257" t="s">
        <v>612</v>
      </c>
      <c r="J181" s="257">
        <v>10</v>
      </c>
      <c r="K181" s="301"/>
    </row>
    <row r="182" spans="1:11" ht="15" customHeight="1">
      <c r="A182" s="15"/>
      <c r="B182" s="280"/>
      <c r="C182" s="257" t="s">
        <v>93</v>
      </c>
      <c r="D182" s="257"/>
      <c r="E182" s="257"/>
      <c r="F182" s="278" t="s">
        <v>610</v>
      </c>
      <c r="G182" s="257"/>
      <c r="H182" s="257" t="s">
        <v>684</v>
      </c>
      <c r="I182" s="257" t="s">
        <v>645</v>
      </c>
      <c r="J182" s="257"/>
      <c r="K182" s="301"/>
    </row>
    <row r="183" spans="1:11" ht="15" customHeight="1">
      <c r="A183" s="15"/>
      <c r="B183" s="280"/>
      <c r="C183" s="257" t="s">
        <v>685</v>
      </c>
      <c r="D183" s="257"/>
      <c r="E183" s="257"/>
      <c r="F183" s="278" t="s">
        <v>610</v>
      </c>
      <c r="G183" s="257"/>
      <c r="H183" s="257" t="s">
        <v>686</v>
      </c>
      <c r="I183" s="257" t="s">
        <v>645</v>
      </c>
      <c r="J183" s="257"/>
      <c r="K183" s="301"/>
    </row>
    <row r="184" spans="1:11" ht="15" customHeight="1">
      <c r="A184" s="15"/>
      <c r="B184" s="280"/>
      <c r="C184" s="257" t="s">
        <v>674</v>
      </c>
      <c r="D184" s="257"/>
      <c r="E184" s="257"/>
      <c r="F184" s="278" t="s">
        <v>610</v>
      </c>
      <c r="G184" s="257"/>
      <c r="H184" s="257" t="s">
        <v>687</v>
      </c>
      <c r="I184" s="257" t="s">
        <v>645</v>
      </c>
      <c r="J184" s="257"/>
      <c r="K184" s="301"/>
    </row>
    <row r="185" spans="1:11" ht="15" customHeight="1">
      <c r="A185" s="15"/>
      <c r="B185" s="280"/>
      <c r="C185" s="257" t="s">
        <v>95</v>
      </c>
      <c r="D185" s="257"/>
      <c r="E185" s="257"/>
      <c r="F185" s="278" t="s">
        <v>616</v>
      </c>
      <c r="G185" s="257"/>
      <c r="H185" s="257" t="s">
        <v>688</v>
      </c>
      <c r="I185" s="257" t="s">
        <v>612</v>
      </c>
      <c r="J185" s="257">
        <v>50</v>
      </c>
      <c r="K185" s="301"/>
    </row>
    <row r="186" spans="1:11" ht="15" customHeight="1">
      <c r="A186" s="15"/>
      <c r="B186" s="280"/>
      <c r="C186" s="257" t="s">
        <v>689</v>
      </c>
      <c r="D186" s="257"/>
      <c r="E186" s="257"/>
      <c r="F186" s="278" t="s">
        <v>616</v>
      </c>
      <c r="G186" s="257"/>
      <c r="H186" s="257" t="s">
        <v>690</v>
      </c>
      <c r="I186" s="257" t="s">
        <v>691</v>
      </c>
      <c r="J186" s="257"/>
      <c r="K186" s="301"/>
    </row>
    <row r="187" spans="1:11" ht="15" customHeight="1">
      <c r="A187" s="15"/>
      <c r="B187" s="280"/>
      <c r="C187" s="257" t="s">
        <v>692</v>
      </c>
      <c r="D187" s="257"/>
      <c r="E187" s="257"/>
      <c r="F187" s="278" t="s">
        <v>616</v>
      </c>
      <c r="G187" s="257"/>
      <c r="H187" s="257" t="s">
        <v>693</v>
      </c>
      <c r="I187" s="257" t="s">
        <v>691</v>
      </c>
      <c r="J187" s="257"/>
      <c r="K187" s="301"/>
    </row>
    <row r="188" spans="1:11" ht="15" customHeight="1">
      <c r="A188" s="15"/>
      <c r="B188" s="280"/>
      <c r="C188" s="257" t="s">
        <v>694</v>
      </c>
      <c r="D188" s="257"/>
      <c r="E188" s="257"/>
      <c r="F188" s="278" t="s">
        <v>616</v>
      </c>
      <c r="G188" s="257"/>
      <c r="H188" s="257" t="s">
        <v>695</v>
      </c>
      <c r="I188" s="257" t="s">
        <v>691</v>
      </c>
      <c r="J188" s="257"/>
      <c r="K188" s="301"/>
    </row>
    <row r="189" spans="1:11" ht="15" customHeight="1">
      <c r="A189" s="15"/>
      <c r="B189" s="280"/>
      <c r="C189" s="314" t="s">
        <v>696</v>
      </c>
      <c r="D189" s="257"/>
      <c r="E189" s="257"/>
      <c r="F189" s="278" t="s">
        <v>616</v>
      </c>
      <c r="G189" s="257"/>
      <c r="H189" s="257" t="s">
        <v>697</v>
      </c>
      <c r="I189" s="257" t="s">
        <v>698</v>
      </c>
      <c r="J189" s="315" t="s">
        <v>699</v>
      </c>
      <c r="K189" s="301"/>
    </row>
    <row r="190" spans="1:11" ht="15" customHeight="1">
      <c r="A190" s="15"/>
      <c r="B190" s="280"/>
      <c r="C190" s="314" t="s">
        <v>700</v>
      </c>
      <c r="D190" s="257"/>
      <c r="E190" s="257"/>
      <c r="F190" s="278" t="s">
        <v>616</v>
      </c>
      <c r="G190" s="257"/>
      <c r="H190" s="257" t="s">
        <v>701</v>
      </c>
      <c r="I190" s="257" t="s">
        <v>698</v>
      </c>
      <c r="J190" s="315" t="s">
        <v>699</v>
      </c>
      <c r="K190" s="301"/>
    </row>
    <row r="191" spans="1:11" ht="15" customHeight="1">
      <c r="A191" s="15"/>
      <c r="B191" s="280"/>
      <c r="C191" s="314" t="s">
        <v>33</v>
      </c>
      <c r="D191" s="257"/>
      <c r="E191" s="257"/>
      <c r="F191" s="278" t="s">
        <v>610</v>
      </c>
      <c r="G191" s="257"/>
      <c r="H191" s="254" t="s">
        <v>702</v>
      </c>
      <c r="I191" s="257" t="s">
        <v>703</v>
      </c>
      <c r="J191" s="257"/>
      <c r="K191" s="301"/>
    </row>
    <row r="192" spans="1:11" ht="15" customHeight="1">
      <c r="A192" s="15"/>
      <c r="B192" s="280"/>
      <c r="C192" s="314" t="s">
        <v>704</v>
      </c>
      <c r="D192" s="257"/>
      <c r="E192" s="257"/>
      <c r="F192" s="278" t="s">
        <v>610</v>
      </c>
      <c r="G192" s="257"/>
      <c r="H192" s="257" t="s">
        <v>705</v>
      </c>
      <c r="I192" s="257" t="s">
        <v>645</v>
      </c>
      <c r="J192" s="257"/>
      <c r="K192" s="301"/>
    </row>
    <row r="193" spans="1:11" ht="15" customHeight="1">
      <c r="A193" s="15"/>
      <c r="B193" s="280"/>
      <c r="C193" s="314" t="s">
        <v>706</v>
      </c>
      <c r="D193" s="257"/>
      <c r="E193" s="257"/>
      <c r="F193" s="278" t="s">
        <v>610</v>
      </c>
      <c r="G193" s="257"/>
      <c r="H193" s="257" t="s">
        <v>707</v>
      </c>
      <c r="I193" s="257" t="s">
        <v>645</v>
      </c>
      <c r="J193" s="257"/>
      <c r="K193" s="301"/>
    </row>
    <row r="194" spans="1:11" ht="15" customHeight="1">
      <c r="A194" s="15"/>
      <c r="B194" s="280"/>
      <c r="C194" s="314" t="s">
        <v>708</v>
      </c>
      <c r="D194" s="257"/>
      <c r="E194" s="257"/>
      <c r="F194" s="278" t="s">
        <v>616</v>
      </c>
      <c r="G194" s="257"/>
      <c r="H194" s="257" t="s">
        <v>709</v>
      </c>
      <c r="I194" s="257" t="s">
        <v>645</v>
      </c>
      <c r="J194" s="257"/>
      <c r="K194" s="301"/>
    </row>
    <row r="195" spans="1:11" ht="15" customHeight="1">
      <c r="A195" s="15"/>
      <c r="B195" s="307"/>
      <c r="C195" s="316"/>
      <c r="D195" s="287"/>
      <c r="E195" s="287"/>
      <c r="F195" s="287"/>
      <c r="G195" s="287"/>
      <c r="H195" s="287"/>
      <c r="I195" s="287"/>
      <c r="J195" s="287"/>
      <c r="K195" s="308"/>
    </row>
    <row r="196" spans="1:11" ht="18.75" customHeight="1">
      <c r="A196" s="15"/>
      <c r="B196" s="289"/>
      <c r="C196" s="299"/>
      <c r="D196" s="299"/>
      <c r="E196" s="299"/>
      <c r="F196" s="309"/>
      <c r="G196" s="299"/>
      <c r="H196" s="299"/>
      <c r="I196" s="299"/>
      <c r="J196" s="299"/>
      <c r="K196" s="289"/>
    </row>
    <row r="197" spans="1:11" ht="18.75" customHeight="1">
      <c r="A197" s="15"/>
      <c r="B197" s="289"/>
      <c r="C197" s="299"/>
      <c r="D197" s="299"/>
      <c r="E197" s="299"/>
      <c r="F197" s="309"/>
      <c r="G197" s="299"/>
      <c r="H197" s="299"/>
      <c r="I197" s="299"/>
      <c r="J197" s="299"/>
      <c r="K197" s="289"/>
    </row>
    <row r="198" spans="1:11" ht="18.75" customHeight="1">
      <c r="A198" s="15"/>
      <c r="B198" s="264"/>
      <c r="C198" s="264"/>
      <c r="D198" s="264"/>
      <c r="E198" s="264"/>
      <c r="F198" s="264"/>
      <c r="G198" s="264"/>
      <c r="H198" s="264"/>
      <c r="I198" s="264"/>
      <c r="J198" s="264"/>
      <c r="K198" s="264"/>
    </row>
    <row r="199" spans="1:11" ht="13.5">
      <c r="A199" s="15"/>
      <c r="B199" s="246"/>
      <c r="C199" s="247"/>
      <c r="D199" s="247"/>
      <c r="E199" s="247"/>
      <c r="F199" s="247"/>
      <c r="G199" s="247"/>
      <c r="H199" s="247"/>
      <c r="I199" s="247"/>
      <c r="J199" s="247"/>
      <c r="K199" s="248"/>
    </row>
    <row r="200" spans="1:11" ht="20.100000000000001" customHeight="1">
      <c r="A200" s="15"/>
      <c r="B200" s="249"/>
      <c r="C200" s="344" t="s">
        <v>710</v>
      </c>
      <c r="D200" s="344"/>
      <c r="E200" s="344"/>
      <c r="F200" s="344"/>
      <c r="G200" s="344"/>
      <c r="H200" s="344"/>
      <c r="I200" s="344"/>
      <c r="J200" s="344"/>
      <c r="K200" s="250"/>
    </row>
    <row r="201" spans="1:11" ht="25.5" customHeight="1">
      <c r="A201" s="15"/>
      <c r="B201" s="249"/>
      <c r="C201" s="317" t="s">
        <v>711</v>
      </c>
      <c r="D201" s="317"/>
      <c r="E201" s="317"/>
      <c r="F201" s="317" t="s">
        <v>712</v>
      </c>
      <c r="G201" s="318"/>
      <c r="H201" s="351" t="s">
        <v>713</v>
      </c>
      <c r="I201" s="351"/>
      <c r="J201" s="351"/>
      <c r="K201" s="250"/>
    </row>
    <row r="202" spans="1:11" ht="5.25" customHeight="1">
      <c r="A202" s="15"/>
      <c r="B202" s="280"/>
      <c r="C202" s="275"/>
      <c r="D202" s="275"/>
      <c r="E202" s="275"/>
      <c r="F202" s="275"/>
      <c r="G202" s="299"/>
      <c r="H202" s="275"/>
      <c r="I202" s="275"/>
      <c r="J202" s="275"/>
      <c r="K202" s="301"/>
    </row>
    <row r="203" spans="1:11" ht="15" customHeight="1">
      <c r="A203" s="15"/>
      <c r="B203" s="280"/>
      <c r="C203" s="257" t="s">
        <v>703</v>
      </c>
      <c r="D203" s="257"/>
      <c r="E203" s="257"/>
      <c r="F203" s="278" t="s">
        <v>34</v>
      </c>
      <c r="G203" s="257"/>
      <c r="H203" s="352" t="s">
        <v>714</v>
      </c>
      <c r="I203" s="352"/>
      <c r="J203" s="352"/>
      <c r="K203" s="301"/>
    </row>
    <row r="204" spans="1:11" ht="15" customHeight="1">
      <c r="A204" s="15"/>
      <c r="B204" s="280"/>
      <c r="C204" s="257"/>
      <c r="D204" s="257"/>
      <c r="E204" s="257"/>
      <c r="F204" s="278" t="s">
        <v>35</v>
      </c>
      <c r="G204" s="257"/>
      <c r="H204" s="352" t="s">
        <v>715</v>
      </c>
      <c r="I204" s="352"/>
      <c r="J204" s="352"/>
      <c r="K204" s="301"/>
    </row>
    <row r="205" spans="1:11" ht="15" customHeight="1">
      <c r="A205" s="15"/>
      <c r="B205" s="280"/>
      <c r="C205" s="257"/>
      <c r="D205" s="257"/>
      <c r="E205" s="257"/>
      <c r="F205" s="278" t="s">
        <v>38</v>
      </c>
      <c r="G205" s="257"/>
      <c r="H205" s="352" t="s">
        <v>716</v>
      </c>
      <c r="I205" s="352"/>
      <c r="J205" s="352"/>
      <c r="K205" s="301"/>
    </row>
    <row r="206" spans="1:11" ht="15" customHeight="1">
      <c r="A206" s="15"/>
      <c r="B206" s="280"/>
      <c r="C206" s="257"/>
      <c r="D206" s="257"/>
      <c r="E206" s="257"/>
      <c r="F206" s="278" t="s">
        <v>36</v>
      </c>
      <c r="G206" s="257"/>
      <c r="H206" s="352" t="s">
        <v>717</v>
      </c>
      <c r="I206" s="352"/>
      <c r="J206" s="352"/>
      <c r="K206" s="301"/>
    </row>
    <row r="207" spans="1:11" ht="15" customHeight="1">
      <c r="A207" s="15"/>
      <c r="B207" s="280"/>
      <c r="C207" s="257"/>
      <c r="D207" s="257"/>
      <c r="E207" s="257"/>
      <c r="F207" s="278" t="s">
        <v>37</v>
      </c>
      <c r="G207" s="257"/>
      <c r="H207" s="352" t="s">
        <v>718</v>
      </c>
      <c r="I207" s="352"/>
      <c r="J207" s="352"/>
      <c r="K207" s="301"/>
    </row>
    <row r="208" spans="1:11" ht="15" customHeight="1">
      <c r="A208" s="15"/>
      <c r="B208" s="280"/>
      <c r="C208" s="257"/>
      <c r="D208" s="257"/>
      <c r="E208" s="257"/>
      <c r="F208" s="278"/>
      <c r="G208" s="257"/>
      <c r="H208" s="257"/>
      <c r="I208" s="257"/>
      <c r="J208" s="257"/>
      <c r="K208" s="301"/>
    </row>
    <row r="209" spans="1:11" ht="15" customHeight="1">
      <c r="A209" s="15"/>
      <c r="B209" s="280"/>
      <c r="C209" s="257" t="s">
        <v>657</v>
      </c>
      <c r="D209" s="257"/>
      <c r="E209" s="257"/>
      <c r="F209" s="278" t="s">
        <v>57</v>
      </c>
      <c r="G209" s="257"/>
      <c r="H209" s="352" t="s">
        <v>719</v>
      </c>
      <c r="I209" s="352"/>
      <c r="J209" s="352"/>
      <c r="K209" s="301"/>
    </row>
    <row r="210" spans="1:11" ht="15" customHeight="1">
      <c r="A210" s="15"/>
      <c r="B210" s="280"/>
      <c r="C210" s="257"/>
      <c r="D210" s="257"/>
      <c r="E210" s="257"/>
      <c r="F210" s="278" t="s">
        <v>552</v>
      </c>
      <c r="G210" s="257"/>
      <c r="H210" s="352" t="s">
        <v>553</v>
      </c>
      <c r="I210" s="352"/>
      <c r="J210" s="352"/>
      <c r="K210" s="301"/>
    </row>
    <row r="211" spans="1:11" ht="15" customHeight="1">
      <c r="A211" s="15"/>
      <c r="B211" s="280"/>
      <c r="C211" s="257"/>
      <c r="D211" s="257"/>
      <c r="E211" s="257"/>
      <c r="F211" s="278" t="s">
        <v>550</v>
      </c>
      <c r="G211" s="257"/>
      <c r="H211" s="352" t="s">
        <v>720</v>
      </c>
      <c r="I211" s="352"/>
      <c r="J211" s="352"/>
      <c r="K211" s="301"/>
    </row>
    <row r="212" spans="1:11" ht="15" customHeight="1">
      <c r="A212" s="15"/>
      <c r="B212" s="319"/>
      <c r="C212" s="257"/>
      <c r="D212" s="257"/>
      <c r="E212" s="257"/>
      <c r="F212" s="278" t="s">
        <v>554</v>
      </c>
      <c r="G212" s="314"/>
      <c r="H212" s="353" t="s">
        <v>555</v>
      </c>
      <c r="I212" s="353"/>
      <c r="J212" s="353"/>
      <c r="K212" s="320"/>
    </row>
    <row r="213" spans="1:11" ht="15" customHeight="1">
      <c r="A213" s="15"/>
      <c r="B213" s="319"/>
      <c r="C213" s="257"/>
      <c r="D213" s="257"/>
      <c r="E213" s="257"/>
      <c r="F213" s="278" t="s">
        <v>556</v>
      </c>
      <c r="G213" s="314"/>
      <c r="H213" s="353" t="s">
        <v>721</v>
      </c>
      <c r="I213" s="353"/>
      <c r="J213" s="353"/>
      <c r="K213" s="320"/>
    </row>
    <row r="214" spans="1:11" ht="15" customHeight="1">
      <c r="A214" s="15"/>
      <c r="B214" s="319"/>
      <c r="C214" s="257"/>
      <c r="D214" s="257"/>
      <c r="E214" s="257"/>
      <c r="F214" s="278"/>
      <c r="G214" s="314"/>
      <c r="H214" s="305"/>
      <c r="I214" s="305"/>
      <c r="J214" s="305"/>
      <c r="K214" s="320"/>
    </row>
    <row r="215" spans="1:11" ht="15" customHeight="1">
      <c r="A215" s="15"/>
      <c r="B215" s="319"/>
      <c r="C215" s="257" t="s">
        <v>681</v>
      </c>
      <c r="D215" s="257"/>
      <c r="E215" s="257"/>
      <c r="F215" s="278">
        <v>1</v>
      </c>
      <c r="G215" s="314"/>
      <c r="H215" s="353" t="s">
        <v>722</v>
      </c>
      <c r="I215" s="353"/>
      <c r="J215" s="353"/>
      <c r="K215" s="320"/>
    </row>
    <row r="216" spans="1:11" ht="15" customHeight="1">
      <c r="A216" s="15"/>
      <c r="B216" s="319"/>
      <c r="C216" s="257"/>
      <c r="D216" s="257"/>
      <c r="E216" s="257"/>
      <c r="F216" s="278">
        <v>2</v>
      </c>
      <c r="G216" s="314"/>
      <c r="H216" s="353" t="s">
        <v>723</v>
      </c>
      <c r="I216" s="353"/>
      <c r="J216" s="353"/>
      <c r="K216" s="320"/>
    </row>
    <row r="217" spans="1:11" ht="15" customHeight="1">
      <c r="A217" s="15"/>
      <c r="B217" s="319"/>
      <c r="C217" s="257"/>
      <c r="D217" s="257"/>
      <c r="E217" s="257"/>
      <c r="F217" s="278">
        <v>3</v>
      </c>
      <c r="G217" s="314"/>
      <c r="H217" s="353" t="s">
        <v>724</v>
      </c>
      <c r="I217" s="353"/>
      <c r="J217" s="353"/>
      <c r="K217" s="320"/>
    </row>
    <row r="218" spans="1:11" ht="15" customHeight="1">
      <c r="A218" s="15"/>
      <c r="B218" s="319"/>
      <c r="C218" s="257"/>
      <c r="D218" s="257"/>
      <c r="E218" s="257"/>
      <c r="F218" s="278">
        <v>4</v>
      </c>
      <c r="G218" s="314"/>
      <c r="H218" s="353" t="s">
        <v>725</v>
      </c>
      <c r="I218" s="353"/>
      <c r="J218" s="353"/>
      <c r="K218" s="320"/>
    </row>
    <row r="219" spans="1:11" ht="12.75" customHeight="1">
      <c r="A219" s="15"/>
      <c r="B219" s="321"/>
      <c r="C219" s="322"/>
      <c r="D219" s="322"/>
      <c r="E219" s="322"/>
      <c r="F219" s="322"/>
      <c r="G219" s="322"/>
      <c r="H219" s="322"/>
      <c r="I219" s="322"/>
      <c r="J219" s="322"/>
      <c r="K219" s="323"/>
    </row>
  </sheetData>
  <mergeCells count="77">
    <mergeCell ref="H217:J217"/>
    <mergeCell ref="H218:J218"/>
    <mergeCell ref="H211:J211"/>
    <mergeCell ref="H212:J212"/>
    <mergeCell ref="H213:J213"/>
    <mergeCell ref="H215:J215"/>
    <mergeCell ref="H216:J216"/>
    <mergeCell ref="H205:J205"/>
    <mergeCell ref="H206:J206"/>
    <mergeCell ref="H207:J207"/>
    <mergeCell ref="H209:J209"/>
    <mergeCell ref="H210:J210"/>
    <mergeCell ref="C165:J165"/>
    <mergeCell ref="C200:J200"/>
    <mergeCell ref="H201:J201"/>
    <mergeCell ref="H203:J203"/>
    <mergeCell ref="H204:J204"/>
    <mergeCell ref="D70:J70"/>
    <mergeCell ref="C75:J75"/>
    <mergeCell ref="C102:J102"/>
    <mergeCell ref="C122:J122"/>
    <mergeCell ref="C147:J147"/>
    <mergeCell ref="D65:J65"/>
    <mergeCell ref="D66:J66"/>
    <mergeCell ref="D67:J67"/>
    <mergeCell ref="D68:J68"/>
    <mergeCell ref="D69:J69"/>
    <mergeCell ref="D59:J59"/>
    <mergeCell ref="D60:J60"/>
    <mergeCell ref="D61:J61"/>
    <mergeCell ref="D62:J62"/>
    <mergeCell ref="D63:J63"/>
    <mergeCell ref="C52:J52"/>
    <mergeCell ref="C54:J54"/>
    <mergeCell ref="C55:J55"/>
    <mergeCell ref="C57:J57"/>
    <mergeCell ref="D58:J58"/>
    <mergeCell ref="D47:J47"/>
    <mergeCell ref="E48:J48"/>
    <mergeCell ref="E49:J49"/>
    <mergeCell ref="E50:J50"/>
    <mergeCell ref="D51:J51"/>
    <mergeCell ref="G41:J41"/>
    <mergeCell ref="G42:J42"/>
    <mergeCell ref="G43:J43"/>
    <mergeCell ref="G44:J44"/>
    <mergeCell ref="G45:J45"/>
    <mergeCell ref="G36:J36"/>
    <mergeCell ref="G37:J37"/>
    <mergeCell ref="G38:J38"/>
    <mergeCell ref="G39:J39"/>
    <mergeCell ref="G40:J40"/>
    <mergeCell ref="D30:J30"/>
    <mergeCell ref="D31:J31"/>
    <mergeCell ref="D33:J33"/>
    <mergeCell ref="D34:J34"/>
    <mergeCell ref="D35:J35"/>
    <mergeCell ref="F23:J23"/>
    <mergeCell ref="C25:J25"/>
    <mergeCell ref="C26:J26"/>
    <mergeCell ref="D27:J27"/>
    <mergeCell ref="D28:J28"/>
    <mergeCell ref="F18:J18"/>
    <mergeCell ref="F19:J19"/>
    <mergeCell ref="F20:J20"/>
    <mergeCell ref="F21:J21"/>
    <mergeCell ref="F22:J22"/>
    <mergeCell ref="D10:J10"/>
    <mergeCell ref="D11:J11"/>
    <mergeCell ref="D15:J15"/>
    <mergeCell ref="D16:J16"/>
    <mergeCell ref="D17:J17"/>
    <mergeCell ref="C3:J3"/>
    <mergeCell ref="C4:J4"/>
    <mergeCell ref="C6:J6"/>
    <mergeCell ref="C7:J7"/>
    <mergeCell ref="C9:J9"/>
  </mergeCells>
  <pageMargins left="0.59027777777777801" right="0.59027777777777801" top="0.59027777777777801" bottom="0.59027777777777801" header="0.511811023622047" footer="0.511811023622047"/>
  <pageSetup paperSize="9" scale="73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392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9</vt:i4>
      </vt:variant>
    </vt:vector>
  </HeadingPairs>
  <TitlesOfParts>
    <vt:vector size="15" baseType="lpstr">
      <vt:lpstr>Rekapitulace stavby</vt:lpstr>
      <vt:lpstr>D.1.1. - Architektonicko-...</vt:lpstr>
      <vt:lpstr>D.1.1.2 - Zdravotechnická...</vt:lpstr>
      <vt:lpstr>D.1.1.3 - Elektroinstalace</vt:lpstr>
      <vt:lpstr>VRN - Vedlejší rozpočtové...</vt:lpstr>
      <vt:lpstr>Pokyny pro vyplnění</vt:lpstr>
      <vt:lpstr>'D.1.1. - Architektonicko-...'!Názvy_tisku</vt:lpstr>
      <vt:lpstr>'D.1.1.2 - Zdravotechnická...'!Názvy_tisku</vt:lpstr>
      <vt:lpstr>'D.1.1.3 - Elektroinstalace'!Názvy_tisku</vt:lpstr>
      <vt:lpstr>'Rekapitulace stavby'!Názvy_tisku</vt:lpstr>
      <vt:lpstr>'VRN - Vedlejší rozpočtové...'!Názvy_tisku</vt:lpstr>
      <vt:lpstr>'D.1.1. - Architektonicko-...'!Oblast_tisku</vt:lpstr>
      <vt:lpstr>'Pokyny pro vyplnění'!Oblast_tisku</vt:lpstr>
      <vt:lpstr>'Rekapitulace stavby'!Oblast_tisku</vt:lpstr>
      <vt:lpstr>'VRN - Vedlejší rozpočtové...'!Oblast_tisku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DOMINIKFILIFE1B\dominikfilip</dc:creator>
  <dc:description/>
  <cp:lastModifiedBy>Martin Pala</cp:lastModifiedBy>
  <cp:revision>17</cp:revision>
  <cp:lastPrinted>2026-01-30T11:26:42Z</cp:lastPrinted>
  <dcterms:created xsi:type="dcterms:W3CDTF">2025-10-06T18:51:23Z</dcterms:created>
  <dcterms:modified xsi:type="dcterms:W3CDTF">2026-02-06T06:38:41Z</dcterms:modified>
  <dc:language>cs-CZ</dc:language>
</cp:coreProperties>
</file>