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práce " sheetId="2" r:id="rId2"/>
    <sheet name="02 - Elektroinstalace" sheetId="3" r:id="rId3"/>
    <sheet name="VRN - Vedlejší rozpočtové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'01 - Stavební práce '!$C$134:$K$433</definedName>
    <definedName name="_xlnm.Print_Area" localSheetId="1">'01 - Stavební práce '!$C$4:$J$76,'01 - Stavební práce '!$C$82:$J$116,'01 - Stavební práce '!$C$122:$K$433</definedName>
    <definedName name="_xlnm.Print_Titles" localSheetId="1">'01 - Stavební práce '!$134:$134</definedName>
    <definedName name="_xlnm._FilterDatabase" localSheetId="2" hidden="1">'02 - Elektroinstalace'!$C$122:$K$184</definedName>
    <definedName name="_xlnm.Print_Area" localSheetId="2">'02 - Elektroinstalace'!$C$4:$J$76,'02 - Elektroinstalace'!$C$82:$J$104,'02 - Elektroinstalace'!$C$110:$K$184</definedName>
    <definedName name="_xlnm.Print_Titles" localSheetId="2">'02 - Elektroinstalace'!$122:$122</definedName>
    <definedName name="_xlnm._FilterDatabase" localSheetId="3" hidden="1">'VRN - Vedlejší rozpočtové...'!$C$116:$K$132</definedName>
    <definedName name="_xlnm.Print_Area" localSheetId="3">'VRN - Vedlejší rozpočtové...'!$C$4:$J$76,'VRN - Vedlejší rozpočtové...'!$C$82:$J$98,'VRN - Vedlejší rozpočtové...'!$C$104:$K$132</definedName>
    <definedName name="_xlnm.Print_Titles" localSheetId="3">'VRN - Vedlejší rozpočtové...'!$116:$116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T118"/>
  <c r="T117"/>
  <c r="R124"/>
  <c r="P124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J113"/>
  <c r="F113"/>
  <c r="F111"/>
  <c r="E109"/>
  <c r="J91"/>
  <c r="F91"/>
  <c r="F89"/>
  <c r="E87"/>
  <c r="J24"/>
  <c r="E24"/>
  <c r="J114"/>
  <c r="J23"/>
  <c r="J18"/>
  <c r="E18"/>
  <c r="F114"/>
  <c r="J17"/>
  <c r="J12"/>
  <c r="J111"/>
  <c r="E7"/>
  <c r="E85"/>
  <c i="3" r="P146"/>
  <c r="J37"/>
  <c r="J36"/>
  <c i="1" r="AY96"/>
  <c i="3" r="J35"/>
  <c i="1" r="AX96"/>
  <c i="3"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F119"/>
  <c r="F117"/>
  <c r="E115"/>
  <c r="J91"/>
  <c r="F91"/>
  <c r="F89"/>
  <c r="E87"/>
  <c r="J24"/>
  <c r="E24"/>
  <c r="J92"/>
  <c r="J23"/>
  <c r="J18"/>
  <c r="E18"/>
  <c r="F92"/>
  <c r="J17"/>
  <c r="J12"/>
  <c r="J117"/>
  <c r="E7"/>
  <c r="E113"/>
  <c i="2" r="J37"/>
  <c r="J36"/>
  <c i="1" r="AY95"/>
  <c i="2" r="J35"/>
  <c i="1" r="AX95"/>
  <c i="2"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2"/>
  <c r="BH422"/>
  <c r="BG422"/>
  <c r="BF422"/>
  <c r="T422"/>
  <c r="R422"/>
  <c r="P422"/>
  <c r="BI411"/>
  <c r="BH411"/>
  <c r="BG411"/>
  <c r="BF411"/>
  <c r="T411"/>
  <c r="R411"/>
  <c r="P411"/>
  <c r="BI402"/>
  <c r="BH402"/>
  <c r="BG402"/>
  <c r="BF402"/>
  <c r="T402"/>
  <c r="R402"/>
  <c r="P402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R360"/>
  <c r="P360"/>
  <c r="BI358"/>
  <c r="BH358"/>
  <c r="BG358"/>
  <c r="BF358"/>
  <c r="T358"/>
  <c r="R358"/>
  <c r="P358"/>
  <c r="BI355"/>
  <c r="BH355"/>
  <c r="BG355"/>
  <c r="BF355"/>
  <c r="T355"/>
  <c r="R355"/>
  <c r="P355"/>
  <c r="BI351"/>
  <c r="BH351"/>
  <c r="BG351"/>
  <c r="BF351"/>
  <c r="T351"/>
  <c r="R351"/>
  <c r="P351"/>
  <c r="BI345"/>
  <c r="BH345"/>
  <c r="BG345"/>
  <c r="BF345"/>
  <c r="T345"/>
  <c r="R345"/>
  <c r="P345"/>
  <c r="BI341"/>
  <c r="BH341"/>
  <c r="BG341"/>
  <c r="BF341"/>
  <c r="T341"/>
  <c r="R341"/>
  <c r="P341"/>
  <c r="BI339"/>
  <c r="BH339"/>
  <c r="BG339"/>
  <c r="BF339"/>
  <c r="T339"/>
  <c r="R339"/>
  <c r="P339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2"/>
  <c r="BH322"/>
  <c r="BG322"/>
  <c r="BF322"/>
  <c r="T322"/>
  <c r="R322"/>
  <c r="P322"/>
  <c r="BI319"/>
  <c r="BH319"/>
  <c r="BG319"/>
  <c r="BF319"/>
  <c r="T319"/>
  <c r="R319"/>
  <c r="P319"/>
  <c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8"/>
  <c r="BH268"/>
  <c r="BG268"/>
  <c r="BF268"/>
  <c r="T268"/>
  <c r="R268"/>
  <c r="P268"/>
  <c r="BI265"/>
  <c r="BH265"/>
  <c r="BG265"/>
  <c r="BF265"/>
  <c r="T265"/>
  <c r="T264"/>
  <c r="R265"/>
  <c r="R264"/>
  <c r="P265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T256"/>
  <c r="R257"/>
  <c r="R256"/>
  <c r="P257"/>
  <c r="P256"/>
  <c r="BI255"/>
  <c r="BH255"/>
  <c r="BG255"/>
  <c r="BF255"/>
  <c r="T255"/>
  <c r="T254"/>
  <c r="R255"/>
  <c r="R254"/>
  <c r="P255"/>
  <c r="P254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9"/>
  <c r="BH239"/>
  <c r="BG239"/>
  <c r="BF239"/>
  <c r="T239"/>
  <c r="R239"/>
  <c r="P239"/>
  <c r="BI234"/>
  <c r="BH234"/>
  <c r="BG234"/>
  <c r="BF234"/>
  <c r="T234"/>
  <c r="R234"/>
  <c r="P234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19"/>
  <c r="BH219"/>
  <c r="BG219"/>
  <c r="BF219"/>
  <c r="T219"/>
  <c r="R219"/>
  <c r="P219"/>
  <c r="BI218"/>
  <c r="BH218"/>
  <c r="BG218"/>
  <c r="BF218"/>
  <c r="T218"/>
  <c r="R218"/>
  <c r="P218"/>
  <c r="BI212"/>
  <c r="BH212"/>
  <c r="BG212"/>
  <c r="BF212"/>
  <c r="T212"/>
  <c r="R212"/>
  <c r="P212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66"/>
  <c r="BH166"/>
  <c r="BG166"/>
  <c r="BF166"/>
  <c r="T166"/>
  <c r="R166"/>
  <c r="P166"/>
  <c r="BI159"/>
  <c r="BH159"/>
  <c r="BG159"/>
  <c r="BF159"/>
  <c r="T159"/>
  <c r="R159"/>
  <c r="P159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38"/>
  <c r="BH138"/>
  <c r="BG138"/>
  <c r="BF138"/>
  <c r="T138"/>
  <c r="R138"/>
  <c r="P138"/>
  <c r="J131"/>
  <c r="F131"/>
  <c r="F129"/>
  <c r="E127"/>
  <c r="J91"/>
  <c r="F91"/>
  <c r="F89"/>
  <c r="E87"/>
  <c r="J24"/>
  <c r="E24"/>
  <c r="J92"/>
  <c r="J23"/>
  <c r="J18"/>
  <c r="E18"/>
  <c r="F132"/>
  <c r="J17"/>
  <c r="J12"/>
  <c r="J89"/>
  <c r="E7"/>
  <c r="E125"/>
  <c i="1" r="L90"/>
  <c r="AM90"/>
  <c r="AM89"/>
  <c r="L89"/>
  <c r="AM87"/>
  <c r="L87"/>
  <c r="L85"/>
  <c r="L84"/>
  <c i="2" r="J159"/>
  <c i="3" r="BK129"/>
  <c r="BK171"/>
  <c r="BK148"/>
  <c r="BK172"/>
  <c r="J168"/>
  <c r="BK167"/>
  <c r="J128"/>
  <c i="4" r="BK123"/>
  <c r="J132"/>
  <c i="3" r="J178"/>
  <c r="J165"/>
  <c r="J174"/>
  <c r="J152"/>
  <c r="BK141"/>
  <c i="2" r="J395"/>
  <c r="BK373"/>
  <c r="J367"/>
  <c r="J328"/>
  <c r="J304"/>
  <c r="J268"/>
  <c r="BK223"/>
  <c r="J152"/>
  <c r="BK395"/>
  <c r="J375"/>
  <c r="BK365"/>
  <c r="J334"/>
  <c r="BK312"/>
  <c r="BK226"/>
  <c r="BK212"/>
  <c r="J431"/>
  <c r="BK411"/>
  <c r="BK363"/>
  <c r="J326"/>
  <c r="BK301"/>
  <c r="BK250"/>
  <c r="J187"/>
  <c r="J149"/>
  <c r="J331"/>
  <c r="BK310"/>
  <c r="J289"/>
  <c r="J265"/>
  <c r="BK255"/>
  <c r="BK203"/>
  <c r="BK159"/>
  <c r="J138"/>
  <c r="BK284"/>
  <c r="J247"/>
  <c r="BK239"/>
  <c r="J201"/>
  <c r="BK333"/>
  <c r="J278"/>
  <c r="J229"/>
  <c r="BK155"/>
  <c i="3" r="J184"/>
  <c r="BK176"/>
  <c r="BK153"/>
  <c r="J132"/>
  <c r="J176"/>
  <c r="J172"/>
  <c r="BK164"/>
  <c r="BK150"/>
  <c r="BK175"/>
  <c r="J160"/>
  <c r="J131"/>
  <c r="J170"/>
  <c r="BK140"/>
  <c r="BK131"/>
  <c r="BK165"/>
  <c r="J159"/>
  <c r="J148"/>
  <c r="J134"/>
  <c r="J140"/>
  <c r="BK132"/>
  <c i="4" r="BK130"/>
  <c r="BK124"/>
  <c r="BK129"/>
  <c r="J121"/>
  <c i="2" r="BK252"/>
  <c r="J312"/>
  <c r="BK152"/>
  <c r="J249"/>
  <c i="3" r="J183"/>
  <c r="J147"/>
  <c r="BK179"/>
  <c r="BK168"/>
  <c r="J142"/>
  <c r="BK178"/>
  <c r="J144"/>
  <c r="BK173"/>
  <c r="J158"/>
  <c r="BK138"/>
  <c r="BK130"/>
  <c i="4" r="J130"/>
  <c r="J123"/>
  <c i="2" r="BK378"/>
  <c r="BK335"/>
  <c r="J239"/>
  <c i="4" r="BK121"/>
  <c i="2" r="BK422"/>
  <c r="BK376"/>
  <c r="J369"/>
  <c r="BK334"/>
  <c r="J310"/>
  <c r="J255"/>
  <c r="BK218"/>
  <c r="J422"/>
  <c r="J398"/>
  <c r="BK367"/>
  <c r="J351"/>
  <c r="J329"/>
  <c r="BK326"/>
  <c r="BK297"/>
  <c r="BK200"/>
  <c r="J155"/>
  <c r="BK425"/>
  <c r="J383"/>
  <c r="J358"/>
  <c r="BK318"/>
  <c r="J260"/>
  <c r="J245"/>
  <c r="BK182"/>
  <c r="BK341"/>
  <c r="BK329"/>
  <c r="J307"/>
  <c r="BK272"/>
  <c r="BK257"/>
  <c r="BK219"/>
  <c r="BK187"/>
  <c r="BK149"/>
  <c r="BK339"/>
  <c r="BK265"/>
  <c r="J240"/>
  <c r="BK191"/>
  <c r="J303"/>
  <c r="J284"/>
  <c r="J200"/>
  <c r="J143"/>
  <c i="3" r="BK181"/>
  <c r="J167"/>
  <c r="J150"/>
  <c r="BK133"/>
  <c r="J181"/>
  <c r="BK174"/>
  <c r="BK169"/>
  <c r="J154"/>
  <c r="BK147"/>
  <c r="J163"/>
  <c r="BK137"/>
  <c r="BK163"/>
  <c r="BK139"/>
  <c r="J169"/>
  <c r="BK161"/>
  <c r="BK152"/>
  <c r="J135"/>
  <c r="J130"/>
  <c r="BK135"/>
  <c r="J129"/>
  <c i="4" r="J129"/>
  <c r="BK132"/>
  <c r="J124"/>
  <c i="2" r="BK389"/>
  <c r="BK360"/>
  <c r="BK286"/>
  <c r="BK174"/>
  <c r="J376"/>
  <c r="J341"/>
  <c r="BK304"/>
  <c r="J191"/>
  <c r="J428"/>
  <c r="J355"/>
  <c r="BK291"/>
  <c r="J226"/>
  <c r="J291"/>
  <c r="J250"/>
  <c r="BK199"/>
  <c r="J318"/>
  <c r="J203"/>
  <c r="BK355"/>
  <c r="BK234"/>
  <c i="3" r="BK183"/>
  <c i="2" r="BK383"/>
  <c r="BK319"/>
  <c r="J252"/>
  <c i="3" r="BK144"/>
  <c r="J173"/>
  <c r="J155"/>
  <c r="BK159"/>
  <c r="BK136"/>
  <c r="BK145"/>
  <c r="J137"/>
  <c i="4" r="J128"/>
  <c r="BK126"/>
  <c r="BK119"/>
  <c i="2" r="BK386"/>
  <c r="J371"/>
  <c r="J365"/>
  <c r="BK323"/>
  <c r="BK303"/>
  <c r="BK245"/>
  <c r="J199"/>
  <c r="J411"/>
  <c r="BK392"/>
  <c r="J373"/>
  <c r="J363"/>
  <c r="BK328"/>
  <c r="BK229"/>
  <c r="J223"/>
  <c r="BK166"/>
  <c r="BK398"/>
  <c r="BK380"/>
  <c r="J360"/>
  <c r="J319"/>
  <c r="J286"/>
  <c r="BK240"/>
  <c i="1" r="AS94"/>
  <c i="2" r="J261"/>
  <c r="BK247"/>
  <c r="BK195"/>
  <c r="J154"/>
  <c r="J301"/>
  <c r="J243"/>
  <c r="J218"/>
  <c r="J182"/>
  <c r="BK295"/>
  <c r="BK263"/>
  <c r="BK224"/>
  <c r="BK154"/>
  <c i="3" r="J182"/>
  <c r="J175"/>
  <c r="J141"/>
  <c r="J125"/>
  <c r="BK170"/>
  <c r="J162"/>
  <c r="BK149"/>
  <c r="J145"/>
  <c r="BK162"/>
  <c r="BK125"/>
  <c r="BK160"/>
  <c r="J138"/>
  <c r="J171"/>
  <c r="J164"/>
  <c r="BK142"/>
  <c r="J133"/>
  <c r="BK127"/>
  <c r="BK134"/>
  <c r="BK126"/>
  <c i="4" r="J126"/>
  <c r="BK128"/>
  <c r="J119"/>
  <c i="2" r="J402"/>
  <c r="BK375"/>
  <c r="BK369"/>
  <c r="BK331"/>
  <c r="J315"/>
  <c r="J295"/>
  <c r="J234"/>
  <c r="J425"/>
  <c r="BK402"/>
  <c r="J378"/>
  <c r="BK358"/>
  <c r="J339"/>
  <c r="J322"/>
  <c r="J275"/>
  <c r="J224"/>
  <c r="J180"/>
  <c r="BK428"/>
  <c r="J389"/>
  <c r="BK371"/>
  <c r="J333"/>
  <c r="BK307"/>
  <c r="J281"/>
  <c r="BK246"/>
  <c r="J178"/>
  <c r="J335"/>
  <c r="BK322"/>
  <c r="J297"/>
  <c r="BK278"/>
  <c r="BK260"/>
  <c r="BK243"/>
  <c r="BK178"/>
  <c r="BK143"/>
  <c r="J323"/>
  <c r="BK281"/>
  <c r="J246"/>
  <c r="J219"/>
  <c r="J147"/>
  <c r="BK289"/>
  <c r="BK261"/>
  <c r="J166"/>
  <c r="BK147"/>
  <c i="3" r="J179"/>
  <c r="J161"/>
  <c r="J149"/>
  <c r="J139"/>
  <c r="J127"/>
  <c i="2" r="J392"/>
  <c r="BK351"/>
  <c r="BK298"/>
  <c r="BK201"/>
  <c r="J380"/>
  <c r="BK345"/>
  <c r="BK268"/>
  <c r="BK431"/>
  <c r="J386"/>
  <c r="BK315"/>
  <c r="BK249"/>
  <c r="J345"/>
  <c r="J298"/>
  <c r="J263"/>
  <c r="J195"/>
  <c r="BK275"/>
  <c r="BK180"/>
  <c r="J272"/>
  <c r="J174"/>
  <c i="3" r="BK184"/>
  <c r="BK143"/>
  <c r="BK155"/>
  <c r="J143"/>
  <c r="BK166"/>
  <c r="BK154"/>
  <c r="J166"/>
  <c r="J153"/>
  <c r="J136"/>
  <c r="J126"/>
  <c r="BK128"/>
  <c i="4" r="J131"/>
  <c r="BK131"/>
  <c i="2" r="J257"/>
  <c r="BK138"/>
  <c r="J212"/>
  <c i="3" r="BK182"/>
  <c r="BK158"/>
  <c i="2" l="1" r="P190"/>
  <c r="R242"/>
  <c r="P332"/>
  <c r="R401"/>
  <c r="T190"/>
  <c r="R267"/>
  <c r="BK332"/>
  <c r="J332"/>
  <c r="J111"/>
  <c r="BK379"/>
  <c r="J379"/>
  <c r="J113"/>
  <c r="BK424"/>
  <c r="J424"/>
  <c r="J115"/>
  <c r="R158"/>
  <c r="T228"/>
  <c r="R259"/>
  <c r="R327"/>
  <c r="R379"/>
  <c r="BK137"/>
  <c r="J137"/>
  <c r="J98"/>
  <c r="R190"/>
  <c r="P242"/>
  <c r="P259"/>
  <c r="R311"/>
  <c r="T332"/>
  <c r="T401"/>
  <c r="BK190"/>
  <c r="J190"/>
  <c r="J100"/>
  <c r="R228"/>
  <c r="BK311"/>
  <c r="J311"/>
  <c r="J109"/>
  <c r="P327"/>
  <c r="BK359"/>
  <c r="J359"/>
  <c r="J112"/>
  <c r="BK401"/>
  <c r="J401"/>
  <c r="J114"/>
  <c r="P158"/>
  <c r="P228"/>
  <c r="BK242"/>
  <c r="J242"/>
  <c r="J102"/>
  <c r="T259"/>
  <c r="T311"/>
  <c r="R332"/>
  <c r="P379"/>
  <c r="P424"/>
  <c i="3" r="R151"/>
  <c r="T151"/>
  <c r="P180"/>
  <c r="R146"/>
  <c r="R124"/>
  <c r="P157"/>
  <c r="BK177"/>
  <c r="J177"/>
  <c r="J102"/>
  <c r="R180"/>
  <c i="2" r="T137"/>
  <c r="P267"/>
  <c r="R359"/>
  <c r="T424"/>
  <c i="3" r="BK151"/>
  <c r="J151"/>
  <c r="J99"/>
  <c r="R157"/>
  <c r="BK180"/>
  <c r="J180"/>
  <c r="J103"/>
  <c i="2" r="T158"/>
  <c r="BK267"/>
  <c r="J267"/>
  <c r="J108"/>
  <c r="BK327"/>
  <c r="J327"/>
  <c r="J110"/>
  <c r="T379"/>
  <c i="3" r="T146"/>
  <c r="T124"/>
  <c r="T157"/>
  <c r="R177"/>
  <c r="T177"/>
  <c i="4" r="BK118"/>
  <c r="J118"/>
  <c r="J97"/>
  <c i="2" r="P137"/>
  <c r="P136"/>
  <c r="R137"/>
  <c r="R136"/>
  <c r="BK228"/>
  <c r="J228"/>
  <c r="J101"/>
  <c r="T242"/>
  <c r="BK259"/>
  <c r="J259"/>
  <c r="J105"/>
  <c r="P311"/>
  <c r="T327"/>
  <c r="T359"/>
  <c r="R424"/>
  <c i="3" r="BK146"/>
  <c r="J146"/>
  <c r="J98"/>
  <c r="P151"/>
  <c r="P124"/>
  <c r="BK157"/>
  <c r="J157"/>
  <c r="J101"/>
  <c r="P177"/>
  <c r="T180"/>
  <c i="4" r="P118"/>
  <c r="P117"/>
  <c i="1" r="AU97"/>
  <c i="2" r="BK158"/>
  <c r="J158"/>
  <c r="J99"/>
  <c r="T267"/>
  <c r="T266"/>
  <c r="P359"/>
  <c r="P401"/>
  <c i="4" r="R118"/>
  <c r="R117"/>
  <c i="2" r="BK256"/>
  <c r="J256"/>
  <c r="J104"/>
  <c r="BK254"/>
  <c r="J254"/>
  <c r="J103"/>
  <c i="3" r="BK124"/>
  <c r="J124"/>
  <c r="J97"/>
  <c i="2" r="BK264"/>
  <c r="J264"/>
  <c r="J106"/>
  <c i="4" r="J89"/>
  <c r="F92"/>
  <c r="BE124"/>
  <c r="BE121"/>
  <c r="BE123"/>
  <c r="BE126"/>
  <c r="BE128"/>
  <c r="E107"/>
  <c r="BE129"/>
  <c r="BE131"/>
  <c i="3" r="BK156"/>
  <c r="J156"/>
  <c r="J100"/>
  <c i="4" r="J92"/>
  <c r="BE119"/>
  <c r="BE130"/>
  <c r="BE132"/>
  <c i="3" r="E85"/>
  <c r="BE125"/>
  <c r="BE127"/>
  <c r="BE131"/>
  <c r="BE137"/>
  <c r="J89"/>
  <c r="F120"/>
  <c r="BE129"/>
  <c r="BE132"/>
  <c r="BE133"/>
  <c r="BE134"/>
  <c r="BE136"/>
  <c r="BE139"/>
  <c r="BE144"/>
  <c r="BE147"/>
  <c r="BE158"/>
  <c r="BE161"/>
  <c r="BE163"/>
  <c r="BE168"/>
  <c r="BE170"/>
  <c r="BE172"/>
  <c i="2" r="BK136"/>
  <c r="J136"/>
  <c r="J97"/>
  <c i="3" r="J120"/>
  <c r="BE145"/>
  <c r="BE155"/>
  <c r="BE167"/>
  <c r="BE173"/>
  <c r="BE130"/>
  <c r="BE138"/>
  <c r="BE140"/>
  <c r="BE150"/>
  <c r="BE153"/>
  <c r="BE154"/>
  <c r="BE164"/>
  <c r="BE165"/>
  <c r="BE171"/>
  <c r="BE176"/>
  <c r="BE142"/>
  <c r="BE143"/>
  <c r="BE160"/>
  <c r="BE174"/>
  <c r="BE175"/>
  <c i="2" r="BK266"/>
  <c r="J266"/>
  <c r="J107"/>
  <c i="3" r="BE126"/>
  <c r="BE128"/>
  <c r="BE135"/>
  <c r="BE141"/>
  <c r="BE148"/>
  <c r="BE149"/>
  <c r="BE152"/>
  <c r="BE159"/>
  <c r="BE162"/>
  <c r="BE166"/>
  <c r="BE169"/>
  <c r="BE178"/>
  <c r="BE179"/>
  <c r="BE181"/>
  <c r="BE182"/>
  <c r="BE183"/>
  <c r="BE184"/>
  <c i="2" r="BE182"/>
  <c r="J129"/>
  <c r="BE178"/>
  <c r="BE199"/>
  <c r="BE219"/>
  <c r="BE223"/>
  <c r="BE257"/>
  <c r="BE268"/>
  <c r="BE286"/>
  <c r="BE335"/>
  <c r="BE345"/>
  <c r="E85"/>
  <c r="J132"/>
  <c r="BE143"/>
  <c r="BE154"/>
  <c r="BE155"/>
  <c r="BE200"/>
  <c r="BE212"/>
  <c r="BE234"/>
  <c r="BE255"/>
  <c r="BE260"/>
  <c r="BE263"/>
  <c r="BE272"/>
  <c r="BE278"/>
  <c r="BE295"/>
  <c r="BE298"/>
  <c r="BE147"/>
  <c r="BE174"/>
  <c r="BE191"/>
  <c r="BE218"/>
  <c r="BE226"/>
  <c r="BE239"/>
  <c r="BE240"/>
  <c r="BE245"/>
  <c r="BE246"/>
  <c r="BE249"/>
  <c r="BE261"/>
  <c r="BE265"/>
  <c r="BE275"/>
  <c r="BE281"/>
  <c r="BE289"/>
  <c r="BE304"/>
  <c r="BE315"/>
  <c r="BE328"/>
  <c r="BE334"/>
  <c r="BE339"/>
  <c r="F92"/>
  <c r="BE138"/>
  <c r="BE187"/>
  <c r="BE224"/>
  <c r="BE243"/>
  <c r="BE252"/>
  <c r="BE331"/>
  <c r="BE402"/>
  <c r="BE422"/>
  <c r="BE428"/>
  <c r="BE152"/>
  <c r="BE159"/>
  <c r="BE195"/>
  <c r="BE201"/>
  <c r="BE203"/>
  <c r="BE250"/>
  <c r="BE303"/>
  <c r="BE310"/>
  <c r="BE318"/>
  <c r="BE319"/>
  <c r="BE323"/>
  <c r="BE333"/>
  <c r="BE355"/>
  <c r="BE363"/>
  <c r="BE365"/>
  <c r="BE371"/>
  <c r="BE378"/>
  <c r="BE380"/>
  <c r="BE392"/>
  <c r="BE395"/>
  <c r="BE411"/>
  <c r="BE425"/>
  <c r="BE149"/>
  <c r="BE166"/>
  <c r="BE180"/>
  <c r="BE229"/>
  <c r="BE247"/>
  <c r="BE284"/>
  <c r="BE291"/>
  <c r="BE297"/>
  <c r="BE301"/>
  <c r="BE307"/>
  <c r="BE312"/>
  <c r="BE322"/>
  <c r="BE326"/>
  <c r="BE329"/>
  <c r="BE341"/>
  <c r="BE351"/>
  <c r="BE358"/>
  <c r="BE360"/>
  <c r="BE367"/>
  <c r="BE369"/>
  <c r="BE373"/>
  <c r="BE375"/>
  <c r="BE376"/>
  <c r="BE383"/>
  <c r="BE386"/>
  <c r="BE389"/>
  <c r="BE398"/>
  <c r="BE431"/>
  <c i="3" r="F37"/>
  <c i="1" r="BD96"/>
  <c i="3" r="J34"/>
  <c i="1" r="AW96"/>
  <c i="4" r="F35"/>
  <c i="1" r="BB97"/>
  <c i="2" r="J34"/>
  <c i="1" r="AW95"/>
  <c i="2" r="F36"/>
  <c i="1" r="BC95"/>
  <c i="3" r="F34"/>
  <c i="1" r="BA96"/>
  <c i="3" r="F35"/>
  <c i="1" r="BB96"/>
  <c i="2" r="F34"/>
  <c i="1" r="BA95"/>
  <c i="4" r="F37"/>
  <c i="1" r="BD97"/>
  <c i="2" r="F37"/>
  <c i="1" r="BD95"/>
  <c i="2" r="F35"/>
  <c i="1" r="BB95"/>
  <c i="3" r="F36"/>
  <c i="1" r="BC96"/>
  <c i="4" r="F34"/>
  <c i="1" r="BA97"/>
  <c i="4" r="F36"/>
  <c i="1" r="BC97"/>
  <c i="4" r="J34"/>
  <c i="1" r="AW97"/>
  <c i="3" l="1" r="P156"/>
  <c r="P123"/>
  <c i="1" r="AU96"/>
  <c i="3" r="T156"/>
  <c r="T123"/>
  <c i="2" r="T136"/>
  <c r="T135"/>
  <c i="3" r="R156"/>
  <c r="R123"/>
  <c i="2" r="R266"/>
  <c r="R135"/>
  <c r="P266"/>
  <c r="P135"/>
  <c i="1" r="AU95"/>
  <c i="4" r="BK117"/>
  <c r="J117"/>
  <c i="3" r="BK123"/>
  <c r="J123"/>
  <c r="J96"/>
  <c i="2" r="BK135"/>
  <c r="J135"/>
  <c r="J96"/>
  <c i="4" r="J30"/>
  <c i="1" r="AG97"/>
  <c i="4" r="J33"/>
  <c i="1" r="AV97"/>
  <c r="AT97"/>
  <c r="AN97"/>
  <c r="BB94"/>
  <c r="W31"/>
  <c r="BA94"/>
  <c r="AW94"/>
  <c r="AK30"/>
  <c i="2" r="J33"/>
  <c i="1" r="AV95"/>
  <c r="AT95"/>
  <c i="3" r="J33"/>
  <c i="1" r="AV96"/>
  <c r="AT96"/>
  <c i="3" r="F33"/>
  <c i="1" r="AZ96"/>
  <c i="2" r="F33"/>
  <c i="1" r="AZ95"/>
  <c r="BC94"/>
  <c r="AY94"/>
  <c r="BD94"/>
  <c r="W33"/>
  <c i="4" r="F33"/>
  <c i="1" r="AZ97"/>
  <c i="4" l="1" r="J96"/>
  <c r="J39"/>
  <c i="1" r="AU94"/>
  <c r="AZ94"/>
  <c r="W29"/>
  <c r="W32"/>
  <c i="2" r="J30"/>
  <c i="1" r="AG95"/>
  <c i="3" r="J30"/>
  <c i="1" r="AG96"/>
  <c r="AN96"/>
  <c r="AX94"/>
  <c r="W30"/>
  <c i="3" l="1" r="J39"/>
  <c i="2" r="J39"/>
  <c i="1" r="AN95"/>
  <c r="AG94"/>
  <c r="AK2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<sst xmlns="http://schemas.openxmlformats.org/spreadsheetml/2006/main">
  <si>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</si>
  <si>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</si>
  <si>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</si>
  <si>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</si>
  <si>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</si>
  <si>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{2776bb35-eedb-4596-9602-c64a178a09bd}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</si>
  <si>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</si>
  <si>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</si>
  <si>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</si>
  <si>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</si>
  <si>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</si>
  <si>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</si>
  <si>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</si>
  <si>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</si>
  <si>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14092021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</si>
  <si>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</si>
  <si>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</si>
  <si>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skladu soli</t>
  </si>
  <si>
    <t>KSO:</t>
  </si>
  <si>
    <t>CC-CZ:</t>
  </si>
  <si>
    <t>Místo:</t>
  </si>
  <si>
    <t>areál TSHK</t>
  </si>
  <si>
    <t>Datum:</t>
  </si>
  <si>
    <t>14. 9. 2021</t>
  </si>
  <si>
    <t>Zadavatel:</t>
  </si>
  <si>
    <t>IČ:</t>
  </si>
  <si>
    <t>SM Hradec Králové, ČSA 408/5, Hradec Králové</t>
  </si>
  <si>
    <t>DIČ:</t>
  </si>
  <si>
    <t>Uchazeč:</t>
  </si>
  <si>
    <t>Vyplň údaj</t>
  </si>
  <si>
    <t>Projektant:</t>
  </si>
  <si>
    <t xml:space="preserve">HONNEM spol. s r.o., Opočno 31, Louny 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</si>
  <si>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</si>
  <si>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</si>
  <si>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</si>
  <si>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</si>
  <si>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</si>
  <si>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</si>
  <si>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</si>
  <si>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</si>
  <si>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</si>
  <si>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</si>
  <si>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</si>
  <si>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</si>
  <si>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</si>
  <si>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</si>
  <si>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</si>
  <si>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</si>
  <si>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</si>
  <si>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</si>
  <si>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</si>
  <si>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</si>
  <si>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</si>
  <si>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</si>
  <si>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</si>
  <si>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</si>
  <si>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</si>
  <si>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</si>
  <si>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</si>
  <si>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</si>
  <si>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</si>
  <si>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</si>
  <si>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</si>
  <si>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</si>
  <si>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</si>
  <si>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</si>
  <si>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</si>
  <si>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</si>
  <si>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</si>
  <si>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</si>
  <si>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</si>
  <si>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</si>
  <si>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</si>
  <si>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</si>
  <si>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</si>
  <si>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</si>
  <si>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</si>
  <si>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</si>
  <si>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</si>
  <si>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</si>
  <si>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</si>
  <si>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</si>
  <si>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Stavební práce </t>
  </si>
  <si>
    <t>STA</t>
  </si>
  <si>
    <t>1</t>
  </si>
  <si>
    <t>{d64427e1-6acd-4e70-b250-457ede742a8d}</t>
  </si>
  <si>
    <t>2</t>
  </si>
  <si>
    <t>02</t>
  </si>
  <si>
    <t>Elektroinstalace</t>
  </si>
  <si>
    <t>{cf52ed65-354c-4c76-a4a1-b382f3fd2ec2}</t>
  </si>
  <si>
    <t>VRN</t>
  </si>
  <si>
    <t>Vedlejší rozpočtové náklady</t>
  </si>
  <si>
    <t>{976c88d0-ac67-43e7-8d59-8fa185b18ff5}</t>
  </si>
  <si>
    <t>KRYCÍ LIST SOUPISU PRACÍ</t>
  </si>
  <si>
    <t>Objekt:</t>
  </si>
  <si>
    <t xml:space="preserve">01 - Stavební práce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</si>
  <si>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</si>
  <si>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</si>
  <si>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</si>
  <si>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</si>
  <si>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</si>
  <si>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</si>
  <si>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</si>
  <si>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</si>
  <si>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</si>
  <si>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</si>
  <si>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</si>
  <si>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</si>
  <si>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</si>
  <si>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</si>
  <si>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</si>
  <si>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</si>
  <si>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</si>
  <si>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</si>
  <si>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</si>
  <si>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</si>
  <si>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</si>
  <si>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</si>
  <si>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783 - Dokončovací práce - nátěry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</si>
  <si>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</si>
  <si>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</si>
  <si>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</si>
  <si>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</si>
  <si>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</si>
  <si>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</si>
  <si>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</si>
  <si>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</si>
  <si>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</si>
  <si>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</si>
  <si>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</si>
  <si>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</si>
  <si>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</si>
  <si>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</si>
  <si>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</si>
  <si>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</si>
  <si>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</si>
  <si>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</si>
  <si>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</si>
  <si>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113107321</t>
  </si>
  <si>
    <t>Odstranění podkladu z kameniva drceného tl do 100 mm strojně pl do 50 m2</t>
  </si>
  <si>
    <t>m2</t>
  </si>
  <si>
    <t>CS ÚRS 2021 02</t>
  </si>
  <si>
    <t>4</t>
  </si>
  <si>
    <t>1517169282</t>
  </si>
  <si>
    <t>VV</t>
  </si>
  <si>
    <t xml:space="preserve">" pro nový podkladní beton </t>
  </si>
  <si>
    <t>(30,1*2+14,4*2)*2,4</t>
  </si>
  <si>
    <t>10,2*0,8*2</t>
  </si>
  <si>
    <t>Součet</t>
  </si>
  <si>
    <t>122251103</t>
  </si>
  <si>
    <t>Odkopávky a prokopávky nezapažené v hornině třídy těžitelnosti I skupiny 3 objem do 100 m3 strojně</t>
  </si>
  <si>
    <t>m3</t>
  </si>
  <si>
    <t>-1087308556</t>
  </si>
  <si>
    <t xml:space="preserve">" pro nový okap chod a příprava pro zakládání </t>
  </si>
  <si>
    <t>(30,1*2+15*2)*0,5*(0,5+0,9+0,9)</t>
  </si>
  <si>
    <t>3</t>
  </si>
  <si>
    <t>162751117</t>
  </si>
  <si>
    <t>Vodorovné přemístění přes 9 000 do 10000 m výkopku/sypaniny z horniny třídy těžitelnosti I skupiny 1 až 3</t>
  </si>
  <si>
    <t>1188681763</t>
  </si>
  <si>
    <t>103,73-22,55</t>
  </si>
  <si>
    <t>162751119</t>
  </si>
  <si>
    <t>Příplatek k vodorovnému přemístění výkopku/sypaniny z horniny třídy těžitelnosti I skupiny 1 až 3 ZKD 1000 m přes 10000 m</t>
  </si>
  <si>
    <t>838359423</t>
  </si>
  <si>
    <t>81,18</t>
  </si>
  <si>
    <t>81,18*18 'Přepočtené koeficientem množství</t>
  </si>
  <si>
    <t>5</t>
  </si>
  <si>
    <t>171201221</t>
  </si>
  <si>
    <t>Poplatek za uložení na skládce (skládkovné) zeminy a kamení kód odpadu 17 05 04</t>
  </si>
  <si>
    <t>t</t>
  </si>
  <si>
    <t>-2122379898</t>
  </si>
  <si>
    <t>81,18*1,8</t>
  </si>
  <si>
    <t>6</t>
  </si>
  <si>
    <t>171251201</t>
  </si>
  <si>
    <t>Uložení sypaniny na skládky nebo meziskládky</t>
  </si>
  <si>
    <t>1845463219</t>
  </si>
  <si>
    <t>7</t>
  </si>
  <si>
    <t>174151101</t>
  </si>
  <si>
    <t>Zásyp jam, šachet rýh nebo kolem objektů sypaninou se zhutněním</t>
  </si>
  <si>
    <t>689867140</t>
  </si>
  <si>
    <t xml:space="preserve">" obsyp kolem objektu </t>
  </si>
  <si>
    <t>(15*2+30,1*2)*0,5*0,5</t>
  </si>
  <si>
    <t>Zakládání</t>
  </si>
  <si>
    <t>8</t>
  </si>
  <si>
    <t>271572211</t>
  </si>
  <si>
    <t>Podsyp pod základové konstrukce se zhutněním z netříděného štěrkopísku</t>
  </si>
  <si>
    <t>-983397939</t>
  </si>
  <si>
    <t>P</t>
  </si>
  <si>
    <t>Poznámka k položce:_x000d_
dle popisu TZ:_x000d_
Podsypy jsou navrženy ze zhutnitelného nenamrzavého materiálu (smesný materiál_x000d_
charakteru šterkopísku s prímesí hlinité složky G-F, s plynulou krivkou zrnitosti a s vhodnou_x000d_
vlhkostí). Podsypy budou hutnené po vrstvách tlouštky nejvýše 0,20 m tak, aby bylo_x000d_
dosaženo hodnoty modulu deformace Edef,2 	 40 MPa a pomeru Edef,2/Edef,1 
 2,2 (statická_x000d_
zkouška podle normy).</t>
  </si>
  <si>
    <t>" dle skladby F01</t>
  </si>
  <si>
    <t>8,4*10,2*2</t>
  </si>
  <si>
    <t>8,1*10,2</t>
  </si>
  <si>
    <t>254*0,3*1,1</t>
  </si>
  <si>
    <t>9</t>
  </si>
  <si>
    <t>273313511</t>
  </si>
  <si>
    <t>Základové desky z betonu tř. C 12/15</t>
  </si>
  <si>
    <t>-576417257</t>
  </si>
  <si>
    <t>" užití betonu C 12/15 – XC0 - Cl 0,4 - Dmax 16 – S3</t>
  </si>
  <si>
    <t xml:space="preserve">" pro nový podkladní beton - pod základové pasy </t>
  </si>
  <si>
    <t>(30,1*2+14,4*2)*2,4*0,05*1,1</t>
  </si>
  <si>
    <t>10,2*0,8*0,05*2*1,1</t>
  </si>
  <si>
    <t xml:space="preserve">" pro nový podkladní beton - pod hydroizolaci </t>
  </si>
  <si>
    <t>(8,4*10,2*2+8,1*10,2)*0,05*1,1</t>
  </si>
  <si>
    <t>10</t>
  </si>
  <si>
    <t>273321611</t>
  </si>
  <si>
    <t>Základové desky ze ŽB bez zvýšených nároků na prostředí tř. C 30/37</t>
  </si>
  <si>
    <t>1746134897</t>
  </si>
  <si>
    <t xml:space="preserve">" ze skladby F01 - užití betonu dle statiky </t>
  </si>
  <si>
    <t>334,46*0,15*1,1</t>
  </si>
  <si>
    <t>11</t>
  </si>
  <si>
    <t>273362021</t>
  </si>
  <si>
    <t>Výztuž základových desek svařovanými sítěmi Kari</t>
  </si>
  <si>
    <t>1460792730</t>
  </si>
  <si>
    <t xml:space="preserve">334,46*2*2,1*1,35/1000 " dle výpisu statiky - 2 vrstvy výztuže dle popisu TZ </t>
  </si>
  <si>
    <t>27336-R</t>
  </si>
  <si>
    <t xml:space="preserve">Dodávka a montáž distanční výztuže základů </t>
  </si>
  <si>
    <t>sada</t>
  </si>
  <si>
    <t>1424151742</t>
  </si>
  <si>
    <t>13</t>
  </si>
  <si>
    <t>274321611</t>
  </si>
  <si>
    <t>Základové pasy ze ŽB bez zvýšených nároků na prostředí tř. C 30/37</t>
  </si>
  <si>
    <t>-1950926504</t>
  </si>
  <si>
    <t>" základový pas dle statiky - užití betonu C 30/37 - XC2, XF2 - CI0,4 - Dmax 16 - S3</t>
  </si>
  <si>
    <t>(30,1*2+14,4*2)*2,1*0,35*1,1</t>
  </si>
  <si>
    <t>10,2*0,5*0,35*2*1,1</t>
  </si>
  <si>
    <t>14</t>
  </si>
  <si>
    <t>274361821</t>
  </si>
  <si>
    <t>Výztuž základových pasů betonářskou ocelí 10 505 (R)</t>
  </si>
  <si>
    <t>-815124463</t>
  </si>
  <si>
    <t xml:space="preserve">" dle vypisu statiky </t>
  </si>
  <si>
    <t>10,2069*1,05</t>
  </si>
  <si>
    <t>Svislé a kompletní konstrukce</t>
  </si>
  <si>
    <t>15</t>
  </si>
  <si>
    <t>311321815</t>
  </si>
  <si>
    <t>Nosná zeď ze ŽB pohledového tř. C 30/37 bez výztuže</t>
  </si>
  <si>
    <t>198906456</t>
  </si>
  <si>
    <t>(2,95*2+2,8*2+2,95*2+2,55*2+2,4*2+2,55*2+2,95*2+2,8*2+2,95*2+0,3*2*6)*0,3*4,5</t>
  </si>
  <si>
    <t>4,15*0,3*6*4</t>
  </si>
  <si>
    <t>16</t>
  </si>
  <si>
    <t>311351121</t>
  </si>
  <si>
    <t>Zřízení oboustranného bednění nosných nadzákladových zdí</t>
  </si>
  <si>
    <t>-2050907327</t>
  </si>
  <si>
    <t>(2,95*2+2,8*2+2,95*2+2,55*2+2,4*2+2,55*2+2,95*2+2,8*2+2,95*2+0,3*2*6)*4,5*2</t>
  </si>
  <si>
    <t>4,15*6*4*2</t>
  </si>
  <si>
    <t>17</t>
  </si>
  <si>
    <t>311351122</t>
  </si>
  <si>
    <t>Odstranění oboustranného bednění nosných nadzákladových zdí</t>
  </si>
  <si>
    <t>-726522683</t>
  </si>
  <si>
    <t>18</t>
  </si>
  <si>
    <t>311351911</t>
  </si>
  <si>
    <t>Příplatek k cenám bednění nosných nadzákladových zdí za pohledový beton</t>
  </si>
  <si>
    <t>-1068767372</t>
  </si>
  <si>
    <t>19</t>
  </si>
  <si>
    <t>311361-R</t>
  </si>
  <si>
    <t>Dodávka a montáž dilatace mezi sloupem S2 a P1</t>
  </si>
  <si>
    <t>-659348310</t>
  </si>
  <si>
    <t xml:space="preserve">1" dle výpisu statiky </t>
  </si>
  <si>
    <t>20</t>
  </si>
  <si>
    <t>330321613</t>
  </si>
  <si>
    <t>Sloupy nebo pilíře z betonu pohledového odolného agresivnímu prostředí tř. C 30/37 bez výztuže</t>
  </si>
  <si>
    <t>1223894847</t>
  </si>
  <si>
    <t>" S1</t>
  </si>
  <si>
    <t>0,3*0,3*1,25*12</t>
  </si>
  <si>
    <t>" S2</t>
  </si>
  <si>
    <t>0,3*0,2*5,75*4</t>
  </si>
  <si>
    <t>" P1</t>
  </si>
  <si>
    <t>0,5*1,2*5,75*4</t>
  </si>
  <si>
    <t>-0,3*0,2*5,75*4</t>
  </si>
  <si>
    <t>331351315</t>
  </si>
  <si>
    <t>Zřízení bednění čtyřúhelníkových sloupů v přes 4 do 6 m průřezu přes 0,04 do 0,08 m2</t>
  </si>
  <si>
    <t>-2089104656</t>
  </si>
  <si>
    <t>0,3*1,25*4*12</t>
  </si>
  <si>
    <t>(0,3*2+0,2*2)*5,75*4</t>
  </si>
  <si>
    <t>22</t>
  </si>
  <si>
    <t>331351316</t>
  </si>
  <si>
    <t>Odstranění bednění čtyřúhelníkových sloupů v přes 4 do 6 m průřezu přes 0,04 do 0,08 m2</t>
  </si>
  <si>
    <t>-431394723</t>
  </si>
  <si>
    <t>23</t>
  </si>
  <si>
    <t>331351325</t>
  </si>
  <si>
    <t>Zřízení bednění čtyřúhelníkových sloupů v přes 4 do 6 m průřezu přes 0,16 do 0,36 m2</t>
  </si>
  <si>
    <t>-2124549518</t>
  </si>
  <si>
    <t>(0,5*2+1,2*2)*5,75*4</t>
  </si>
  <si>
    <t>24</t>
  </si>
  <si>
    <t>331351326</t>
  </si>
  <si>
    <t>Odstranění bednění čtyřúhelníkových sloupů v přes 4 do 6 m průřezu přes 0,16 do 0,36 m2</t>
  </si>
  <si>
    <t>-2005130343</t>
  </si>
  <si>
    <t>25</t>
  </si>
  <si>
    <t>331351911</t>
  </si>
  <si>
    <t>Příplatek k cenám bednění čtyřúhelníkových sloupů za pohledový beton</t>
  </si>
  <si>
    <t>-2032063743</t>
  </si>
  <si>
    <t>41+78,2</t>
  </si>
  <si>
    <t>26</t>
  </si>
  <si>
    <t>311361821</t>
  </si>
  <si>
    <t>Výztuž nosných konstrukcí betonářskou ocelí 10 505</t>
  </si>
  <si>
    <t>-1398514652</t>
  </si>
  <si>
    <t xml:space="preserve">11384,4*1,1/1000" dle výpisu statiky </t>
  </si>
  <si>
    <t>Vodorovné konstrukce</t>
  </si>
  <si>
    <t>27</t>
  </si>
  <si>
    <t>417321616</t>
  </si>
  <si>
    <t>Ztužující pásy a věnce ze ŽB tř. C 30/37</t>
  </si>
  <si>
    <t>1055104676</t>
  </si>
  <si>
    <t xml:space="preserve">" dle výpisu statiky </t>
  </si>
  <si>
    <t>(0,5*0,3)*30,7</t>
  </si>
  <si>
    <t>(0,3*0,25)*51,1</t>
  </si>
  <si>
    <t>28</t>
  </si>
  <si>
    <t>417351115</t>
  </si>
  <si>
    <t>Zřízení bednění ztužujících věnců</t>
  </si>
  <si>
    <t>22054723</t>
  </si>
  <si>
    <t>0,5*30,7*2</t>
  </si>
  <si>
    <t>0,3*51,1*2</t>
  </si>
  <si>
    <t>29</t>
  </si>
  <si>
    <t>417351116</t>
  </si>
  <si>
    <t>Odstranění bednění ztužujících věnců</t>
  </si>
  <si>
    <t>-409543645</t>
  </si>
  <si>
    <t>30</t>
  </si>
  <si>
    <t>417361821</t>
  </si>
  <si>
    <t>Výztuž ztužujících pásů a věnců betonářskou ocelí 10 505</t>
  </si>
  <si>
    <t>-2056097045</t>
  </si>
  <si>
    <t>1060,57*1,05/1000</t>
  </si>
  <si>
    <t>Úpravy povrchů, podlahy a osazování výplní</t>
  </si>
  <si>
    <t>31</t>
  </si>
  <si>
    <t>631311134</t>
  </si>
  <si>
    <t>Mazanina tl přes 120 do 240 mm z betonu prostého bez zvýšených nároků na prostředí tř. C 16/20</t>
  </si>
  <si>
    <t>2087590090</t>
  </si>
  <si>
    <t>334,46*0,2*1,05</t>
  </si>
  <si>
    <t>32</t>
  </si>
  <si>
    <t>631319013R</t>
  </si>
  <si>
    <t xml:space="preserve">Příplatek k mazanině tl přes 120 do 240 mm za pambexový vsyp </t>
  </si>
  <si>
    <t>-1390071034</t>
  </si>
  <si>
    <t>33</t>
  </si>
  <si>
    <t>631319206</t>
  </si>
  <si>
    <t>Příplatek k mazaninám za přidání ocelových vláken (drátkobeton) pro objemové vyztužení 40 kg/m3</t>
  </si>
  <si>
    <t>-1627836368</t>
  </si>
  <si>
    <t>34</t>
  </si>
  <si>
    <t>631351101</t>
  </si>
  <si>
    <t>Zřízení bednění rýh a hran v podlahách</t>
  </si>
  <si>
    <t>-458874645</t>
  </si>
  <si>
    <t>13*0,3*2</t>
  </si>
  <si>
    <t>35</t>
  </si>
  <si>
    <t>631351102</t>
  </si>
  <si>
    <t>Odstranění bednění rýh a hran v podlahách</t>
  </si>
  <si>
    <t>1033405889</t>
  </si>
  <si>
    <t>36</t>
  </si>
  <si>
    <t>63137-R</t>
  </si>
  <si>
    <t>Dodávka a montáž dilatačníního PU provazce mezi podlahou a navazující svislé konstrukce - dle skladby F01</t>
  </si>
  <si>
    <t>-892082717</t>
  </si>
  <si>
    <t>37</t>
  </si>
  <si>
    <t>637121116</t>
  </si>
  <si>
    <t>Okapový chodník z kačírku tl 350 mm s udusáním</t>
  </si>
  <si>
    <t>-1998209817</t>
  </si>
  <si>
    <t>(30*2+13*2)*1,3</t>
  </si>
  <si>
    <t>Trubní vedení</t>
  </si>
  <si>
    <t>38</t>
  </si>
  <si>
    <t>871315211</t>
  </si>
  <si>
    <t>Kanalizační potrubí z tvrdého PVC jednovrstvé tuhost třídy SN4 DN 160</t>
  </si>
  <si>
    <t>m</t>
  </si>
  <si>
    <t>-1654013912</t>
  </si>
  <si>
    <t>Ostatní konstrukce a práce, bourání</t>
  </si>
  <si>
    <t>39</t>
  </si>
  <si>
    <t>981134413</t>
  </si>
  <si>
    <t>Demolice hal zděných na MC podíl konstrukcí přes 15 do 20 % těžkou mechanizací</t>
  </si>
  <si>
    <t>1775306562</t>
  </si>
  <si>
    <t>335*7</t>
  </si>
  <si>
    <t>997</t>
  </si>
  <si>
    <t>Přesun sutě</t>
  </si>
  <si>
    <t>40</t>
  </si>
  <si>
    <t>997006512</t>
  </si>
  <si>
    <t>Vodorovné doprava suti s naložením a složením na skládku přes 100 m do 1 km</t>
  </si>
  <si>
    <t>1686940275</t>
  </si>
  <si>
    <t>41</t>
  </si>
  <si>
    <t>997006519</t>
  </si>
  <si>
    <t>Příplatek k vodorovnému přemístění suti na skládku ZKD 1 km přes 1 km</t>
  </si>
  <si>
    <t>169453826</t>
  </si>
  <si>
    <t>906,736*19 'Přepočtené koeficientem množství</t>
  </si>
  <si>
    <t>42</t>
  </si>
  <si>
    <t>997013871</t>
  </si>
  <si>
    <t xml:space="preserve">Poplatek za uložení stavebního odpadu na recyklační skládce (skládkovné) směsného stavebního a demoličního kód odpadu  17 09 04</t>
  </si>
  <si>
    <t>-1210297223</t>
  </si>
  <si>
    <t>998</t>
  </si>
  <si>
    <t>Přesun hmot</t>
  </si>
  <si>
    <t>43</t>
  </si>
  <si>
    <t>998021021</t>
  </si>
  <si>
    <t>Přesun hmot pro haly s nosnou kcí zděnou nebo monolitickou v do 20 m</t>
  </si>
  <si>
    <t>803279291</t>
  </si>
  <si>
    <t>PSV</t>
  </si>
  <si>
    <t>Práce a dodávky PSV</t>
  </si>
  <si>
    <t>711</t>
  </si>
  <si>
    <t>Izolace proti vodě, vlhkosti a plynům</t>
  </si>
  <si>
    <t>44</t>
  </si>
  <si>
    <t>711111001</t>
  </si>
  <si>
    <t>Provedení izolace proti zemní vlhkosti vodorovné za studena nátěrem penetračním</t>
  </si>
  <si>
    <t>CS ÚRS 2020 01</t>
  </si>
  <si>
    <t>-896341209</t>
  </si>
  <si>
    <t>" ze skladby podlahy F01</t>
  </si>
  <si>
    <t>334,46</t>
  </si>
  <si>
    <t>45</t>
  </si>
  <si>
    <t>M</t>
  </si>
  <si>
    <t>11163150</t>
  </si>
  <si>
    <t>lak penetrační asfaltový</t>
  </si>
  <si>
    <t>1294084041</t>
  </si>
  <si>
    <t>Poznámka k položce:_x000d_
Spotřeba 0,3-0,4kg/m2</t>
  </si>
  <si>
    <t>334,46*0,4/1000</t>
  </si>
  <si>
    <t>46</t>
  </si>
  <si>
    <t>711112001</t>
  </si>
  <si>
    <t>Provedení izolace proti zemní vlhkosti svislé za studena nátěrem penetračním</t>
  </si>
  <si>
    <t>-1332361721</t>
  </si>
  <si>
    <t xml:space="preserve">"SOKL </t>
  </si>
  <si>
    <t>(12,2*2+28,3*2)*0,3</t>
  </si>
  <si>
    <t>47</t>
  </si>
  <si>
    <t>-855519524</t>
  </si>
  <si>
    <t>24,3*0,4/1000</t>
  </si>
  <si>
    <t>48</t>
  </si>
  <si>
    <t>711131101</t>
  </si>
  <si>
    <t>Provedení izolace proti zemní vlhkosti pásy na sucho vodorovné AIP nebo tkaninou</t>
  </si>
  <si>
    <t>-150787791</t>
  </si>
  <si>
    <t>" ze skaldby F01</t>
  </si>
  <si>
    <t>49</t>
  </si>
  <si>
    <t>62811120</t>
  </si>
  <si>
    <t>asfaltový pás separační bez krycí vrstvy (impregnovaná vložka), typu A</t>
  </si>
  <si>
    <t>-1627376798</t>
  </si>
  <si>
    <t>334,46*1,52</t>
  </si>
  <si>
    <t>50</t>
  </si>
  <si>
    <t>711132101</t>
  </si>
  <si>
    <t>Provedení izolace proti zemní vlhkosti pásy na sucho svislé AIP nebo tkaninou</t>
  </si>
  <si>
    <t>1585281666</t>
  </si>
  <si>
    <t xml:space="preserve">(30*2+13*2)*1,5" SOKL objektu a pod okap chod </t>
  </si>
  <si>
    <t>51</t>
  </si>
  <si>
    <t>69311068</t>
  </si>
  <si>
    <t>geotextilie netkaná separační, ochranná, filtrační, drenážní PP 300g/m2</t>
  </si>
  <si>
    <t>-64400835</t>
  </si>
  <si>
    <t>129*1,1</t>
  </si>
  <si>
    <t>52</t>
  </si>
  <si>
    <t>711141559</t>
  </si>
  <si>
    <t>Provedení izolace proti zemní vlhkosti pásy přitavením vodorovné NAIP</t>
  </si>
  <si>
    <t>1135518996</t>
  </si>
  <si>
    <t>334,46*2</t>
  </si>
  <si>
    <t>53</t>
  </si>
  <si>
    <t>62853004</t>
  </si>
  <si>
    <t>pás asfaltový natavitelný modifikovaný SBS tl 4,0mm s vložkou ze skleněné tkaniny a spalitelnou PE fólií nebo jemnozrnný minerálním posypem na horním povrchu</t>
  </si>
  <si>
    <t>-763831907</t>
  </si>
  <si>
    <t>334,46*1,25</t>
  </si>
  <si>
    <t>54</t>
  </si>
  <si>
    <t>62855001</t>
  </si>
  <si>
    <t>pás asfaltový natavitelný modifikovaný SBS tl 4,0mm s vložkou z polyesterové rohože a spalitelnou PE fólií nebo jemnozrnným minerálním posypem na horním povrchu</t>
  </si>
  <si>
    <t>-1948676230</t>
  </si>
  <si>
    <t>55</t>
  </si>
  <si>
    <t>711142559</t>
  </si>
  <si>
    <t>Provedení izolace proti zemní vlhkosti pásy přitavením svislé NAIP</t>
  </si>
  <si>
    <t>-1395067322</t>
  </si>
  <si>
    <t>(12,2*2+28,3*2)*0,3*2</t>
  </si>
  <si>
    <t>56</t>
  </si>
  <si>
    <t>-2106448027</t>
  </si>
  <si>
    <t>24,3*1,25</t>
  </si>
  <si>
    <t>57</t>
  </si>
  <si>
    <t>-2024922639</t>
  </si>
  <si>
    <t>58</t>
  </si>
  <si>
    <t>711161115</t>
  </si>
  <si>
    <t>Izolace proti zemní vlhkosti nopovou fólií vodorovná, nopek v 20,0 mm, tl do 1,0 mm</t>
  </si>
  <si>
    <t>422688557</t>
  </si>
  <si>
    <t>(13*2+30*2)*1,0</t>
  </si>
  <si>
    <t>59</t>
  </si>
  <si>
    <t>711161384</t>
  </si>
  <si>
    <t>Izolace proti zemní vlhkosti nopovou fólií ukončení provětrávací lištou</t>
  </si>
  <si>
    <t>1606421098</t>
  </si>
  <si>
    <t>30*2+13*2</t>
  </si>
  <si>
    <t>86*1,1 'Přepočtené koeficientem množství</t>
  </si>
  <si>
    <t>60</t>
  </si>
  <si>
    <t>998711102</t>
  </si>
  <si>
    <t>Přesun hmot tonážní pro izolace proti vodě, vlhkosti a plynům v objektech v přes 6 do 12 m</t>
  </si>
  <si>
    <t>250156585</t>
  </si>
  <si>
    <t>712</t>
  </si>
  <si>
    <t>Povlakové krytiny</t>
  </si>
  <si>
    <t>61</t>
  </si>
  <si>
    <t>712311101</t>
  </si>
  <si>
    <t>Provedení povlakové krytiny střech do 10° za studena lakem penetračním nebo asfaltovým</t>
  </si>
  <si>
    <t>CS ÚRS 2025 01</t>
  </si>
  <si>
    <t>-561978794</t>
  </si>
  <si>
    <t>594" ze skladby R01</t>
  </si>
  <si>
    <t>62</t>
  </si>
  <si>
    <t>-1159527226</t>
  </si>
  <si>
    <t>594*0,00032 'Přepočtené koeficientem množství</t>
  </si>
  <si>
    <t>63</t>
  </si>
  <si>
    <t>712331111</t>
  </si>
  <si>
    <t>Provedení povlakové krytiny střech do 10° podkladní vrstvy pásy na sucho samolepící</t>
  </si>
  <si>
    <t>554726173</t>
  </si>
  <si>
    <t>64</t>
  </si>
  <si>
    <t>SKA.603390R</t>
  </si>
  <si>
    <t>pás asfaltový samolepicí modifikovaný SBS s vložkou ze skleněné tkaniny se spalitelnou fólií nebo jemnozrnným minerálním posypem nebo textilií na horním povrchu tl 3,0mm</t>
  </si>
  <si>
    <t>-1742786483</t>
  </si>
  <si>
    <t>Poznámka k položce:_x000d_
Asfaltový pás samolepicí modifikovaný SBS, spodní</t>
  </si>
  <si>
    <t>594*1,1655 'Přepočtené koeficientem množství</t>
  </si>
  <si>
    <t>65</t>
  </si>
  <si>
    <t>712341559</t>
  </si>
  <si>
    <t>Provedení povlakové krytiny střech do 10° pásy NAIP přitavením v plné ploše</t>
  </si>
  <si>
    <t>780272962</t>
  </si>
  <si>
    <t>66</t>
  </si>
  <si>
    <t>SKA.602947R</t>
  </si>
  <si>
    <t>pás asfaltový natavitelný modifikovaný SBS s vložkou z polyesterové vyztužené rohože a hrubozrnným břidličným posypem na horním povrchu tl 5,2mm</t>
  </si>
  <si>
    <t>1109806377</t>
  </si>
  <si>
    <t>Poznámka k položce:_x000d_
Asfaltový pás modifikovaný SBS, vrchní, natavitelný</t>
  </si>
  <si>
    <t>67</t>
  </si>
  <si>
    <t>998712211</t>
  </si>
  <si>
    <t>Přesun hmot procentní pro krytiny povlakové s omezením mechanizace v objektech v do 6 m</t>
  </si>
  <si>
    <t>%</t>
  </si>
  <si>
    <t>1112528091</t>
  </si>
  <si>
    <t>721</t>
  </si>
  <si>
    <t>Zdravotechnika - vnitřní kanalizace</t>
  </si>
  <si>
    <t>68</t>
  </si>
  <si>
    <t>721171917</t>
  </si>
  <si>
    <t>Potrubí z PP propojení potrubí DN 160</t>
  </si>
  <si>
    <t>kus</t>
  </si>
  <si>
    <t>1352322234</t>
  </si>
  <si>
    <t>69</t>
  </si>
  <si>
    <t>721242106</t>
  </si>
  <si>
    <t>Lapač střešních splavenin z PP se zápachovou klapkou a lapacím košem DN 125</t>
  </si>
  <si>
    <t>1793807400</t>
  </si>
  <si>
    <t>Poznámka k položce:_x000d_
KL 04</t>
  </si>
  <si>
    <t>70</t>
  </si>
  <si>
    <t>998721211</t>
  </si>
  <si>
    <t>Přesun hmot procentní pro vnitřní kanalizaci s omezením mechanizace v objektech v do 6 m</t>
  </si>
  <si>
    <t>-1072611949</t>
  </si>
  <si>
    <t>762</t>
  </si>
  <si>
    <t>Konstrukce tesařské</t>
  </si>
  <si>
    <t>71</t>
  </si>
  <si>
    <t>762081150</t>
  </si>
  <si>
    <t>Hoblování hraněného řeziva ve staveništní dílně</t>
  </si>
  <si>
    <t>2113590760</t>
  </si>
  <si>
    <t>72</t>
  </si>
  <si>
    <t>762083122</t>
  </si>
  <si>
    <t>Impregnace řeziva proti dřevokaznému hmyzu, houbám a plísním máčením třída ohrožení 3 a 4</t>
  </si>
  <si>
    <t>-654646910</t>
  </si>
  <si>
    <t>73</t>
  </si>
  <si>
    <t>762332631</t>
  </si>
  <si>
    <t>Montáž vázaných kcí krovů pravidelných z lepených hranolů průřezové pl do 120 cm2</t>
  </si>
  <si>
    <t>-1286335435</t>
  </si>
  <si>
    <t>29*24</t>
  </si>
  <si>
    <t xml:space="preserve">29*4" podhled </t>
  </si>
  <si>
    <t>74</t>
  </si>
  <si>
    <t>762332632</t>
  </si>
  <si>
    <t>Montáž vázaných kcí krovů pravidelných z lepených hranolů průřezové pl přes 120 do 224 cm2</t>
  </si>
  <si>
    <t>-887993745</t>
  </si>
  <si>
    <t>29*2</t>
  </si>
  <si>
    <t>75</t>
  </si>
  <si>
    <t>762332635</t>
  </si>
  <si>
    <t>Montáž vázaných kcí krovů pravidelných z lepených hranolů průřezové pl přes 450 cm2</t>
  </si>
  <si>
    <t>364609168</t>
  </si>
  <si>
    <t>29*14,4</t>
  </si>
  <si>
    <t>76</t>
  </si>
  <si>
    <t>6122321R</t>
  </si>
  <si>
    <t>hranol konstrukční lepený pohledový</t>
  </si>
  <si>
    <t>-94997909</t>
  </si>
  <si>
    <t>14,4*29*0,24*0,52</t>
  </si>
  <si>
    <t>7,61</t>
  </si>
  <si>
    <t>1,11</t>
  </si>
  <si>
    <t>60,836*1,02 'Přepočtené koeficientem množství</t>
  </si>
  <si>
    <t>77</t>
  </si>
  <si>
    <t>762341034</t>
  </si>
  <si>
    <t>Bednění střech rovných sklon do 60° z desek OSB tl 18 mm na sraz šroubovaných na rošt</t>
  </si>
  <si>
    <t>-874976606</t>
  </si>
  <si>
    <t>530+64" dle v.č. D.1.1.12</t>
  </si>
  <si>
    <t>(28,3*2+14,4*2)*0,5</t>
  </si>
  <si>
    <t>78</t>
  </si>
  <si>
    <t>762395000</t>
  </si>
  <si>
    <t>Spojovací prostředky krovů, bednění, laťování, nadstřešních konstrukcí</t>
  </si>
  <si>
    <t>-1506386024</t>
  </si>
  <si>
    <t>60,836+594*0,018</t>
  </si>
  <si>
    <t>79</t>
  </si>
  <si>
    <t>998762211</t>
  </si>
  <si>
    <t>Přesun hmot procentní pro kce tesařské s omezením mechanizace v objektech v do 6 m</t>
  </si>
  <si>
    <t>-1244996103</t>
  </si>
  <si>
    <t>764</t>
  </si>
  <si>
    <t>Konstrukce klempířské</t>
  </si>
  <si>
    <t>80</t>
  </si>
  <si>
    <t>764222403</t>
  </si>
  <si>
    <t>Oplechování štítu závětrnou lištou z Al plechu rš 250 mm</t>
  </si>
  <si>
    <t>-899336054</t>
  </si>
  <si>
    <t>Poznámka k položce:_x000d_
systémové řešení dle výrobce KL 09</t>
  </si>
  <si>
    <t>14,4*2+28,3</t>
  </si>
  <si>
    <t>81</t>
  </si>
  <si>
    <t>764222435</t>
  </si>
  <si>
    <t>Oplechování rovné okapové hrany z Al plechu rš 400 mm</t>
  </si>
  <si>
    <t>-996623152</t>
  </si>
  <si>
    <t>Poznámka k položce:_x000d_
systémové řešení dle výrobce KL 06</t>
  </si>
  <si>
    <t>82</t>
  </si>
  <si>
    <t>764222435R</t>
  </si>
  <si>
    <t xml:space="preserve">Ostatní systémové prvky a materiály pro kompletní provedení a systémové řešení dle zvoleného dodavatele a výrobce </t>
  </si>
  <si>
    <t>1583873100</t>
  </si>
  <si>
    <t xml:space="preserve">Poznámka k položce:_x000d_
 kompletní provedení vč. přesunu hmot a stavebních přípomocí </t>
  </si>
  <si>
    <t>83</t>
  </si>
  <si>
    <t>7642224-R</t>
  </si>
  <si>
    <t>Dodávka a montáž zachytávače listí do okapu - dle popisu v PD</t>
  </si>
  <si>
    <t>1812609018</t>
  </si>
  <si>
    <t xml:space="preserve">Poznámka k položce:_x000d_
KL 07_x000d_
 kompletní provedení vč. přesunu hmot a stavebních přípomocí </t>
  </si>
  <si>
    <t>84</t>
  </si>
  <si>
    <t>7642225-R</t>
  </si>
  <si>
    <t>Dodávka a montáž větrací pás u okapu - ptáčnice - dle popisu v PD</t>
  </si>
  <si>
    <t>-2076215493</t>
  </si>
  <si>
    <t xml:space="preserve">Poznámka k položce:_x000d_
KL 05_x000d_
 kompletní provedení vč. přesunu hmot a stavebních přípomocí </t>
  </si>
  <si>
    <t>85</t>
  </si>
  <si>
    <t>7642226-R</t>
  </si>
  <si>
    <t>Dodávka a montáž sněhový zachytávač - dle popisu v PD</t>
  </si>
  <si>
    <t>2066808368</t>
  </si>
  <si>
    <t xml:space="preserve">Poznámka k položce:_x000d_
KL 08_x000d_
 kompletní provedení vč. přesunu hmot a stavebních přípomocí </t>
  </si>
  <si>
    <t>86</t>
  </si>
  <si>
    <t>764521405</t>
  </si>
  <si>
    <t>Žlab podokapní půlkruhový z Al plechu rš 400 mm</t>
  </si>
  <si>
    <t>888029528</t>
  </si>
  <si>
    <t>Poznámka k položce:_x000d_
KL 03</t>
  </si>
  <si>
    <t>87</t>
  </si>
  <si>
    <t>764521445</t>
  </si>
  <si>
    <t>Kotlík oválný (trychtýřový) pro podokapní žlaby z Al plechu 400/120 mm</t>
  </si>
  <si>
    <t>1222385927</t>
  </si>
  <si>
    <t>88</t>
  </si>
  <si>
    <t>764528423</t>
  </si>
  <si>
    <t>Svody kruhové včetně objímek, kolen, odskoků z Al plechu průměru 120 mm</t>
  </si>
  <si>
    <t>968006894</t>
  </si>
  <si>
    <t>Poznámka k položce:_x000d_
KL 01+ KL 02</t>
  </si>
  <si>
    <t>89</t>
  </si>
  <si>
    <t>998764211</t>
  </si>
  <si>
    <t>Přesun hmot procentní pro konstrukce klempířské s omezením mechanizace v objektech v do 6 m</t>
  </si>
  <si>
    <t>1164884535</t>
  </si>
  <si>
    <t>767</t>
  </si>
  <si>
    <t>Konstrukce zámečnické</t>
  </si>
  <si>
    <t>90</t>
  </si>
  <si>
    <t>767-R101</t>
  </si>
  <si>
    <t xml:space="preserve">Dodávka a montáž větrací průduch označeno Z01 - kompletní provedení vč. přesunu hmot a stavebních přípomocí </t>
  </si>
  <si>
    <t>1487248624</t>
  </si>
  <si>
    <t>91</t>
  </si>
  <si>
    <t>767-R102</t>
  </si>
  <si>
    <t xml:space="preserve">Dodávka a montáž větrací průduch označeno Z02 - kompletní provedení vč. přesunu hmot a stavebních přípomocí </t>
  </si>
  <si>
    <t>63341223</t>
  </si>
  <si>
    <t>92</t>
  </si>
  <si>
    <t>767-R103</t>
  </si>
  <si>
    <t xml:space="preserve">Dodávka a montáž větrací průduch označeno Z03 - kompletní provedení vč. přesunu hmot a stavebních přípomocí </t>
  </si>
  <si>
    <t>383554765</t>
  </si>
  <si>
    <t>93</t>
  </si>
  <si>
    <t>767-R104</t>
  </si>
  <si>
    <t xml:space="preserve">Dodávka a montáž větrací průduch označeno Z04 - kompletní provedení vč. přesunu hmot a stavebních přípomocí </t>
  </si>
  <si>
    <t>2070006228</t>
  </si>
  <si>
    <t>94</t>
  </si>
  <si>
    <t>767-R105</t>
  </si>
  <si>
    <t xml:space="preserve">Dodávka a montáž hasícího přístroje označeno Z05 - kompletní provedení vč. přesunu hmot a stavebních přípomocí </t>
  </si>
  <si>
    <t>2121872466</t>
  </si>
  <si>
    <t>95</t>
  </si>
  <si>
    <t>767-R106</t>
  </si>
  <si>
    <t xml:space="preserve">Dodávka a montáž ocelových vrat označeno O01 - kompletní provedení vč. přesunu hmot a stavebních přípomocí </t>
  </si>
  <si>
    <t>-506547380</t>
  </si>
  <si>
    <t>96</t>
  </si>
  <si>
    <t>767-R107</t>
  </si>
  <si>
    <t xml:space="preserve">Dodávka a montáž ocelových vrat označeno O02 - kompletní provedení vč. přesunu hmot a stavebních přípomocí </t>
  </si>
  <si>
    <t>-1123485591</t>
  </si>
  <si>
    <t>783</t>
  </si>
  <si>
    <t>Dokončovací práce - nátěry</t>
  </si>
  <si>
    <t>97</t>
  </si>
  <si>
    <t>78391702-R</t>
  </si>
  <si>
    <t>Ochranný nátěr betonu na bázi silan/siloxované emulze - hydrofobizační impregnace ze skladby W01</t>
  </si>
  <si>
    <t>123453639</t>
  </si>
  <si>
    <t>" ze skladby W01</t>
  </si>
  <si>
    <t>(12,6*2+28,3)*6</t>
  </si>
  <si>
    <t>28,3*6,25</t>
  </si>
  <si>
    <t>-2,4*1,25*9*2</t>
  </si>
  <si>
    <t>-4,0*5,4*2</t>
  </si>
  <si>
    <t>(2,4+1,25)*2*0,3*9*2</t>
  </si>
  <si>
    <t>(4,0+5,4*2)*0,3*2</t>
  </si>
  <si>
    <t>98</t>
  </si>
  <si>
    <t>7839170-R</t>
  </si>
  <si>
    <t>Impregnační nátěr na beton, do vnějšího prostředí</t>
  </si>
  <si>
    <t>-2065769942</t>
  </si>
  <si>
    <t>0,9*2*6,25*2</t>
  </si>
  <si>
    <t>0,9*2*6,0*2</t>
  </si>
  <si>
    <t>99</t>
  </si>
  <si>
    <t>7839171-R</t>
  </si>
  <si>
    <t>Ochranný nátěr betonu na bázi silan/siloxované emulze - hydrofobizační impregnace</t>
  </si>
  <si>
    <t>1642346215</t>
  </si>
  <si>
    <t>334,46" ze skladby F01</t>
  </si>
  <si>
    <t>OSt</t>
  </si>
  <si>
    <t>Ostatní</t>
  </si>
  <si>
    <t>100</t>
  </si>
  <si>
    <t>OST01</t>
  </si>
  <si>
    <t xml:space="preserve">Dodávka a montáž betonového žlabu označeno Os01 - kompletní provedení vč. zemních prací </t>
  </si>
  <si>
    <t>512</t>
  </si>
  <si>
    <t>26064363</t>
  </si>
  <si>
    <t>Poznámka k položce:_x000d_
Betonový odvodňovací žlab z vysokopevnostního betonu, který splňuje veškeré požadované parametry – pevnost, odolnost a mrazuvzdornost. Betonové žlaby jsou z vibrolisovaného betonu. Složení betonu žlabů splňuje požadavky normy ČSN EN 206-1 na mezní složení betonu pro stupeň vlivu prostředí XF4.</t>
  </si>
  <si>
    <t>101</t>
  </si>
  <si>
    <t>OST02</t>
  </si>
  <si>
    <t xml:space="preserve">Dodávka a montáž opěrné stěny "L" označeno Os02 - kompletní provedení vč. zemních prací </t>
  </si>
  <si>
    <t>1332801900</t>
  </si>
  <si>
    <t>Poznámka k položce:_x000d_
Betonová opěrná stěna tvaru L, která vyrovnává výškový rozdíl okolního terénu. Splňuje veškeré požadované parametry – pevnost, odolnost a mrazuvzdornost. Betonová stěna je z vibrolisovaného betonu. Složení betonu žlabů splňuje požadavky normy ČSN EN 206-1 na mezní složení betonu pro stupeň vlivu prostředí XF4.</t>
  </si>
  <si>
    <t>120</t>
  </si>
  <si>
    <t>102</t>
  </si>
  <si>
    <t>OST03</t>
  </si>
  <si>
    <t xml:space="preserve">Dodávka a montáž opěrné stěny "L" - roh - označeno Os03 - kompletní provedení vč. zemních prací </t>
  </si>
  <si>
    <t>-1338245474</t>
  </si>
  <si>
    <t>02 - Elektroinstalace</t>
  </si>
  <si>
    <t>D1 - Bleskosvod</t>
  </si>
  <si>
    <t xml:space="preserve">    D2 - montáž</t>
  </si>
  <si>
    <t xml:space="preserve">    D3 - zemní práce</t>
  </si>
  <si>
    <t>D4 - Elektroinstalace</t>
  </si>
  <si>
    <t xml:space="preserve">    D5 - Elektroinstalace </t>
  </si>
  <si>
    <t xml:space="preserve">    D6 - lešení</t>
  </si>
  <si>
    <t xml:space="preserve">    D7 - Ostatní</t>
  </si>
  <si>
    <t>D1</t>
  </si>
  <si>
    <t>Bleskosvod</t>
  </si>
  <si>
    <t>Pol1</t>
  </si>
  <si>
    <t>AlMgSi 8</t>
  </si>
  <si>
    <t>kg</t>
  </si>
  <si>
    <t>Pol2</t>
  </si>
  <si>
    <t>drát nerez 10</t>
  </si>
  <si>
    <t>Pol3</t>
  </si>
  <si>
    <t>FeZn 30x4</t>
  </si>
  <si>
    <t>Pol4</t>
  </si>
  <si>
    <t>podpěra vedení PV21D</t>
  </si>
  <si>
    <t>ks</t>
  </si>
  <si>
    <t>Pol5</t>
  </si>
  <si>
    <t>svorka křížová</t>
  </si>
  <si>
    <t>Pol6</t>
  </si>
  <si>
    <t>svorka zkušební</t>
  </si>
  <si>
    <t>Pol7</t>
  </si>
  <si>
    <t>svorka univerzální</t>
  </si>
  <si>
    <t>Pol8</t>
  </si>
  <si>
    <t>svorka pásek-drát SR2b</t>
  </si>
  <si>
    <t>Pol9</t>
  </si>
  <si>
    <t>svorka pásek -pásek SR3b</t>
  </si>
  <si>
    <t>Pol10</t>
  </si>
  <si>
    <t>SO svorka okapová</t>
  </si>
  <si>
    <t>Pol11</t>
  </si>
  <si>
    <t>svorka ST na okapy vč. nerez pásky</t>
  </si>
  <si>
    <t>Pol12</t>
  </si>
  <si>
    <t>podpěra PV21 plast-beton</t>
  </si>
  <si>
    <t>Pol13</t>
  </si>
  <si>
    <t>svorka SJT k jímací tyči</t>
  </si>
  <si>
    <t>Pol14</t>
  </si>
  <si>
    <t>jímací tyč AlMgSi 2 m vč. 3.ramen.podstavce</t>
  </si>
  <si>
    <t>Pol15</t>
  </si>
  <si>
    <t>betonový podstavec 8,5 kg</t>
  </si>
  <si>
    <t>Pol16</t>
  </si>
  <si>
    <t>plastová podložka pod beton.podstavec</t>
  </si>
  <si>
    <t>Pol17</t>
  </si>
  <si>
    <t>SP-svorka na ocelové konstrukce</t>
  </si>
  <si>
    <t>Pol18</t>
  </si>
  <si>
    <t>štítek na svod</t>
  </si>
  <si>
    <t>Pol19</t>
  </si>
  <si>
    <t>podpěra do zdi PV1a</t>
  </si>
  <si>
    <t>Pol20</t>
  </si>
  <si>
    <t>Al dilatační spojka</t>
  </si>
  <si>
    <t>D2</t>
  </si>
  <si>
    <t>montáž</t>
  </si>
  <si>
    <t>Pol21</t>
  </si>
  <si>
    <t>210 22-0101 svodový vodič vč.podpěr</t>
  </si>
  <si>
    <t>Pol22</t>
  </si>
  <si>
    <t>210 22-0212 montáž jímacích tyčí</t>
  </si>
  <si>
    <t>Pol23</t>
  </si>
  <si>
    <t>210 21-0020 montáž zemnicího vedení FeZn 30x4</t>
  </si>
  <si>
    <t>Pol28</t>
  </si>
  <si>
    <t>revize</t>
  </si>
  <si>
    <t>hod</t>
  </si>
  <si>
    <t>D3</t>
  </si>
  <si>
    <t>zemní práce</t>
  </si>
  <si>
    <t>Pol24</t>
  </si>
  <si>
    <t>rýha 100x50 v hornině tř.3-strojně</t>
  </si>
  <si>
    <t>Pol25</t>
  </si>
  <si>
    <t>dtto zához ručně</t>
  </si>
  <si>
    <t>Pol26</t>
  </si>
  <si>
    <t>řezání spáry do betonu do 10 cm</t>
  </si>
  <si>
    <t>Pol27</t>
  </si>
  <si>
    <t>vyplnění rýhy v betobu do 5 cm</t>
  </si>
  <si>
    <t>D4</t>
  </si>
  <si>
    <t>D5</t>
  </si>
  <si>
    <t xml:space="preserve">Elektroinstalace </t>
  </si>
  <si>
    <t>Pol29</t>
  </si>
  <si>
    <t>svítidlo Vyrtych XTRA-LED-20000-258-4K vč. 12 nerezových spon</t>
  </si>
  <si>
    <t>Pol30</t>
  </si>
  <si>
    <t>nouzové svítidloPALAS-LED-1-M5-ST 1h</t>
  </si>
  <si>
    <t>Pol31</t>
  </si>
  <si>
    <t>nerezové úchytné pero</t>
  </si>
  <si>
    <t>Pol32</t>
  </si>
  <si>
    <t>lankový závěs nerez(sada 2ks)</t>
  </si>
  <si>
    <t>Pol33</t>
  </si>
  <si>
    <t>ocel.kotva do zdi R-RBL-12EW l=145mm</t>
  </si>
  <si>
    <t>Pol34</t>
  </si>
  <si>
    <t>nerez lanko 1 mm</t>
  </si>
  <si>
    <t>Pol35</t>
  </si>
  <si>
    <t>nerez svorka lanová SIMPLEX na lanko 1 mm</t>
  </si>
  <si>
    <t>Pol36</t>
  </si>
  <si>
    <t>nerezové lano pr.6mm</t>
  </si>
  <si>
    <t>Pol37</t>
  </si>
  <si>
    <t>nerezová lanová svorka 6 mm</t>
  </si>
  <si>
    <t>Pol38</t>
  </si>
  <si>
    <t>nerezový napínák M6 hák-hák</t>
  </si>
  <si>
    <t>Pol39</t>
  </si>
  <si>
    <t>nerezový plech 100x100x5 mm</t>
  </si>
  <si>
    <t>Pol40</t>
  </si>
  <si>
    <t xml:space="preserve">páska stahovací  balení 100ks</t>
  </si>
  <si>
    <t>Pol41</t>
  </si>
  <si>
    <t>spínač řazení 6, na povrch IP54</t>
  </si>
  <si>
    <t>Pol42</t>
  </si>
  <si>
    <t>krabice 4 pólová IP67 SEZ FUTURE</t>
  </si>
  <si>
    <t>Pol43</t>
  </si>
  <si>
    <t>instal.lišta LHD 40x20</t>
  </si>
  <si>
    <t>Pol44</t>
  </si>
  <si>
    <t>kabel CYKY 3x1,5J</t>
  </si>
  <si>
    <t>Pol45</t>
  </si>
  <si>
    <t>CYKY 3x1,5-O</t>
  </si>
  <si>
    <t>Pol46</t>
  </si>
  <si>
    <t>CYKY 5x1,5-J</t>
  </si>
  <si>
    <t>Pol461</t>
  </si>
  <si>
    <t>podružný materiál 3% z nosnéo</t>
  </si>
  <si>
    <t>1013629946</t>
  </si>
  <si>
    <t>D6</t>
  </si>
  <si>
    <t>lešení</t>
  </si>
  <si>
    <t>Pol47</t>
  </si>
  <si>
    <t>pronájem 150-250m2/den</t>
  </si>
  <si>
    <t>Pol48</t>
  </si>
  <si>
    <t>montáž a domontáž</t>
  </si>
  <si>
    <t>D7</t>
  </si>
  <si>
    <t>Pol289</t>
  </si>
  <si>
    <t xml:space="preserve">montáž </t>
  </si>
  <si>
    <t>-2047385411</t>
  </si>
  <si>
    <t>Pol290</t>
  </si>
  <si>
    <t>Demontáže</t>
  </si>
  <si>
    <t>174509379</t>
  </si>
  <si>
    <t>Pol291</t>
  </si>
  <si>
    <t xml:space="preserve">rozvaděč RS 01 vč. dopravy </t>
  </si>
  <si>
    <t>-287315666</t>
  </si>
  <si>
    <t>VRN - Vedlejší rozpočtové náklady</t>
  </si>
  <si>
    <t xml:space="preserve">V případě rozporu mezi položkovým rozpočtem a definicí standardizace materiálů platí definice standardizace materiálů </t>
  </si>
  <si>
    <t>020001000</t>
  </si>
  <si>
    <t>Příprava staveniště</t>
  </si>
  <si>
    <t>Kč</t>
  </si>
  <si>
    <t>1024</t>
  </si>
  <si>
    <t>1338604396</t>
  </si>
  <si>
    <t xml:space="preserve">Poznámka k položce:_x000d_
Náklady spojené s vytyčením a ochranou inženýrských sítí </t>
  </si>
  <si>
    <t>030001000</t>
  </si>
  <si>
    <t>Zařízení staveniště</t>
  </si>
  <si>
    <t>112172399</t>
  </si>
  <si>
    <t>Poznámka k položce:_x000d_
Náklady spojené s vybudováním, provozem zařízení staveniště_x000d_
Manipulační a zdvihací technika dle zvyklostí dodavatele _x000d_
mimo jiné využití jeřábu či dalších mechanizací</t>
  </si>
  <si>
    <t>043002000</t>
  </si>
  <si>
    <t>Zkoušky a ostatní měření</t>
  </si>
  <si>
    <t>-840073489</t>
  </si>
  <si>
    <t>070001000</t>
  </si>
  <si>
    <t>Provozní vlivy</t>
  </si>
  <si>
    <t>377403467</t>
  </si>
  <si>
    <t>Poznámka k položce:_x000d_
Náklady na opatření proti poškození cizího majetku a vnitřních prostor stavby, součinnost s vlastníky stavbou dotčených prostor</t>
  </si>
  <si>
    <t>090001000</t>
  </si>
  <si>
    <t>Ostatní náklady</t>
  </si>
  <si>
    <t>-644697365</t>
  </si>
  <si>
    <t xml:space="preserve">Poznámka k položce:_x000d_
Náklady spojené s dodávkou energie, opatření na dodržování technologických předpisů ochrana sousedních pozemků </t>
  </si>
  <si>
    <t>013254000</t>
  </si>
  <si>
    <t>Dokumentace skutečného provedení stavby</t>
  </si>
  <si>
    <t>721512121</t>
  </si>
  <si>
    <t>034103000</t>
  </si>
  <si>
    <t>Oplocení staveniště</t>
  </si>
  <si>
    <t>1593366603</t>
  </si>
  <si>
    <t>045303000</t>
  </si>
  <si>
    <t>Koordinační činnost mezi profesí a projektantem</t>
  </si>
  <si>
    <t>2018897233</t>
  </si>
  <si>
    <t>0452030</t>
  </si>
  <si>
    <t xml:space="preserve">Zajištění kolaudace </t>
  </si>
  <si>
    <t>CS vlastní</t>
  </si>
  <si>
    <t>-1472341558</t>
  </si>
  <si>
    <t>045203000</t>
  </si>
  <si>
    <t>Kompletační činnost</t>
  </si>
  <si>
    <t>-1460046048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</si>
</sst>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14092021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skladu soli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areál TSHK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14. 9. 2021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SM Hradec Králové, ČSA 408/5, Hradec Králové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HONNEM spol. s r.o., Opočno 31, Louny 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Stavební práce 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'01 - Stavební práce '!P135</f>
        <v>0</v>
      </c>
      <c r="AV95" s="128">
        <f>'01 - Stavební práce '!J33</f>
        <v>0</v>
      </c>
      <c r="AW95" s="128">
        <f>'01 - Stavební práce '!J34</f>
        <v>0</v>
      </c>
      <c r="AX95" s="128">
        <f>'01 - Stavební práce '!J35</f>
        <v>0</v>
      </c>
      <c r="AY95" s="128">
        <f>'01 - Stavební práce '!J36</f>
        <v>0</v>
      </c>
      <c r="AZ95" s="128">
        <f>'01 - Stavební práce '!F33</f>
        <v>0</v>
      </c>
      <c r="BA95" s="128">
        <f>'01 - Stavební práce '!F34</f>
        <v>0</v>
      </c>
      <c r="BB95" s="128">
        <f>'01 - Stavební práce '!F35</f>
        <v>0</v>
      </c>
      <c r="BC95" s="128">
        <f>'01 - Stavební práce '!F36</f>
        <v>0</v>
      </c>
      <c r="BD95" s="130">
        <f>'01 - Stavební práce 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Elektroinstalace'!J30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'02 - Elektroinstalace'!P123</f>
        <v>0</v>
      </c>
      <c r="AV96" s="128">
        <f>'02 - Elektroinstalace'!J33</f>
        <v>0</v>
      </c>
      <c r="AW96" s="128">
        <f>'02 - Elektroinstalace'!J34</f>
        <v>0</v>
      </c>
      <c r="AX96" s="128">
        <f>'02 - Elektroinstalace'!J35</f>
        <v>0</v>
      </c>
      <c r="AY96" s="128">
        <f>'02 - Elektroinstalace'!J36</f>
        <v>0</v>
      </c>
      <c r="AZ96" s="128">
        <f>'02 - Elektroinstalace'!F33</f>
        <v>0</v>
      </c>
      <c r="BA96" s="128">
        <f>'02 - Elektroinstalace'!F34</f>
        <v>0</v>
      </c>
      <c r="BB96" s="128">
        <f>'02 - Elektroinstalace'!F35</f>
        <v>0</v>
      </c>
      <c r="BC96" s="128">
        <f>'02 - Elektroinstalace'!F36</f>
        <v>0</v>
      </c>
      <c r="BD96" s="130">
        <f>'02 - Elektroinstalace'!F37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'VRN - Vedlejší rozpočtové...'!J30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32">
        <v>0</v>
      </c>
      <c r="AT97" s="133">
        <f>ROUND(SUM(AV97:AW97),2)</f>
        <v>0</v>
      </c>
      <c r="AU97" s="134">
        <f>'VRN - Vedlejší rozpočtové...'!P117</f>
        <v>0</v>
      </c>
      <c r="AV97" s="133">
        <f>'VRN - Vedlejší rozpočtové...'!J33</f>
        <v>0</v>
      </c>
      <c r="AW97" s="133">
        <f>'VRN - Vedlejší rozpočtové...'!J34</f>
        <v>0</v>
      </c>
      <c r="AX97" s="133">
        <f>'VRN - Vedlejší rozpočtové...'!J35</f>
        <v>0</v>
      </c>
      <c r="AY97" s="133">
        <f>'VRN - Vedlejší rozpočtové...'!J36</f>
        <v>0</v>
      </c>
      <c r="AZ97" s="133">
        <f>'VRN - Vedlejší rozpočtové...'!F33</f>
        <v>0</v>
      </c>
      <c r="BA97" s="133">
        <f>'VRN - Vedlejší rozpočtové...'!F34</f>
        <v>0</v>
      </c>
      <c r="BB97" s="133">
        <f>'VRN - Vedlejší rozpočtové...'!F35</f>
        <v>0</v>
      </c>
      <c r="BC97" s="133">
        <f>'VRN - Vedlejší rozpočtové...'!F36</f>
        <v>0</v>
      </c>
      <c r="BD97" s="135">
        <f>'VRN - Vedlejší rozpočtové...'!F37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YKYC5Gl4pIAQgNpH+FBtaFRUVCjqaiSee5HROTWewXFEULmEC31mtCCvfIvNl8pGY1rmdkEXX2rJRcI0aoX2qg==" hashValue="yUmg5NwmIIQVbnkg6TZ/mTSR4FF4OFaroEw3/u6f56RGcYUdxWg1MJcL3z+UrxP2/KHCooorPykRzJBIx/XhpQ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1 - Stavební práce '!C2" display="/"/>
    <hyperlink ref="A96" location="'02 - Elektroinstalace'!C2" display="/"/>
    <hyperlink ref="A9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Oprava skladu soli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14. 9. 2021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ROUND((SUM(BE135:BE433)),  2)</f>
        <v>0</v>
      </c>
      <c r="G33" s="38"/>
      <c r="H33" s="38"/>
      <c r="I33" s="155">
        <v>0.20999999999999999</v>
      </c>
      <c r="J33" s="154">
        <f>ROUND(((SUM(BE135:BE433))*I33),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ROUND((SUM(BF135:BF433)),  2)</f>
        <v>0</v>
      </c>
      <c r="G34" s="38"/>
      <c r="H34" s="38"/>
      <c r="I34" s="155">
        <v>0.12</v>
      </c>
      <c r="J34" s="154">
        <f>ROUND(((SUM(BF135:BF433))*I34),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ROUND((SUM(BG135:BG433)),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ROUND((SUM(BH135:BH433)),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ROUND((SUM(BI135:BI433)),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skladu soli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01 - Stavební práce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areál TSHK</v>
      </c>
      <c r="G89" s="40"/>
      <c r="H89" s="40"/>
      <c r="I89" s="32" t="s">
        <v>22</v>
      </c>
      <c r="J89" s="79" t="str">
        <f>IF(J12="","",J12)</f>
        <v>14. 9. 2021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SM Hradec Králové, ČSA 408/5, Hradec Králové</v>
      </c>
      <c r="G91" s="40"/>
      <c r="H91" s="40"/>
      <c r="I91" s="32" t="s">
        <v>30</v>
      </c>
      <c r="J91" s="36" t="str">
        <f>E21</f>
        <v xml:space="preserve">HONNEM spol. s r.o., Opočno 31, Louny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J135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101</v>
      </c>
      <c r="E97" s="182"/>
      <c r="F97" s="182"/>
      <c r="G97" s="182"/>
      <c r="H97" s="182"/>
      <c r="I97" s="182"/>
      <c r="J97" s="183">
        <f>J136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102</v>
      </c>
      <c r="E98" s="188"/>
      <c r="F98" s="188"/>
      <c r="G98" s="188"/>
      <c r="H98" s="188"/>
      <c r="I98" s="188"/>
      <c r="J98" s="189">
        <f>J137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103</v>
      </c>
      <c r="E99" s="188"/>
      <c r="F99" s="188"/>
      <c r="G99" s="188"/>
      <c r="H99" s="188"/>
      <c r="I99" s="188"/>
      <c r="J99" s="189">
        <f>J158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104</v>
      </c>
      <c r="E100" s="188"/>
      <c r="F100" s="188"/>
      <c r="G100" s="188"/>
      <c r="H100" s="188"/>
      <c r="I100" s="188"/>
      <c r="J100" s="189">
        <f>J190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105</v>
      </c>
      <c r="E101" s="188"/>
      <c r="F101" s="188"/>
      <c r="G101" s="188"/>
      <c r="H101" s="188"/>
      <c r="I101" s="188"/>
      <c r="J101" s="189">
        <f>J228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106</v>
      </c>
      <c r="E102" s="188"/>
      <c r="F102" s="188"/>
      <c r="G102" s="188"/>
      <c r="H102" s="188"/>
      <c r="I102" s="188"/>
      <c r="J102" s="189">
        <f>J242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107</v>
      </c>
      <c r="E103" s="188"/>
      <c r="F103" s="188"/>
      <c r="G103" s="188"/>
      <c r="H103" s="188"/>
      <c r="I103" s="188"/>
      <c r="J103" s="189">
        <f>J254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108</v>
      </c>
      <c r="E104" s="188"/>
      <c r="F104" s="188"/>
      <c r="G104" s="188"/>
      <c r="H104" s="188"/>
      <c r="I104" s="188"/>
      <c r="J104" s="189">
        <f>J256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109</v>
      </c>
      <c r="E105" s="188"/>
      <c r="F105" s="188"/>
      <c r="G105" s="188"/>
      <c r="H105" s="188"/>
      <c r="I105" s="188"/>
      <c r="J105" s="189">
        <f>J259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110</v>
      </c>
      <c r="E106" s="188"/>
      <c r="F106" s="188"/>
      <c r="G106" s="188"/>
      <c r="H106" s="188"/>
      <c r="I106" s="188"/>
      <c r="J106" s="189">
        <f>J264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9"/>
      <c r="C107" s="180"/>
      <c r="D107" s="181" t="s">
        <v>111</v>
      </c>
      <c r="E107" s="182"/>
      <c r="F107" s="182"/>
      <c r="G107" s="182"/>
      <c r="H107" s="182"/>
      <c r="I107" s="182"/>
      <c r="J107" s="183">
        <f>J266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5"/>
      <c r="C108" s="186"/>
      <c r="D108" s="187" t="s">
        <v>112</v>
      </c>
      <c r="E108" s="188"/>
      <c r="F108" s="188"/>
      <c r="G108" s="188"/>
      <c r="H108" s="188"/>
      <c r="I108" s="188"/>
      <c r="J108" s="189">
        <f>J267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113</v>
      </c>
      <c r="E109" s="188"/>
      <c r="F109" s="188"/>
      <c r="G109" s="188"/>
      <c r="H109" s="188"/>
      <c r="I109" s="188"/>
      <c r="J109" s="189">
        <f>J311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114</v>
      </c>
      <c r="E110" s="188"/>
      <c r="F110" s="188"/>
      <c r="G110" s="188"/>
      <c r="H110" s="188"/>
      <c r="I110" s="188"/>
      <c r="J110" s="189">
        <f>J327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115</v>
      </c>
      <c r="E111" s="188"/>
      <c r="F111" s="188"/>
      <c r="G111" s="188"/>
      <c r="H111" s="188"/>
      <c r="I111" s="188"/>
      <c r="J111" s="189">
        <f>J332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116</v>
      </c>
      <c r="E112" s="188"/>
      <c r="F112" s="188"/>
      <c r="G112" s="188"/>
      <c r="H112" s="188"/>
      <c r="I112" s="188"/>
      <c r="J112" s="189">
        <f>J359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117</v>
      </c>
      <c r="E113" s="188"/>
      <c r="F113" s="188"/>
      <c r="G113" s="188"/>
      <c r="H113" s="188"/>
      <c r="I113" s="188"/>
      <c r="J113" s="189">
        <f>J379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118</v>
      </c>
      <c r="E114" s="188"/>
      <c r="F114" s="188"/>
      <c r="G114" s="188"/>
      <c r="H114" s="188"/>
      <c r="I114" s="188"/>
      <c r="J114" s="189">
        <f>J401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79"/>
      <c r="C115" s="180"/>
      <c r="D115" s="181" t="s">
        <v>119</v>
      </c>
      <c r="E115" s="182"/>
      <c r="F115" s="182"/>
      <c r="G115" s="182"/>
      <c r="H115" s="182"/>
      <c r="I115" s="182"/>
      <c r="J115" s="183">
        <f>J424</f>
        <v>0</v>
      </c>
      <c r="K115" s="180"/>
      <c r="L115" s="184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2" customFormat="1" ht="21.84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21" s="2" customFormat="1" ht="6.96" customHeight="1">
      <c r="A121" s="38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4.96" customHeight="1">
      <c r="A122" s="38"/>
      <c r="B122" s="39"/>
      <c r="C122" s="23" t="s">
        <v>120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16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174" t="str">
        <f>E7</f>
        <v>Oprava skladu soli</v>
      </c>
      <c r="F125" s="32"/>
      <c r="G125" s="32"/>
      <c r="H125" s="32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94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76" t="str">
        <f>E9</f>
        <v xml:space="preserve">01 - Stavební práce 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40"/>
      <c r="E129" s="40"/>
      <c r="F129" s="27" t="str">
        <f>F12</f>
        <v>areál TSHK</v>
      </c>
      <c r="G129" s="40"/>
      <c r="H129" s="40"/>
      <c r="I129" s="32" t="s">
        <v>22</v>
      </c>
      <c r="J129" s="79" t="str">
        <f>IF(J12="","",J12)</f>
        <v>14. 9. 2021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25.65" customHeight="1">
      <c r="A131" s="38"/>
      <c r="B131" s="39"/>
      <c r="C131" s="32" t="s">
        <v>24</v>
      </c>
      <c r="D131" s="40"/>
      <c r="E131" s="40"/>
      <c r="F131" s="27" t="str">
        <f>E15</f>
        <v>SM Hradec Králové, ČSA 408/5, Hradec Králové</v>
      </c>
      <c r="G131" s="40"/>
      <c r="H131" s="40"/>
      <c r="I131" s="32" t="s">
        <v>30</v>
      </c>
      <c r="J131" s="36" t="str">
        <f>E21</f>
        <v xml:space="preserve">HONNEM spol. s r.o., Opočno 31, Louny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28</v>
      </c>
      <c r="D132" s="40"/>
      <c r="E132" s="40"/>
      <c r="F132" s="27" t="str">
        <f>IF(E18="","",E18)</f>
        <v>Vyplň údaj</v>
      </c>
      <c r="G132" s="40"/>
      <c r="H132" s="40"/>
      <c r="I132" s="32" t="s">
        <v>33</v>
      </c>
      <c r="J132" s="36" t="str">
        <f>E24</f>
        <v xml:space="preserve">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91"/>
      <c r="B134" s="192"/>
      <c r="C134" s="193" t="s">
        <v>121</v>
      </c>
      <c r="D134" s="194" t="s">
        <v>61</v>
      </c>
      <c r="E134" s="194" t="s">
        <v>57</v>
      </c>
      <c r="F134" s="194" t="s">
        <v>58</v>
      </c>
      <c r="G134" s="194" t="s">
        <v>122</v>
      </c>
      <c r="H134" s="194" t="s">
        <v>123</v>
      </c>
      <c r="I134" s="194" t="s">
        <v>124</v>
      </c>
      <c r="J134" s="194" t="s">
        <v>98</v>
      </c>
      <c r="K134" s="195" t="s">
        <v>125</v>
      </c>
      <c r="L134" s="196"/>
      <c r="M134" s="100" t="s">
        <v>1</v>
      </c>
      <c r="N134" s="101" t="s">
        <v>40</v>
      </c>
      <c r="O134" s="101" t="s">
        <v>126</v>
      </c>
      <c r="P134" s="101" t="s">
        <v>127</v>
      </c>
      <c r="Q134" s="101" t="s">
        <v>128</v>
      </c>
      <c r="R134" s="101" t="s">
        <v>129</v>
      </c>
      <c r="S134" s="101" t="s">
        <v>130</v>
      </c>
      <c r="T134" s="102" t="s">
        <v>131</v>
      </c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</row>
    <row r="135" s="2" customFormat="1" ht="22.8" customHeight="1">
      <c r="A135" s="38"/>
      <c r="B135" s="39"/>
      <c r="C135" s="107" t="s">
        <v>132</v>
      </c>
      <c r="D135" s="40"/>
      <c r="E135" s="40"/>
      <c r="F135" s="40"/>
      <c r="G135" s="40"/>
      <c r="H135" s="40"/>
      <c r="I135" s="40"/>
      <c r="J135" s="197">
        <f>BK135</f>
        <v>0</v>
      </c>
      <c r="K135" s="40"/>
      <c r="L135" s="44"/>
      <c r="M135" s="103"/>
      <c r="N135" s="198"/>
      <c r="O135" s="104"/>
      <c r="P135" s="199">
        <f>P136+P266+P424</f>
        <v>0</v>
      </c>
      <c r="Q135" s="104"/>
      <c r="R135" s="199">
        <f>R136+R266+R424</f>
        <v>1147.6614863</v>
      </c>
      <c r="S135" s="104"/>
      <c r="T135" s="200">
        <f>T136+T266+T424</f>
        <v>906.7364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75</v>
      </c>
      <c r="AU135" s="17" t="s">
        <v>100</v>
      </c>
      <c r="BK135" s="201">
        <f>BK136+BK266+BK424</f>
        <v>0</v>
      </c>
    </row>
    <row r="136" s="12" customFormat="1" ht="25.92" customHeight="1">
      <c r="A136" s="12"/>
      <c r="B136" s="202"/>
      <c r="C136" s="203"/>
      <c r="D136" s="204" t="s">
        <v>75</v>
      </c>
      <c r="E136" s="205" t="s">
        <v>133</v>
      </c>
      <c r="F136" s="205" t="s">
        <v>134</v>
      </c>
      <c r="G136" s="203"/>
      <c r="H136" s="203"/>
      <c r="I136" s="206"/>
      <c r="J136" s="207">
        <f>BK136</f>
        <v>0</v>
      </c>
      <c r="K136" s="203"/>
      <c r="L136" s="208"/>
      <c r="M136" s="209"/>
      <c r="N136" s="210"/>
      <c r="O136" s="210"/>
      <c r="P136" s="211">
        <f>P137+P158+P190+P228+P242+P254+P256+P259+P264</f>
        <v>0</v>
      </c>
      <c r="Q136" s="210"/>
      <c r="R136" s="211">
        <f>R137+R158+R190+R228+R242+R254+R256+R259+R264</f>
        <v>1124.36177664</v>
      </c>
      <c r="S136" s="210"/>
      <c r="T136" s="212">
        <f>T137+T158+T190+T228+T242+T254+T256+T259+T264</f>
        <v>906.7364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84</v>
      </c>
      <c r="AT136" s="214" t="s">
        <v>75</v>
      </c>
      <c r="AU136" s="214" t="s">
        <v>76</v>
      </c>
      <c r="AY136" s="213" t="s">
        <v>135</v>
      </c>
      <c r="BK136" s="215">
        <f>BK137+BK158+BK190+BK228+BK242+BK254+BK256+BK259+BK264</f>
        <v>0</v>
      </c>
    </row>
    <row r="137" s="12" customFormat="1" ht="22.8" customHeight="1">
      <c r="A137" s="12"/>
      <c r="B137" s="202"/>
      <c r="C137" s="203"/>
      <c r="D137" s="204" t="s">
        <v>75</v>
      </c>
      <c r="E137" s="216" t="s">
        <v>84</v>
      </c>
      <c r="F137" s="216" t="s">
        <v>136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SUM(P138:P157)</f>
        <v>0</v>
      </c>
      <c r="Q137" s="210"/>
      <c r="R137" s="211">
        <f>SUM(R138:R157)</f>
        <v>0</v>
      </c>
      <c r="S137" s="210"/>
      <c r="T137" s="212">
        <f>SUM(T138:T157)</f>
        <v>39.086399999999998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84</v>
      </c>
      <c r="AT137" s="214" t="s">
        <v>75</v>
      </c>
      <c r="AU137" s="214" t="s">
        <v>84</v>
      </c>
      <c r="AY137" s="213" t="s">
        <v>135</v>
      </c>
      <c r="BK137" s="215">
        <f>SUM(BK138:BK157)</f>
        <v>0</v>
      </c>
    </row>
    <row r="138" s="2" customFormat="1" ht="24.15" customHeight="1">
      <c r="A138" s="38"/>
      <c r="B138" s="39"/>
      <c r="C138" s="218" t="s">
        <v>84</v>
      </c>
      <c r="D138" s="218" t="s">
        <v>137</v>
      </c>
      <c r="E138" s="219" t="s">
        <v>138</v>
      </c>
      <c r="F138" s="220" t="s">
        <v>139</v>
      </c>
      <c r="G138" s="221" t="s">
        <v>140</v>
      </c>
      <c r="H138" s="222">
        <v>229.91999999999999</v>
      </c>
      <c r="I138" s="223"/>
      <c r="J138" s="224">
        <f>ROUND(I138*H138,2)</f>
        <v>0</v>
      </c>
      <c r="K138" s="220" t="s">
        <v>141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0.17000000000000001</v>
      </c>
      <c r="T138" s="228">
        <f>S138*H138</f>
        <v>39.086399999999998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142</v>
      </c>
      <c r="AT138" s="229" t="s">
        <v>137</v>
      </c>
      <c r="AU138" s="229" t="s">
        <v>86</v>
      </c>
      <c r="AY138" s="17" t="s">
        <v>135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142</v>
      </c>
      <c r="BM138" s="229" t="s">
        <v>143</v>
      </c>
    </row>
    <row r="139" s="13" customFormat="1">
      <c r="A139" s="13"/>
      <c r="B139" s="231"/>
      <c r="C139" s="232"/>
      <c r="D139" s="233" t="s">
        <v>144</v>
      </c>
      <c r="E139" s="234" t="s">
        <v>1</v>
      </c>
      <c r="F139" s="235" t="s">
        <v>145</v>
      </c>
      <c r="G139" s="232"/>
      <c r="H139" s="234" t="s">
        <v>1</v>
      </c>
      <c r="I139" s="236"/>
      <c r="J139" s="232"/>
      <c r="K139" s="232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144</v>
      </c>
      <c r="AU139" s="241" t="s">
        <v>86</v>
      </c>
      <c r="AV139" s="13" t="s">
        <v>84</v>
      </c>
      <c r="AW139" s="13" t="s">
        <v>32</v>
      </c>
      <c r="AX139" s="13" t="s">
        <v>76</v>
      </c>
      <c r="AY139" s="241" t="s">
        <v>135</v>
      </c>
    </row>
    <row r="140" s="14" customFormat="1">
      <c r="A140" s="14"/>
      <c r="B140" s="242"/>
      <c r="C140" s="243"/>
      <c r="D140" s="233" t="s">
        <v>144</v>
      </c>
      <c r="E140" s="244" t="s">
        <v>1</v>
      </c>
      <c r="F140" s="245" t="s">
        <v>146</v>
      </c>
      <c r="G140" s="243"/>
      <c r="H140" s="246">
        <v>213.59999999999999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2" t="s">
        <v>144</v>
      </c>
      <c r="AU140" s="252" t="s">
        <v>86</v>
      </c>
      <c r="AV140" s="14" t="s">
        <v>86</v>
      </c>
      <c r="AW140" s="14" t="s">
        <v>32</v>
      </c>
      <c r="AX140" s="14" t="s">
        <v>76</v>
      </c>
      <c r="AY140" s="252" t="s">
        <v>135</v>
      </c>
    </row>
    <row r="141" s="14" customFormat="1">
      <c r="A141" s="14"/>
      <c r="B141" s="242"/>
      <c r="C141" s="243"/>
      <c r="D141" s="233" t="s">
        <v>144</v>
      </c>
      <c r="E141" s="244" t="s">
        <v>1</v>
      </c>
      <c r="F141" s="245" t="s">
        <v>147</v>
      </c>
      <c r="G141" s="243"/>
      <c r="H141" s="246">
        <v>16.32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2" t="s">
        <v>144</v>
      </c>
      <c r="AU141" s="252" t="s">
        <v>86</v>
      </c>
      <c r="AV141" s="14" t="s">
        <v>86</v>
      </c>
      <c r="AW141" s="14" t="s">
        <v>32</v>
      </c>
      <c r="AX141" s="14" t="s">
        <v>76</v>
      </c>
      <c r="AY141" s="252" t="s">
        <v>135</v>
      </c>
    </row>
    <row r="142" s="15" customFormat="1">
      <c r="A142" s="15"/>
      <c r="B142" s="253"/>
      <c r="C142" s="254"/>
      <c r="D142" s="233" t="s">
        <v>144</v>
      </c>
      <c r="E142" s="255" t="s">
        <v>1</v>
      </c>
      <c r="F142" s="256" t="s">
        <v>148</v>
      </c>
      <c r="G142" s="254"/>
      <c r="H142" s="257">
        <v>229.91999999999999</v>
      </c>
      <c r="I142" s="258"/>
      <c r="J142" s="254"/>
      <c r="K142" s="254"/>
      <c r="L142" s="259"/>
      <c r="M142" s="260"/>
      <c r="N142" s="261"/>
      <c r="O142" s="261"/>
      <c r="P142" s="261"/>
      <c r="Q142" s="261"/>
      <c r="R142" s="261"/>
      <c r="S142" s="261"/>
      <c r="T142" s="26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3" t="s">
        <v>144</v>
      </c>
      <c r="AU142" s="263" t="s">
        <v>86</v>
      </c>
      <c r="AV142" s="15" t="s">
        <v>142</v>
      </c>
      <c r="AW142" s="15" t="s">
        <v>32</v>
      </c>
      <c r="AX142" s="15" t="s">
        <v>84</v>
      </c>
      <c r="AY142" s="263" t="s">
        <v>135</v>
      </c>
    </row>
    <row r="143" s="2" customFormat="1" ht="33" customHeight="1">
      <c r="A143" s="38"/>
      <c r="B143" s="39"/>
      <c r="C143" s="218" t="s">
        <v>86</v>
      </c>
      <c r="D143" s="218" t="s">
        <v>137</v>
      </c>
      <c r="E143" s="219" t="s">
        <v>149</v>
      </c>
      <c r="F143" s="220" t="s">
        <v>150</v>
      </c>
      <c r="G143" s="221" t="s">
        <v>151</v>
      </c>
      <c r="H143" s="222">
        <v>103.73</v>
      </c>
      <c r="I143" s="223"/>
      <c r="J143" s="224">
        <f>ROUND(I143*H143,2)</f>
        <v>0</v>
      </c>
      <c r="K143" s="220" t="s">
        <v>141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142</v>
      </c>
      <c r="AT143" s="229" t="s">
        <v>137</v>
      </c>
      <c r="AU143" s="229" t="s">
        <v>86</v>
      </c>
      <c r="AY143" s="17" t="s">
        <v>135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142</v>
      </c>
      <c r="BM143" s="229" t="s">
        <v>152</v>
      </c>
    </row>
    <row r="144" s="13" customFormat="1">
      <c r="A144" s="13"/>
      <c r="B144" s="231"/>
      <c r="C144" s="232"/>
      <c r="D144" s="233" t="s">
        <v>144</v>
      </c>
      <c r="E144" s="234" t="s">
        <v>1</v>
      </c>
      <c r="F144" s="235" t="s">
        <v>153</v>
      </c>
      <c r="G144" s="232"/>
      <c r="H144" s="234" t="s">
        <v>1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144</v>
      </c>
      <c r="AU144" s="241" t="s">
        <v>86</v>
      </c>
      <c r="AV144" s="13" t="s">
        <v>84</v>
      </c>
      <c r="AW144" s="13" t="s">
        <v>32</v>
      </c>
      <c r="AX144" s="13" t="s">
        <v>76</v>
      </c>
      <c r="AY144" s="241" t="s">
        <v>135</v>
      </c>
    </row>
    <row r="145" s="14" customFormat="1">
      <c r="A145" s="14"/>
      <c r="B145" s="242"/>
      <c r="C145" s="243"/>
      <c r="D145" s="233" t="s">
        <v>144</v>
      </c>
      <c r="E145" s="244" t="s">
        <v>1</v>
      </c>
      <c r="F145" s="245" t="s">
        <v>154</v>
      </c>
      <c r="G145" s="243"/>
      <c r="H145" s="246">
        <v>103.73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2" t="s">
        <v>144</v>
      </c>
      <c r="AU145" s="252" t="s">
        <v>86</v>
      </c>
      <c r="AV145" s="14" t="s">
        <v>86</v>
      </c>
      <c r="AW145" s="14" t="s">
        <v>32</v>
      </c>
      <c r="AX145" s="14" t="s">
        <v>76</v>
      </c>
      <c r="AY145" s="252" t="s">
        <v>135</v>
      </c>
    </row>
    <row r="146" s="15" customFormat="1">
      <c r="A146" s="15"/>
      <c r="B146" s="253"/>
      <c r="C146" s="254"/>
      <c r="D146" s="233" t="s">
        <v>144</v>
      </c>
      <c r="E146" s="255" t="s">
        <v>1</v>
      </c>
      <c r="F146" s="256" t="s">
        <v>148</v>
      </c>
      <c r="G146" s="254"/>
      <c r="H146" s="257">
        <v>103.73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3" t="s">
        <v>144</v>
      </c>
      <c r="AU146" s="263" t="s">
        <v>86</v>
      </c>
      <c r="AV146" s="15" t="s">
        <v>142</v>
      </c>
      <c r="AW146" s="15" t="s">
        <v>32</v>
      </c>
      <c r="AX146" s="15" t="s">
        <v>84</v>
      </c>
      <c r="AY146" s="263" t="s">
        <v>135</v>
      </c>
    </row>
    <row r="147" s="2" customFormat="1" ht="37.8" customHeight="1">
      <c r="A147" s="38"/>
      <c r="B147" s="39"/>
      <c r="C147" s="218" t="s">
        <v>155</v>
      </c>
      <c r="D147" s="218" t="s">
        <v>137</v>
      </c>
      <c r="E147" s="219" t="s">
        <v>156</v>
      </c>
      <c r="F147" s="220" t="s">
        <v>157</v>
      </c>
      <c r="G147" s="221" t="s">
        <v>151</v>
      </c>
      <c r="H147" s="222">
        <v>81.180000000000007</v>
      </c>
      <c r="I147" s="223"/>
      <c r="J147" s="224">
        <f>ROUND(I147*H147,2)</f>
        <v>0</v>
      </c>
      <c r="K147" s="220" t="s">
        <v>141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142</v>
      </c>
      <c r="AT147" s="229" t="s">
        <v>137</v>
      </c>
      <c r="AU147" s="229" t="s">
        <v>86</v>
      </c>
      <c r="AY147" s="17" t="s">
        <v>135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142</v>
      </c>
      <c r="BM147" s="229" t="s">
        <v>158</v>
      </c>
    </row>
    <row r="148" s="14" customFormat="1">
      <c r="A148" s="14"/>
      <c r="B148" s="242"/>
      <c r="C148" s="243"/>
      <c r="D148" s="233" t="s">
        <v>144</v>
      </c>
      <c r="E148" s="244" t="s">
        <v>1</v>
      </c>
      <c r="F148" s="245" t="s">
        <v>159</v>
      </c>
      <c r="G148" s="243"/>
      <c r="H148" s="246">
        <v>81.180000000000007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2" t="s">
        <v>144</v>
      </c>
      <c r="AU148" s="252" t="s">
        <v>86</v>
      </c>
      <c r="AV148" s="14" t="s">
        <v>86</v>
      </c>
      <c r="AW148" s="14" t="s">
        <v>32</v>
      </c>
      <c r="AX148" s="14" t="s">
        <v>84</v>
      </c>
      <c r="AY148" s="252" t="s">
        <v>135</v>
      </c>
    </row>
    <row r="149" s="2" customFormat="1" ht="37.8" customHeight="1">
      <c r="A149" s="38"/>
      <c r="B149" s="39"/>
      <c r="C149" s="218" t="s">
        <v>142</v>
      </c>
      <c r="D149" s="218" t="s">
        <v>137</v>
      </c>
      <c r="E149" s="219" t="s">
        <v>160</v>
      </c>
      <c r="F149" s="220" t="s">
        <v>161</v>
      </c>
      <c r="G149" s="221" t="s">
        <v>151</v>
      </c>
      <c r="H149" s="222">
        <v>1461.24</v>
      </c>
      <c r="I149" s="223"/>
      <c r="J149" s="224">
        <f>ROUND(I149*H149,2)</f>
        <v>0</v>
      </c>
      <c r="K149" s="220" t="s">
        <v>141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142</v>
      </c>
      <c r="AT149" s="229" t="s">
        <v>137</v>
      </c>
      <c r="AU149" s="229" t="s">
        <v>86</v>
      </c>
      <c r="AY149" s="17" t="s">
        <v>135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142</v>
      </c>
      <c r="BM149" s="229" t="s">
        <v>162</v>
      </c>
    </row>
    <row r="150" s="14" customFormat="1">
      <c r="A150" s="14"/>
      <c r="B150" s="242"/>
      <c r="C150" s="243"/>
      <c r="D150" s="233" t="s">
        <v>144</v>
      </c>
      <c r="E150" s="244" t="s">
        <v>1</v>
      </c>
      <c r="F150" s="245" t="s">
        <v>163</v>
      </c>
      <c r="G150" s="243"/>
      <c r="H150" s="246">
        <v>81.180000000000007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2" t="s">
        <v>144</v>
      </c>
      <c r="AU150" s="252" t="s">
        <v>86</v>
      </c>
      <c r="AV150" s="14" t="s">
        <v>86</v>
      </c>
      <c r="AW150" s="14" t="s">
        <v>32</v>
      </c>
      <c r="AX150" s="14" t="s">
        <v>84</v>
      </c>
      <c r="AY150" s="252" t="s">
        <v>135</v>
      </c>
    </row>
    <row r="151" s="14" customFormat="1">
      <c r="A151" s="14"/>
      <c r="B151" s="242"/>
      <c r="C151" s="243"/>
      <c r="D151" s="233" t="s">
        <v>144</v>
      </c>
      <c r="E151" s="243"/>
      <c r="F151" s="245" t="s">
        <v>164</v>
      </c>
      <c r="G151" s="243"/>
      <c r="H151" s="246">
        <v>1461.24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144</v>
      </c>
      <c r="AU151" s="252" t="s">
        <v>86</v>
      </c>
      <c r="AV151" s="14" t="s">
        <v>86</v>
      </c>
      <c r="AW151" s="14" t="s">
        <v>4</v>
      </c>
      <c r="AX151" s="14" t="s">
        <v>84</v>
      </c>
      <c r="AY151" s="252" t="s">
        <v>135</v>
      </c>
    </row>
    <row r="152" s="2" customFormat="1" ht="24.15" customHeight="1">
      <c r="A152" s="38"/>
      <c r="B152" s="39"/>
      <c r="C152" s="218" t="s">
        <v>165</v>
      </c>
      <c r="D152" s="218" t="s">
        <v>137</v>
      </c>
      <c r="E152" s="219" t="s">
        <v>166</v>
      </c>
      <c r="F152" s="220" t="s">
        <v>167</v>
      </c>
      <c r="G152" s="221" t="s">
        <v>168</v>
      </c>
      <c r="H152" s="222">
        <v>146.124</v>
      </c>
      <c r="I152" s="223"/>
      <c r="J152" s="224">
        <f>ROUND(I152*H152,2)</f>
        <v>0</v>
      </c>
      <c r="K152" s="220" t="s">
        <v>141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142</v>
      </c>
      <c r="AT152" s="229" t="s">
        <v>137</v>
      </c>
      <c r="AU152" s="229" t="s">
        <v>86</v>
      </c>
      <c r="AY152" s="17" t="s">
        <v>135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142</v>
      </c>
      <c r="BM152" s="229" t="s">
        <v>169</v>
      </c>
    </row>
    <row r="153" s="14" customFormat="1">
      <c r="A153" s="14"/>
      <c r="B153" s="242"/>
      <c r="C153" s="243"/>
      <c r="D153" s="233" t="s">
        <v>144</v>
      </c>
      <c r="E153" s="244" t="s">
        <v>1</v>
      </c>
      <c r="F153" s="245" t="s">
        <v>170</v>
      </c>
      <c r="G153" s="243"/>
      <c r="H153" s="246">
        <v>146.124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144</v>
      </c>
      <c r="AU153" s="252" t="s">
        <v>86</v>
      </c>
      <c r="AV153" s="14" t="s">
        <v>86</v>
      </c>
      <c r="AW153" s="14" t="s">
        <v>32</v>
      </c>
      <c r="AX153" s="14" t="s">
        <v>84</v>
      </c>
      <c r="AY153" s="252" t="s">
        <v>135</v>
      </c>
    </row>
    <row r="154" s="2" customFormat="1" ht="16.5" customHeight="1">
      <c r="A154" s="38"/>
      <c r="B154" s="39"/>
      <c r="C154" s="218" t="s">
        <v>171</v>
      </c>
      <c r="D154" s="218" t="s">
        <v>137</v>
      </c>
      <c r="E154" s="219" t="s">
        <v>172</v>
      </c>
      <c r="F154" s="220" t="s">
        <v>173</v>
      </c>
      <c r="G154" s="221" t="s">
        <v>151</v>
      </c>
      <c r="H154" s="222">
        <v>81.180000000000007</v>
      </c>
      <c r="I154" s="223"/>
      <c r="J154" s="224">
        <f>ROUND(I154*H154,2)</f>
        <v>0</v>
      </c>
      <c r="K154" s="220" t="s">
        <v>141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142</v>
      </c>
      <c r="AT154" s="229" t="s">
        <v>137</v>
      </c>
      <c r="AU154" s="229" t="s">
        <v>86</v>
      </c>
      <c r="AY154" s="17" t="s">
        <v>135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142</v>
      </c>
      <c r="BM154" s="229" t="s">
        <v>174</v>
      </c>
    </row>
    <row r="155" s="2" customFormat="1" ht="24.15" customHeight="1">
      <c r="A155" s="38"/>
      <c r="B155" s="39"/>
      <c r="C155" s="218" t="s">
        <v>175</v>
      </c>
      <c r="D155" s="218" t="s">
        <v>137</v>
      </c>
      <c r="E155" s="219" t="s">
        <v>176</v>
      </c>
      <c r="F155" s="220" t="s">
        <v>177</v>
      </c>
      <c r="G155" s="221" t="s">
        <v>151</v>
      </c>
      <c r="H155" s="222">
        <v>22.550000000000001</v>
      </c>
      <c r="I155" s="223"/>
      <c r="J155" s="224">
        <f>ROUND(I155*H155,2)</f>
        <v>0</v>
      </c>
      <c r="K155" s="220" t="s">
        <v>141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142</v>
      </c>
      <c r="AT155" s="229" t="s">
        <v>137</v>
      </c>
      <c r="AU155" s="229" t="s">
        <v>86</v>
      </c>
      <c r="AY155" s="17" t="s">
        <v>135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142</v>
      </c>
      <c r="BM155" s="229" t="s">
        <v>178</v>
      </c>
    </row>
    <row r="156" s="13" customFormat="1">
      <c r="A156" s="13"/>
      <c r="B156" s="231"/>
      <c r="C156" s="232"/>
      <c r="D156" s="233" t="s">
        <v>144</v>
      </c>
      <c r="E156" s="234" t="s">
        <v>1</v>
      </c>
      <c r="F156" s="235" t="s">
        <v>179</v>
      </c>
      <c r="G156" s="232"/>
      <c r="H156" s="234" t="s">
        <v>1</v>
      </c>
      <c r="I156" s="236"/>
      <c r="J156" s="232"/>
      <c r="K156" s="232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144</v>
      </c>
      <c r="AU156" s="241" t="s">
        <v>86</v>
      </c>
      <c r="AV156" s="13" t="s">
        <v>84</v>
      </c>
      <c r="AW156" s="13" t="s">
        <v>32</v>
      </c>
      <c r="AX156" s="13" t="s">
        <v>76</v>
      </c>
      <c r="AY156" s="241" t="s">
        <v>135</v>
      </c>
    </row>
    <row r="157" s="14" customFormat="1">
      <c r="A157" s="14"/>
      <c r="B157" s="242"/>
      <c r="C157" s="243"/>
      <c r="D157" s="233" t="s">
        <v>144</v>
      </c>
      <c r="E157" s="244" t="s">
        <v>1</v>
      </c>
      <c r="F157" s="245" t="s">
        <v>180</v>
      </c>
      <c r="G157" s="243"/>
      <c r="H157" s="246">
        <v>22.550000000000001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2" t="s">
        <v>144</v>
      </c>
      <c r="AU157" s="252" t="s">
        <v>86</v>
      </c>
      <c r="AV157" s="14" t="s">
        <v>86</v>
      </c>
      <c r="AW157" s="14" t="s">
        <v>32</v>
      </c>
      <c r="AX157" s="14" t="s">
        <v>84</v>
      </c>
      <c r="AY157" s="252" t="s">
        <v>135</v>
      </c>
    </row>
    <row r="158" s="12" customFormat="1" ht="22.8" customHeight="1">
      <c r="A158" s="12"/>
      <c r="B158" s="202"/>
      <c r="C158" s="203"/>
      <c r="D158" s="204" t="s">
        <v>75</v>
      </c>
      <c r="E158" s="216" t="s">
        <v>86</v>
      </c>
      <c r="F158" s="216" t="s">
        <v>181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SUM(P159:P189)</f>
        <v>0</v>
      </c>
      <c r="Q158" s="210"/>
      <c r="R158" s="211">
        <f>SUM(R159:R189)</f>
        <v>562.01325585999996</v>
      </c>
      <c r="S158" s="210"/>
      <c r="T158" s="212">
        <f>SUM(T159:T189)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84</v>
      </c>
      <c r="AT158" s="214" t="s">
        <v>75</v>
      </c>
      <c r="AU158" s="214" t="s">
        <v>84</v>
      </c>
      <c r="AY158" s="213" t="s">
        <v>135</v>
      </c>
      <c r="BK158" s="215">
        <f>SUM(BK159:BK189)</f>
        <v>0</v>
      </c>
    </row>
    <row r="159" s="2" customFormat="1" ht="24.15" customHeight="1">
      <c r="A159" s="38"/>
      <c r="B159" s="39"/>
      <c r="C159" s="218" t="s">
        <v>182</v>
      </c>
      <c r="D159" s="218" t="s">
        <v>137</v>
      </c>
      <c r="E159" s="219" t="s">
        <v>183</v>
      </c>
      <c r="F159" s="220" t="s">
        <v>184</v>
      </c>
      <c r="G159" s="221" t="s">
        <v>151</v>
      </c>
      <c r="H159" s="222">
        <v>83.819999999999993</v>
      </c>
      <c r="I159" s="223"/>
      <c r="J159" s="224">
        <f>ROUND(I159*H159,2)</f>
        <v>0</v>
      </c>
      <c r="K159" s="220" t="s">
        <v>141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1.98</v>
      </c>
      <c r="R159" s="227">
        <f>Q159*H159</f>
        <v>165.96359999999999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142</v>
      </c>
      <c r="AT159" s="229" t="s">
        <v>137</v>
      </c>
      <c r="AU159" s="229" t="s">
        <v>86</v>
      </c>
      <c r="AY159" s="17" t="s">
        <v>135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142</v>
      </c>
      <c r="BM159" s="229" t="s">
        <v>185</v>
      </c>
    </row>
    <row r="160" s="2" customFormat="1">
      <c r="A160" s="38"/>
      <c r="B160" s="39"/>
      <c r="C160" s="40"/>
      <c r="D160" s="233" t="s">
        <v>186</v>
      </c>
      <c r="E160" s="40"/>
      <c r="F160" s="264" t="s">
        <v>187</v>
      </c>
      <c r="G160" s="40"/>
      <c r="H160" s="40"/>
      <c r="I160" s="265"/>
      <c r="J160" s="40"/>
      <c r="K160" s="40"/>
      <c r="L160" s="44"/>
      <c r="M160" s="266"/>
      <c r="N160" s="267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186</v>
      </c>
      <c r="AU160" s="17" t="s">
        <v>86</v>
      </c>
    </row>
    <row r="161" s="13" customFormat="1">
      <c r="A161" s="13"/>
      <c r="B161" s="231"/>
      <c r="C161" s="232"/>
      <c r="D161" s="233" t="s">
        <v>144</v>
      </c>
      <c r="E161" s="234" t="s">
        <v>1</v>
      </c>
      <c r="F161" s="235" t="s">
        <v>188</v>
      </c>
      <c r="G161" s="232"/>
      <c r="H161" s="234" t="s">
        <v>1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144</v>
      </c>
      <c r="AU161" s="241" t="s">
        <v>86</v>
      </c>
      <c r="AV161" s="13" t="s">
        <v>84</v>
      </c>
      <c r="AW161" s="13" t="s">
        <v>32</v>
      </c>
      <c r="AX161" s="13" t="s">
        <v>76</v>
      </c>
      <c r="AY161" s="241" t="s">
        <v>135</v>
      </c>
    </row>
    <row r="162" s="14" customFormat="1">
      <c r="A162" s="14"/>
      <c r="B162" s="242"/>
      <c r="C162" s="243"/>
      <c r="D162" s="233" t="s">
        <v>144</v>
      </c>
      <c r="E162" s="244" t="s">
        <v>1</v>
      </c>
      <c r="F162" s="245" t="s">
        <v>189</v>
      </c>
      <c r="G162" s="243"/>
      <c r="H162" s="246">
        <v>171.36000000000001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144</v>
      </c>
      <c r="AU162" s="252" t="s">
        <v>86</v>
      </c>
      <c r="AV162" s="14" t="s">
        <v>86</v>
      </c>
      <c r="AW162" s="14" t="s">
        <v>32</v>
      </c>
      <c r="AX162" s="14" t="s">
        <v>76</v>
      </c>
      <c r="AY162" s="252" t="s">
        <v>135</v>
      </c>
    </row>
    <row r="163" s="14" customFormat="1">
      <c r="A163" s="14"/>
      <c r="B163" s="242"/>
      <c r="C163" s="243"/>
      <c r="D163" s="233" t="s">
        <v>144</v>
      </c>
      <c r="E163" s="244" t="s">
        <v>1</v>
      </c>
      <c r="F163" s="245" t="s">
        <v>190</v>
      </c>
      <c r="G163" s="243"/>
      <c r="H163" s="246">
        <v>82.620000000000005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2" t="s">
        <v>144</v>
      </c>
      <c r="AU163" s="252" t="s">
        <v>86</v>
      </c>
      <c r="AV163" s="14" t="s">
        <v>86</v>
      </c>
      <c r="AW163" s="14" t="s">
        <v>32</v>
      </c>
      <c r="AX163" s="14" t="s">
        <v>76</v>
      </c>
      <c r="AY163" s="252" t="s">
        <v>135</v>
      </c>
    </row>
    <row r="164" s="15" customFormat="1">
      <c r="A164" s="15"/>
      <c r="B164" s="253"/>
      <c r="C164" s="254"/>
      <c r="D164" s="233" t="s">
        <v>144</v>
      </c>
      <c r="E164" s="255" t="s">
        <v>1</v>
      </c>
      <c r="F164" s="256" t="s">
        <v>148</v>
      </c>
      <c r="G164" s="254"/>
      <c r="H164" s="257">
        <v>253.98000000000002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3" t="s">
        <v>144</v>
      </c>
      <c r="AU164" s="263" t="s">
        <v>86</v>
      </c>
      <c r="AV164" s="15" t="s">
        <v>142</v>
      </c>
      <c r="AW164" s="15" t="s">
        <v>32</v>
      </c>
      <c r="AX164" s="15" t="s">
        <v>76</v>
      </c>
      <c r="AY164" s="263" t="s">
        <v>135</v>
      </c>
    </row>
    <row r="165" s="14" customFormat="1">
      <c r="A165" s="14"/>
      <c r="B165" s="242"/>
      <c r="C165" s="243"/>
      <c r="D165" s="233" t="s">
        <v>144</v>
      </c>
      <c r="E165" s="244" t="s">
        <v>1</v>
      </c>
      <c r="F165" s="245" t="s">
        <v>191</v>
      </c>
      <c r="G165" s="243"/>
      <c r="H165" s="246">
        <v>83.819999999999993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2" t="s">
        <v>144</v>
      </c>
      <c r="AU165" s="252" t="s">
        <v>86</v>
      </c>
      <c r="AV165" s="14" t="s">
        <v>86</v>
      </c>
      <c r="AW165" s="14" t="s">
        <v>32</v>
      </c>
      <c r="AX165" s="14" t="s">
        <v>84</v>
      </c>
      <c r="AY165" s="252" t="s">
        <v>135</v>
      </c>
    </row>
    <row r="166" s="2" customFormat="1" ht="16.5" customHeight="1">
      <c r="A166" s="38"/>
      <c r="B166" s="39"/>
      <c r="C166" s="218" t="s">
        <v>192</v>
      </c>
      <c r="D166" s="218" t="s">
        <v>137</v>
      </c>
      <c r="E166" s="219" t="s">
        <v>193</v>
      </c>
      <c r="F166" s="220" t="s">
        <v>194</v>
      </c>
      <c r="G166" s="221" t="s">
        <v>151</v>
      </c>
      <c r="H166" s="222">
        <v>26.614999999999998</v>
      </c>
      <c r="I166" s="223"/>
      <c r="J166" s="224">
        <f>ROUND(I166*H166,2)</f>
        <v>0</v>
      </c>
      <c r="K166" s="220" t="s">
        <v>141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2.2563399999999998</v>
      </c>
      <c r="R166" s="227">
        <f>Q166*H166</f>
        <v>60.052489099999988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142</v>
      </c>
      <c r="AT166" s="229" t="s">
        <v>137</v>
      </c>
      <c r="AU166" s="229" t="s">
        <v>86</v>
      </c>
      <c r="AY166" s="17" t="s">
        <v>135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142</v>
      </c>
      <c r="BM166" s="229" t="s">
        <v>195</v>
      </c>
    </row>
    <row r="167" s="13" customFormat="1">
      <c r="A167" s="13"/>
      <c r="B167" s="231"/>
      <c r="C167" s="232"/>
      <c r="D167" s="233" t="s">
        <v>144</v>
      </c>
      <c r="E167" s="234" t="s">
        <v>1</v>
      </c>
      <c r="F167" s="235" t="s">
        <v>196</v>
      </c>
      <c r="G167" s="232"/>
      <c r="H167" s="234" t="s">
        <v>1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144</v>
      </c>
      <c r="AU167" s="241" t="s">
        <v>86</v>
      </c>
      <c r="AV167" s="13" t="s">
        <v>84</v>
      </c>
      <c r="AW167" s="13" t="s">
        <v>32</v>
      </c>
      <c r="AX167" s="13" t="s">
        <v>76</v>
      </c>
      <c r="AY167" s="241" t="s">
        <v>135</v>
      </c>
    </row>
    <row r="168" s="13" customFormat="1">
      <c r="A168" s="13"/>
      <c r="B168" s="231"/>
      <c r="C168" s="232"/>
      <c r="D168" s="233" t="s">
        <v>144</v>
      </c>
      <c r="E168" s="234" t="s">
        <v>1</v>
      </c>
      <c r="F168" s="235" t="s">
        <v>197</v>
      </c>
      <c r="G168" s="232"/>
      <c r="H168" s="234" t="s">
        <v>1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144</v>
      </c>
      <c r="AU168" s="241" t="s">
        <v>86</v>
      </c>
      <c r="AV168" s="13" t="s">
        <v>84</v>
      </c>
      <c r="AW168" s="13" t="s">
        <v>32</v>
      </c>
      <c r="AX168" s="13" t="s">
        <v>76</v>
      </c>
      <c r="AY168" s="241" t="s">
        <v>135</v>
      </c>
    </row>
    <row r="169" s="14" customFormat="1">
      <c r="A169" s="14"/>
      <c r="B169" s="242"/>
      <c r="C169" s="243"/>
      <c r="D169" s="233" t="s">
        <v>144</v>
      </c>
      <c r="E169" s="244" t="s">
        <v>1</v>
      </c>
      <c r="F169" s="245" t="s">
        <v>198</v>
      </c>
      <c r="G169" s="243"/>
      <c r="H169" s="246">
        <v>11.747999999999999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2" t="s">
        <v>144</v>
      </c>
      <c r="AU169" s="252" t="s">
        <v>86</v>
      </c>
      <c r="AV169" s="14" t="s">
        <v>86</v>
      </c>
      <c r="AW169" s="14" t="s">
        <v>32</v>
      </c>
      <c r="AX169" s="14" t="s">
        <v>76</v>
      </c>
      <c r="AY169" s="252" t="s">
        <v>135</v>
      </c>
    </row>
    <row r="170" s="14" customFormat="1">
      <c r="A170" s="14"/>
      <c r="B170" s="242"/>
      <c r="C170" s="243"/>
      <c r="D170" s="233" t="s">
        <v>144</v>
      </c>
      <c r="E170" s="244" t="s">
        <v>1</v>
      </c>
      <c r="F170" s="245" t="s">
        <v>199</v>
      </c>
      <c r="G170" s="243"/>
      <c r="H170" s="246">
        <v>0.89800000000000002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2" t="s">
        <v>144</v>
      </c>
      <c r="AU170" s="252" t="s">
        <v>86</v>
      </c>
      <c r="AV170" s="14" t="s">
        <v>86</v>
      </c>
      <c r="AW170" s="14" t="s">
        <v>32</v>
      </c>
      <c r="AX170" s="14" t="s">
        <v>76</v>
      </c>
      <c r="AY170" s="252" t="s">
        <v>135</v>
      </c>
    </row>
    <row r="171" s="13" customFormat="1">
      <c r="A171" s="13"/>
      <c r="B171" s="231"/>
      <c r="C171" s="232"/>
      <c r="D171" s="233" t="s">
        <v>144</v>
      </c>
      <c r="E171" s="234" t="s">
        <v>1</v>
      </c>
      <c r="F171" s="235" t="s">
        <v>200</v>
      </c>
      <c r="G171" s="232"/>
      <c r="H171" s="234" t="s">
        <v>1</v>
      </c>
      <c r="I171" s="236"/>
      <c r="J171" s="232"/>
      <c r="K171" s="232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144</v>
      </c>
      <c r="AU171" s="241" t="s">
        <v>86</v>
      </c>
      <c r="AV171" s="13" t="s">
        <v>84</v>
      </c>
      <c r="AW171" s="13" t="s">
        <v>32</v>
      </c>
      <c r="AX171" s="13" t="s">
        <v>76</v>
      </c>
      <c r="AY171" s="241" t="s">
        <v>135</v>
      </c>
    </row>
    <row r="172" s="14" customFormat="1">
      <c r="A172" s="14"/>
      <c r="B172" s="242"/>
      <c r="C172" s="243"/>
      <c r="D172" s="233" t="s">
        <v>144</v>
      </c>
      <c r="E172" s="244" t="s">
        <v>1</v>
      </c>
      <c r="F172" s="245" t="s">
        <v>201</v>
      </c>
      <c r="G172" s="243"/>
      <c r="H172" s="246">
        <v>13.968999999999999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2" t="s">
        <v>144</v>
      </c>
      <c r="AU172" s="252" t="s">
        <v>86</v>
      </c>
      <c r="AV172" s="14" t="s">
        <v>86</v>
      </c>
      <c r="AW172" s="14" t="s">
        <v>32</v>
      </c>
      <c r="AX172" s="14" t="s">
        <v>76</v>
      </c>
      <c r="AY172" s="252" t="s">
        <v>135</v>
      </c>
    </row>
    <row r="173" s="15" customFormat="1">
      <c r="A173" s="15"/>
      <c r="B173" s="253"/>
      <c r="C173" s="254"/>
      <c r="D173" s="233" t="s">
        <v>144</v>
      </c>
      <c r="E173" s="255" t="s">
        <v>1</v>
      </c>
      <c r="F173" s="256" t="s">
        <v>148</v>
      </c>
      <c r="G173" s="254"/>
      <c r="H173" s="257">
        <v>26.614999999999998</v>
      </c>
      <c r="I173" s="258"/>
      <c r="J173" s="254"/>
      <c r="K173" s="254"/>
      <c r="L173" s="259"/>
      <c r="M173" s="260"/>
      <c r="N173" s="261"/>
      <c r="O173" s="261"/>
      <c r="P173" s="261"/>
      <c r="Q173" s="261"/>
      <c r="R173" s="261"/>
      <c r="S173" s="261"/>
      <c r="T173" s="262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3" t="s">
        <v>144</v>
      </c>
      <c r="AU173" s="263" t="s">
        <v>86</v>
      </c>
      <c r="AV173" s="15" t="s">
        <v>142</v>
      </c>
      <c r="AW173" s="15" t="s">
        <v>32</v>
      </c>
      <c r="AX173" s="15" t="s">
        <v>84</v>
      </c>
      <c r="AY173" s="263" t="s">
        <v>135</v>
      </c>
    </row>
    <row r="174" s="2" customFormat="1" ht="24.15" customHeight="1">
      <c r="A174" s="38"/>
      <c r="B174" s="39"/>
      <c r="C174" s="218" t="s">
        <v>202</v>
      </c>
      <c r="D174" s="218" t="s">
        <v>137</v>
      </c>
      <c r="E174" s="219" t="s">
        <v>203</v>
      </c>
      <c r="F174" s="220" t="s">
        <v>204</v>
      </c>
      <c r="G174" s="221" t="s">
        <v>151</v>
      </c>
      <c r="H174" s="222">
        <v>55.186</v>
      </c>
      <c r="I174" s="223"/>
      <c r="J174" s="224">
        <f>ROUND(I174*H174,2)</f>
        <v>0</v>
      </c>
      <c r="K174" s="220" t="s">
        <v>141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2.45329</v>
      </c>
      <c r="R174" s="227">
        <f>Q174*H174</f>
        <v>135.38726194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142</v>
      </c>
      <c r="AT174" s="229" t="s">
        <v>137</v>
      </c>
      <c r="AU174" s="229" t="s">
        <v>86</v>
      </c>
      <c r="AY174" s="17" t="s">
        <v>135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142</v>
      </c>
      <c r="BM174" s="229" t="s">
        <v>205</v>
      </c>
    </row>
    <row r="175" s="13" customFormat="1">
      <c r="A175" s="13"/>
      <c r="B175" s="231"/>
      <c r="C175" s="232"/>
      <c r="D175" s="233" t="s">
        <v>144</v>
      </c>
      <c r="E175" s="234" t="s">
        <v>1</v>
      </c>
      <c r="F175" s="235" t="s">
        <v>206</v>
      </c>
      <c r="G175" s="232"/>
      <c r="H175" s="234" t="s">
        <v>1</v>
      </c>
      <c r="I175" s="236"/>
      <c r="J175" s="232"/>
      <c r="K175" s="232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144</v>
      </c>
      <c r="AU175" s="241" t="s">
        <v>86</v>
      </c>
      <c r="AV175" s="13" t="s">
        <v>84</v>
      </c>
      <c r="AW175" s="13" t="s">
        <v>32</v>
      </c>
      <c r="AX175" s="13" t="s">
        <v>76</v>
      </c>
      <c r="AY175" s="241" t="s">
        <v>135</v>
      </c>
    </row>
    <row r="176" s="14" customFormat="1">
      <c r="A176" s="14"/>
      <c r="B176" s="242"/>
      <c r="C176" s="243"/>
      <c r="D176" s="233" t="s">
        <v>144</v>
      </c>
      <c r="E176" s="244" t="s">
        <v>1</v>
      </c>
      <c r="F176" s="245" t="s">
        <v>207</v>
      </c>
      <c r="G176" s="243"/>
      <c r="H176" s="246">
        <v>55.186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2" t="s">
        <v>144</v>
      </c>
      <c r="AU176" s="252" t="s">
        <v>86</v>
      </c>
      <c r="AV176" s="14" t="s">
        <v>86</v>
      </c>
      <c r="AW176" s="14" t="s">
        <v>32</v>
      </c>
      <c r="AX176" s="14" t="s">
        <v>76</v>
      </c>
      <c r="AY176" s="252" t="s">
        <v>135</v>
      </c>
    </row>
    <row r="177" s="15" customFormat="1">
      <c r="A177" s="15"/>
      <c r="B177" s="253"/>
      <c r="C177" s="254"/>
      <c r="D177" s="233" t="s">
        <v>144</v>
      </c>
      <c r="E177" s="255" t="s">
        <v>1</v>
      </c>
      <c r="F177" s="256" t="s">
        <v>148</v>
      </c>
      <c r="G177" s="254"/>
      <c r="H177" s="257">
        <v>55.186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3" t="s">
        <v>144</v>
      </c>
      <c r="AU177" s="263" t="s">
        <v>86</v>
      </c>
      <c r="AV177" s="15" t="s">
        <v>142</v>
      </c>
      <c r="AW177" s="15" t="s">
        <v>32</v>
      </c>
      <c r="AX177" s="15" t="s">
        <v>84</v>
      </c>
      <c r="AY177" s="263" t="s">
        <v>135</v>
      </c>
    </row>
    <row r="178" s="2" customFormat="1" ht="16.5" customHeight="1">
      <c r="A178" s="38"/>
      <c r="B178" s="39"/>
      <c r="C178" s="218" t="s">
        <v>208</v>
      </c>
      <c r="D178" s="218" t="s">
        <v>137</v>
      </c>
      <c r="E178" s="219" t="s">
        <v>209</v>
      </c>
      <c r="F178" s="220" t="s">
        <v>210</v>
      </c>
      <c r="G178" s="221" t="s">
        <v>168</v>
      </c>
      <c r="H178" s="222">
        <v>1.8959999999999999</v>
      </c>
      <c r="I178" s="223"/>
      <c r="J178" s="224">
        <f>ROUND(I178*H178,2)</f>
        <v>0</v>
      </c>
      <c r="K178" s="220" t="s">
        <v>141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1.06277</v>
      </c>
      <c r="R178" s="227">
        <f>Q178*H178</f>
        <v>2.0150119200000001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142</v>
      </c>
      <c r="AT178" s="229" t="s">
        <v>137</v>
      </c>
      <c r="AU178" s="229" t="s">
        <v>86</v>
      </c>
      <c r="AY178" s="17" t="s">
        <v>135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142</v>
      </c>
      <c r="BM178" s="229" t="s">
        <v>211</v>
      </c>
    </row>
    <row r="179" s="14" customFormat="1">
      <c r="A179" s="14"/>
      <c r="B179" s="242"/>
      <c r="C179" s="243"/>
      <c r="D179" s="233" t="s">
        <v>144</v>
      </c>
      <c r="E179" s="244" t="s">
        <v>1</v>
      </c>
      <c r="F179" s="245" t="s">
        <v>212</v>
      </c>
      <c r="G179" s="243"/>
      <c r="H179" s="246">
        <v>1.8959999999999999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144</v>
      </c>
      <c r="AU179" s="252" t="s">
        <v>86</v>
      </c>
      <c r="AV179" s="14" t="s">
        <v>86</v>
      </c>
      <c r="AW179" s="14" t="s">
        <v>32</v>
      </c>
      <c r="AX179" s="14" t="s">
        <v>84</v>
      </c>
      <c r="AY179" s="252" t="s">
        <v>135</v>
      </c>
    </row>
    <row r="180" s="2" customFormat="1" ht="16.5" customHeight="1">
      <c r="A180" s="38"/>
      <c r="B180" s="39"/>
      <c r="C180" s="218" t="s">
        <v>8</v>
      </c>
      <c r="D180" s="218" t="s">
        <v>137</v>
      </c>
      <c r="E180" s="219" t="s">
        <v>213</v>
      </c>
      <c r="F180" s="220" t="s">
        <v>214</v>
      </c>
      <c r="G180" s="221" t="s">
        <v>215</v>
      </c>
      <c r="H180" s="222">
        <v>1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1.06277</v>
      </c>
      <c r="R180" s="227">
        <f>Q180*H180</f>
        <v>1.06277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142</v>
      </c>
      <c r="AT180" s="229" t="s">
        <v>137</v>
      </c>
      <c r="AU180" s="229" t="s">
        <v>86</v>
      </c>
      <c r="AY180" s="17" t="s">
        <v>135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142</v>
      </c>
      <c r="BM180" s="229" t="s">
        <v>216</v>
      </c>
    </row>
    <row r="181" s="14" customFormat="1">
      <c r="A181" s="14"/>
      <c r="B181" s="242"/>
      <c r="C181" s="243"/>
      <c r="D181" s="233" t="s">
        <v>144</v>
      </c>
      <c r="E181" s="244" t="s">
        <v>1</v>
      </c>
      <c r="F181" s="245" t="s">
        <v>84</v>
      </c>
      <c r="G181" s="243"/>
      <c r="H181" s="246">
        <v>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144</v>
      </c>
      <c r="AU181" s="252" t="s">
        <v>86</v>
      </c>
      <c r="AV181" s="14" t="s">
        <v>86</v>
      </c>
      <c r="AW181" s="14" t="s">
        <v>32</v>
      </c>
      <c r="AX181" s="14" t="s">
        <v>84</v>
      </c>
      <c r="AY181" s="252" t="s">
        <v>135</v>
      </c>
    </row>
    <row r="182" s="2" customFormat="1" ht="24.15" customHeight="1">
      <c r="A182" s="38"/>
      <c r="B182" s="39"/>
      <c r="C182" s="218" t="s">
        <v>217</v>
      </c>
      <c r="D182" s="218" t="s">
        <v>137</v>
      </c>
      <c r="E182" s="219" t="s">
        <v>218</v>
      </c>
      <c r="F182" s="220" t="s">
        <v>219</v>
      </c>
      <c r="G182" s="221" t="s">
        <v>151</v>
      </c>
      <c r="H182" s="222">
        <v>75.884</v>
      </c>
      <c r="I182" s="223"/>
      <c r="J182" s="224">
        <f>ROUND(I182*H182,2)</f>
        <v>0</v>
      </c>
      <c r="K182" s="220" t="s">
        <v>141</v>
      </c>
      <c r="L182" s="44"/>
      <c r="M182" s="225" t="s">
        <v>1</v>
      </c>
      <c r="N182" s="226" t="s">
        <v>41</v>
      </c>
      <c r="O182" s="91"/>
      <c r="P182" s="227">
        <f>O182*H182</f>
        <v>0</v>
      </c>
      <c r="Q182" s="227">
        <v>2.45329</v>
      </c>
      <c r="R182" s="227">
        <f>Q182*H182</f>
        <v>186.16545836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142</v>
      </c>
      <c r="AT182" s="229" t="s">
        <v>137</v>
      </c>
      <c r="AU182" s="229" t="s">
        <v>86</v>
      </c>
      <c r="AY182" s="17" t="s">
        <v>135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142</v>
      </c>
      <c r="BM182" s="229" t="s">
        <v>220</v>
      </c>
    </row>
    <row r="183" s="13" customFormat="1">
      <c r="A183" s="13"/>
      <c r="B183" s="231"/>
      <c r="C183" s="232"/>
      <c r="D183" s="233" t="s">
        <v>144</v>
      </c>
      <c r="E183" s="234" t="s">
        <v>1</v>
      </c>
      <c r="F183" s="235" t="s">
        <v>221</v>
      </c>
      <c r="G183" s="232"/>
      <c r="H183" s="234" t="s">
        <v>1</v>
      </c>
      <c r="I183" s="236"/>
      <c r="J183" s="232"/>
      <c r="K183" s="232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144</v>
      </c>
      <c r="AU183" s="241" t="s">
        <v>86</v>
      </c>
      <c r="AV183" s="13" t="s">
        <v>84</v>
      </c>
      <c r="AW183" s="13" t="s">
        <v>32</v>
      </c>
      <c r="AX183" s="13" t="s">
        <v>76</v>
      </c>
      <c r="AY183" s="241" t="s">
        <v>135</v>
      </c>
    </row>
    <row r="184" s="14" customFormat="1">
      <c r="A184" s="14"/>
      <c r="B184" s="242"/>
      <c r="C184" s="243"/>
      <c r="D184" s="233" t="s">
        <v>144</v>
      </c>
      <c r="E184" s="244" t="s">
        <v>1</v>
      </c>
      <c r="F184" s="245" t="s">
        <v>222</v>
      </c>
      <c r="G184" s="243"/>
      <c r="H184" s="246">
        <v>71.956999999999994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144</v>
      </c>
      <c r="AU184" s="252" t="s">
        <v>86</v>
      </c>
      <c r="AV184" s="14" t="s">
        <v>86</v>
      </c>
      <c r="AW184" s="14" t="s">
        <v>32</v>
      </c>
      <c r="AX184" s="14" t="s">
        <v>76</v>
      </c>
      <c r="AY184" s="252" t="s">
        <v>135</v>
      </c>
    </row>
    <row r="185" s="14" customFormat="1">
      <c r="A185" s="14"/>
      <c r="B185" s="242"/>
      <c r="C185" s="243"/>
      <c r="D185" s="233" t="s">
        <v>144</v>
      </c>
      <c r="E185" s="244" t="s">
        <v>1</v>
      </c>
      <c r="F185" s="245" t="s">
        <v>223</v>
      </c>
      <c r="G185" s="243"/>
      <c r="H185" s="246">
        <v>3.927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144</v>
      </c>
      <c r="AU185" s="252" t="s">
        <v>86</v>
      </c>
      <c r="AV185" s="14" t="s">
        <v>86</v>
      </c>
      <c r="AW185" s="14" t="s">
        <v>32</v>
      </c>
      <c r="AX185" s="14" t="s">
        <v>76</v>
      </c>
      <c r="AY185" s="252" t="s">
        <v>135</v>
      </c>
    </row>
    <row r="186" s="15" customFormat="1">
      <c r="A186" s="15"/>
      <c r="B186" s="253"/>
      <c r="C186" s="254"/>
      <c r="D186" s="233" t="s">
        <v>144</v>
      </c>
      <c r="E186" s="255" t="s">
        <v>1</v>
      </c>
      <c r="F186" s="256" t="s">
        <v>148</v>
      </c>
      <c r="G186" s="254"/>
      <c r="H186" s="257">
        <v>75.884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3" t="s">
        <v>144</v>
      </c>
      <c r="AU186" s="263" t="s">
        <v>86</v>
      </c>
      <c r="AV186" s="15" t="s">
        <v>142</v>
      </c>
      <c r="AW186" s="15" t="s">
        <v>32</v>
      </c>
      <c r="AX186" s="15" t="s">
        <v>84</v>
      </c>
      <c r="AY186" s="263" t="s">
        <v>135</v>
      </c>
    </row>
    <row r="187" s="2" customFormat="1" ht="21.75" customHeight="1">
      <c r="A187" s="38"/>
      <c r="B187" s="39"/>
      <c r="C187" s="218" t="s">
        <v>224</v>
      </c>
      <c r="D187" s="218" t="s">
        <v>137</v>
      </c>
      <c r="E187" s="219" t="s">
        <v>225</v>
      </c>
      <c r="F187" s="220" t="s">
        <v>226</v>
      </c>
      <c r="G187" s="221" t="s">
        <v>168</v>
      </c>
      <c r="H187" s="222">
        <v>10.717000000000001</v>
      </c>
      <c r="I187" s="223"/>
      <c r="J187" s="224">
        <f>ROUND(I187*H187,2)</f>
        <v>0</v>
      </c>
      <c r="K187" s="220" t="s">
        <v>141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1.0606199999999999</v>
      </c>
      <c r="R187" s="227">
        <f>Q187*H187</f>
        <v>11.366664539999999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142</v>
      </c>
      <c r="AT187" s="229" t="s">
        <v>137</v>
      </c>
      <c r="AU187" s="229" t="s">
        <v>86</v>
      </c>
      <c r="AY187" s="17" t="s">
        <v>135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142</v>
      </c>
      <c r="BM187" s="229" t="s">
        <v>227</v>
      </c>
    </row>
    <row r="188" s="13" customFormat="1">
      <c r="A188" s="13"/>
      <c r="B188" s="231"/>
      <c r="C188" s="232"/>
      <c r="D188" s="233" t="s">
        <v>144</v>
      </c>
      <c r="E188" s="234" t="s">
        <v>1</v>
      </c>
      <c r="F188" s="235" t="s">
        <v>228</v>
      </c>
      <c r="G188" s="232"/>
      <c r="H188" s="234" t="s">
        <v>1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1" t="s">
        <v>144</v>
      </c>
      <c r="AU188" s="241" t="s">
        <v>86</v>
      </c>
      <c r="AV188" s="13" t="s">
        <v>84</v>
      </c>
      <c r="AW188" s="13" t="s">
        <v>32</v>
      </c>
      <c r="AX188" s="13" t="s">
        <v>76</v>
      </c>
      <c r="AY188" s="241" t="s">
        <v>135</v>
      </c>
    </row>
    <row r="189" s="14" customFormat="1">
      <c r="A189" s="14"/>
      <c r="B189" s="242"/>
      <c r="C189" s="243"/>
      <c r="D189" s="233" t="s">
        <v>144</v>
      </c>
      <c r="E189" s="244" t="s">
        <v>1</v>
      </c>
      <c r="F189" s="245" t="s">
        <v>229</v>
      </c>
      <c r="G189" s="243"/>
      <c r="H189" s="246">
        <v>10.717000000000001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144</v>
      </c>
      <c r="AU189" s="252" t="s">
        <v>86</v>
      </c>
      <c r="AV189" s="14" t="s">
        <v>86</v>
      </c>
      <c r="AW189" s="14" t="s">
        <v>32</v>
      </c>
      <c r="AX189" s="14" t="s">
        <v>84</v>
      </c>
      <c r="AY189" s="252" t="s">
        <v>135</v>
      </c>
    </row>
    <row r="190" s="12" customFormat="1" ht="22.8" customHeight="1">
      <c r="A190" s="12"/>
      <c r="B190" s="202"/>
      <c r="C190" s="203"/>
      <c r="D190" s="204" t="s">
        <v>75</v>
      </c>
      <c r="E190" s="216" t="s">
        <v>155</v>
      </c>
      <c r="F190" s="216" t="s">
        <v>230</v>
      </c>
      <c r="G190" s="203"/>
      <c r="H190" s="203"/>
      <c r="I190" s="206"/>
      <c r="J190" s="217">
        <f>BK190</f>
        <v>0</v>
      </c>
      <c r="K190" s="203"/>
      <c r="L190" s="208"/>
      <c r="M190" s="209"/>
      <c r="N190" s="210"/>
      <c r="O190" s="210"/>
      <c r="P190" s="211">
        <f>SUM(P191:P227)</f>
        <v>0</v>
      </c>
      <c r="Q190" s="210"/>
      <c r="R190" s="211">
        <f>SUM(R191:R227)</f>
        <v>305.67450286000002</v>
      </c>
      <c r="S190" s="210"/>
      <c r="T190" s="212">
        <f>SUM(T191:T227)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3" t="s">
        <v>84</v>
      </c>
      <c r="AT190" s="214" t="s">
        <v>75</v>
      </c>
      <c r="AU190" s="214" t="s">
        <v>84</v>
      </c>
      <c r="AY190" s="213" t="s">
        <v>135</v>
      </c>
      <c r="BK190" s="215">
        <f>SUM(BK191:BK227)</f>
        <v>0</v>
      </c>
    </row>
    <row r="191" s="2" customFormat="1" ht="21.75" customHeight="1">
      <c r="A191" s="38"/>
      <c r="B191" s="39"/>
      <c r="C191" s="218" t="s">
        <v>231</v>
      </c>
      <c r="D191" s="218" t="s">
        <v>137</v>
      </c>
      <c r="E191" s="219" t="s">
        <v>232</v>
      </c>
      <c r="F191" s="220" t="s">
        <v>233</v>
      </c>
      <c r="G191" s="221" t="s">
        <v>151</v>
      </c>
      <c r="H191" s="222">
        <v>101.97</v>
      </c>
      <c r="I191" s="223"/>
      <c r="J191" s="224">
        <f>ROUND(I191*H191,2)</f>
        <v>0</v>
      </c>
      <c r="K191" s="220" t="s">
        <v>141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2.45329</v>
      </c>
      <c r="R191" s="227">
        <f>Q191*H191</f>
        <v>250.16198130000001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142</v>
      </c>
      <c r="AT191" s="229" t="s">
        <v>137</v>
      </c>
      <c r="AU191" s="229" t="s">
        <v>86</v>
      </c>
      <c r="AY191" s="17" t="s">
        <v>135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142</v>
      </c>
      <c r="BM191" s="229" t="s">
        <v>234</v>
      </c>
    </row>
    <row r="192" s="14" customFormat="1">
      <c r="A192" s="14"/>
      <c r="B192" s="242"/>
      <c r="C192" s="243"/>
      <c r="D192" s="233" t="s">
        <v>144</v>
      </c>
      <c r="E192" s="244" t="s">
        <v>1</v>
      </c>
      <c r="F192" s="245" t="s">
        <v>235</v>
      </c>
      <c r="G192" s="243"/>
      <c r="H192" s="246">
        <v>72.090000000000003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144</v>
      </c>
      <c r="AU192" s="252" t="s">
        <v>86</v>
      </c>
      <c r="AV192" s="14" t="s">
        <v>86</v>
      </c>
      <c r="AW192" s="14" t="s">
        <v>32</v>
      </c>
      <c r="AX192" s="14" t="s">
        <v>76</v>
      </c>
      <c r="AY192" s="252" t="s">
        <v>135</v>
      </c>
    </row>
    <row r="193" s="14" customFormat="1">
      <c r="A193" s="14"/>
      <c r="B193" s="242"/>
      <c r="C193" s="243"/>
      <c r="D193" s="233" t="s">
        <v>144</v>
      </c>
      <c r="E193" s="244" t="s">
        <v>1</v>
      </c>
      <c r="F193" s="245" t="s">
        <v>236</v>
      </c>
      <c r="G193" s="243"/>
      <c r="H193" s="246">
        <v>29.879999999999999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2" t="s">
        <v>144</v>
      </c>
      <c r="AU193" s="252" t="s">
        <v>86</v>
      </c>
      <c r="AV193" s="14" t="s">
        <v>86</v>
      </c>
      <c r="AW193" s="14" t="s">
        <v>32</v>
      </c>
      <c r="AX193" s="14" t="s">
        <v>76</v>
      </c>
      <c r="AY193" s="252" t="s">
        <v>135</v>
      </c>
    </row>
    <row r="194" s="15" customFormat="1">
      <c r="A194" s="15"/>
      <c r="B194" s="253"/>
      <c r="C194" s="254"/>
      <c r="D194" s="233" t="s">
        <v>144</v>
      </c>
      <c r="E194" s="255" t="s">
        <v>1</v>
      </c>
      <c r="F194" s="256" t="s">
        <v>148</v>
      </c>
      <c r="G194" s="254"/>
      <c r="H194" s="257">
        <v>101.97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3" t="s">
        <v>144</v>
      </c>
      <c r="AU194" s="263" t="s">
        <v>86</v>
      </c>
      <c r="AV194" s="15" t="s">
        <v>142</v>
      </c>
      <c r="AW194" s="15" t="s">
        <v>32</v>
      </c>
      <c r="AX194" s="15" t="s">
        <v>84</v>
      </c>
      <c r="AY194" s="263" t="s">
        <v>135</v>
      </c>
    </row>
    <row r="195" s="2" customFormat="1" ht="24.15" customHeight="1">
      <c r="A195" s="38"/>
      <c r="B195" s="39"/>
      <c r="C195" s="218" t="s">
        <v>237</v>
      </c>
      <c r="D195" s="218" t="s">
        <v>137</v>
      </c>
      <c r="E195" s="219" t="s">
        <v>238</v>
      </c>
      <c r="F195" s="220" t="s">
        <v>239</v>
      </c>
      <c r="G195" s="221" t="s">
        <v>140</v>
      </c>
      <c r="H195" s="222">
        <v>679.79999999999995</v>
      </c>
      <c r="I195" s="223"/>
      <c r="J195" s="224">
        <f>ROUND(I195*H195,2)</f>
        <v>0</v>
      </c>
      <c r="K195" s="220" t="s">
        <v>141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0.0027499999999999998</v>
      </c>
      <c r="R195" s="227">
        <f>Q195*H195</f>
        <v>1.8694499999999998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142</v>
      </c>
      <c r="AT195" s="229" t="s">
        <v>137</v>
      </c>
      <c r="AU195" s="229" t="s">
        <v>86</v>
      </c>
      <c r="AY195" s="17" t="s">
        <v>135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142</v>
      </c>
      <c r="BM195" s="229" t="s">
        <v>240</v>
      </c>
    </row>
    <row r="196" s="14" customFormat="1">
      <c r="A196" s="14"/>
      <c r="B196" s="242"/>
      <c r="C196" s="243"/>
      <c r="D196" s="233" t="s">
        <v>144</v>
      </c>
      <c r="E196" s="244" t="s">
        <v>1</v>
      </c>
      <c r="F196" s="245" t="s">
        <v>241</v>
      </c>
      <c r="G196" s="243"/>
      <c r="H196" s="246">
        <v>480.60000000000002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2" t="s">
        <v>144</v>
      </c>
      <c r="AU196" s="252" t="s">
        <v>86</v>
      </c>
      <c r="AV196" s="14" t="s">
        <v>86</v>
      </c>
      <c r="AW196" s="14" t="s">
        <v>32</v>
      </c>
      <c r="AX196" s="14" t="s">
        <v>76</v>
      </c>
      <c r="AY196" s="252" t="s">
        <v>135</v>
      </c>
    </row>
    <row r="197" s="14" customFormat="1">
      <c r="A197" s="14"/>
      <c r="B197" s="242"/>
      <c r="C197" s="243"/>
      <c r="D197" s="233" t="s">
        <v>144</v>
      </c>
      <c r="E197" s="244" t="s">
        <v>1</v>
      </c>
      <c r="F197" s="245" t="s">
        <v>242</v>
      </c>
      <c r="G197" s="243"/>
      <c r="H197" s="246">
        <v>199.19999999999999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2" t="s">
        <v>144</v>
      </c>
      <c r="AU197" s="252" t="s">
        <v>86</v>
      </c>
      <c r="AV197" s="14" t="s">
        <v>86</v>
      </c>
      <c r="AW197" s="14" t="s">
        <v>32</v>
      </c>
      <c r="AX197" s="14" t="s">
        <v>76</v>
      </c>
      <c r="AY197" s="252" t="s">
        <v>135</v>
      </c>
    </row>
    <row r="198" s="15" customFormat="1">
      <c r="A198" s="15"/>
      <c r="B198" s="253"/>
      <c r="C198" s="254"/>
      <c r="D198" s="233" t="s">
        <v>144</v>
      </c>
      <c r="E198" s="255" t="s">
        <v>1</v>
      </c>
      <c r="F198" s="256" t="s">
        <v>148</v>
      </c>
      <c r="G198" s="254"/>
      <c r="H198" s="257">
        <v>679.79999999999995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3" t="s">
        <v>144</v>
      </c>
      <c r="AU198" s="263" t="s">
        <v>86</v>
      </c>
      <c r="AV198" s="15" t="s">
        <v>142</v>
      </c>
      <c r="AW198" s="15" t="s">
        <v>32</v>
      </c>
      <c r="AX198" s="15" t="s">
        <v>84</v>
      </c>
      <c r="AY198" s="263" t="s">
        <v>135</v>
      </c>
    </row>
    <row r="199" s="2" customFormat="1" ht="24.15" customHeight="1">
      <c r="A199" s="38"/>
      <c r="B199" s="39"/>
      <c r="C199" s="218" t="s">
        <v>243</v>
      </c>
      <c r="D199" s="218" t="s">
        <v>137</v>
      </c>
      <c r="E199" s="219" t="s">
        <v>244</v>
      </c>
      <c r="F199" s="220" t="s">
        <v>245</v>
      </c>
      <c r="G199" s="221" t="s">
        <v>140</v>
      </c>
      <c r="H199" s="222">
        <v>679.79999999999995</v>
      </c>
      <c r="I199" s="223"/>
      <c r="J199" s="224">
        <f>ROUND(I199*H199,2)</f>
        <v>0</v>
      </c>
      <c r="K199" s="220" t="s">
        <v>141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142</v>
      </c>
      <c r="AT199" s="229" t="s">
        <v>137</v>
      </c>
      <c r="AU199" s="229" t="s">
        <v>86</v>
      </c>
      <c r="AY199" s="17" t="s">
        <v>135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142</v>
      </c>
      <c r="BM199" s="229" t="s">
        <v>246</v>
      </c>
    </row>
    <row r="200" s="2" customFormat="1" ht="24.15" customHeight="1">
      <c r="A200" s="38"/>
      <c r="B200" s="39"/>
      <c r="C200" s="218" t="s">
        <v>247</v>
      </c>
      <c r="D200" s="218" t="s">
        <v>137</v>
      </c>
      <c r="E200" s="219" t="s">
        <v>248</v>
      </c>
      <c r="F200" s="220" t="s">
        <v>249</v>
      </c>
      <c r="G200" s="221" t="s">
        <v>140</v>
      </c>
      <c r="H200" s="222">
        <v>679.79999999999995</v>
      </c>
      <c r="I200" s="223"/>
      <c r="J200" s="224">
        <f>ROUND(I200*H200,2)</f>
        <v>0</v>
      </c>
      <c r="K200" s="220" t="s">
        <v>141</v>
      </c>
      <c r="L200" s="44"/>
      <c r="M200" s="225" t="s">
        <v>1</v>
      </c>
      <c r="N200" s="226" t="s">
        <v>41</v>
      </c>
      <c r="O200" s="91"/>
      <c r="P200" s="227">
        <f>O200*H200</f>
        <v>0</v>
      </c>
      <c r="Q200" s="227">
        <v>0.0025000000000000001</v>
      </c>
      <c r="R200" s="227">
        <f>Q200*H200</f>
        <v>1.6995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142</v>
      </c>
      <c r="AT200" s="229" t="s">
        <v>137</v>
      </c>
      <c r="AU200" s="229" t="s">
        <v>86</v>
      </c>
      <c r="AY200" s="17" t="s">
        <v>135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142</v>
      </c>
      <c r="BM200" s="229" t="s">
        <v>250</v>
      </c>
    </row>
    <row r="201" s="2" customFormat="1" ht="21.75" customHeight="1">
      <c r="A201" s="38"/>
      <c r="B201" s="39"/>
      <c r="C201" s="218" t="s">
        <v>251</v>
      </c>
      <c r="D201" s="218" t="s">
        <v>137</v>
      </c>
      <c r="E201" s="219" t="s">
        <v>252</v>
      </c>
      <c r="F201" s="220" t="s">
        <v>253</v>
      </c>
      <c r="G201" s="221" t="s">
        <v>215</v>
      </c>
      <c r="H201" s="222">
        <v>1</v>
      </c>
      <c r="I201" s="223"/>
      <c r="J201" s="224">
        <f>ROUND(I201*H201,2)</f>
        <v>0</v>
      </c>
      <c r="K201" s="220" t="s">
        <v>1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1.04922</v>
      </c>
      <c r="R201" s="227">
        <f>Q201*H201</f>
        <v>1.04922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142</v>
      </c>
      <c r="AT201" s="229" t="s">
        <v>137</v>
      </c>
      <c r="AU201" s="229" t="s">
        <v>86</v>
      </c>
      <c r="AY201" s="17" t="s">
        <v>135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142</v>
      </c>
      <c r="BM201" s="229" t="s">
        <v>254</v>
      </c>
    </row>
    <row r="202" s="14" customFormat="1">
      <c r="A202" s="14"/>
      <c r="B202" s="242"/>
      <c r="C202" s="243"/>
      <c r="D202" s="233" t="s">
        <v>144</v>
      </c>
      <c r="E202" s="244" t="s">
        <v>1</v>
      </c>
      <c r="F202" s="245" t="s">
        <v>255</v>
      </c>
      <c r="G202" s="243"/>
      <c r="H202" s="246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144</v>
      </c>
      <c r="AU202" s="252" t="s">
        <v>86</v>
      </c>
      <c r="AV202" s="14" t="s">
        <v>86</v>
      </c>
      <c r="AW202" s="14" t="s">
        <v>32</v>
      </c>
      <c r="AX202" s="14" t="s">
        <v>84</v>
      </c>
      <c r="AY202" s="252" t="s">
        <v>135</v>
      </c>
    </row>
    <row r="203" s="2" customFormat="1" ht="33" customHeight="1">
      <c r="A203" s="38"/>
      <c r="B203" s="39"/>
      <c r="C203" s="218" t="s">
        <v>256</v>
      </c>
      <c r="D203" s="218" t="s">
        <v>137</v>
      </c>
      <c r="E203" s="219" t="s">
        <v>257</v>
      </c>
      <c r="F203" s="220" t="s">
        <v>258</v>
      </c>
      <c r="G203" s="221" t="s">
        <v>151</v>
      </c>
      <c r="H203" s="222">
        <v>15.15</v>
      </c>
      <c r="I203" s="223"/>
      <c r="J203" s="224">
        <f>ROUND(I203*H203,2)</f>
        <v>0</v>
      </c>
      <c r="K203" s="220" t="s">
        <v>141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2.45329</v>
      </c>
      <c r="R203" s="227">
        <f>Q203*H203</f>
        <v>37.167343500000001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142</v>
      </c>
      <c r="AT203" s="229" t="s">
        <v>137</v>
      </c>
      <c r="AU203" s="229" t="s">
        <v>86</v>
      </c>
      <c r="AY203" s="17" t="s">
        <v>135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142</v>
      </c>
      <c r="BM203" s="229" t="s">
        <v>259</v>
      </c>
    </row>
    <row r="204" s="13" customFormat="1">
      <c r="A204" s="13"/>
      <c r="B204" s="231"/>
      <c r="C204" s="232"/>
      <c r="D204" s="233" t="s">
        <v>144</v>
      </c>
      <c r="E204" s="234" t="s">
        <v>1</v>
      </c>
      <c r="F204" s="235" t="s">
        <v>260</v>
      </c>
      <c r="G204" s="232"/>
      <c r="H204" s="234" t="s">
        <v>1</v>
      </c>
      <c r="I204" s="236"/>
      <c r="J204" s="232"/>
      <c r="K204" s="232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144</v>
      </c>
      <c r="AU204" s="241" t="s">
        <v>86</v>
      </c>
      <c r="AV204" s="13" t="s">
        <v>84</v>
      </c>
      <c r="AW204" s="13" t="s">
        <v>32</v>
      </c>
      <c r="AX204" s="13" t="s">
        <v>76</v>
      </c>
      <c r="AY204" s="241" t="s">
        <v>135</v>
      </c>
    </row>
    <row r="205" s="14" customFormat="1">
      <c r="A205" s="14"/>
      <c r="B205" s="242"/>
      <c r="C205" s="243"/>
      <c r="D205" s="233" t="s">
        <v>144</v>
      </c>
      <c r="E205" s="244" t="s">
        <v>1</v>
      </c>
      <c r="F205" s="245" t="s">
        <v>261</v>
      </c>
      <c r="G205" s="243"/>
      <c r="H205" s="246">
        <v>1.3500000000000001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144</v>
      </c>
      <c r="AU205" s="252" t="s">
        <v>86</v>
      </c>
      <c r="AV205" s="14" t="s">
        <v>86</v>
      </c>
      <c r="AW205" s="14" t="s">
        <v>32</v>
      </c>
      <c r="AX205" s="14" t="s">
        <v>76</v>
      </c>
      <c r="AY205" s="252" t="s">
        <v>135</v>
      </c>
    </row>
    <row r="206" s="13" customFormat="1">
      <c r="A206" s="13"/>
      <c r="B206" s="231"/>
      <c r="C206" s="232"/>
      <c r="D206" s="233" t="s">
        <v>144</v>
      </c>
      <c r="E206" s="234" t="s">
        <v>1</v>
      </c>
      <c r="F206" s="235" t="s">
        <v>262</v>
      </c>
      <c r="G206" s="232"/>
      <c r="H206" s="234" t="s">
        <v>1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1" t="s">
        <v>144</v>
      </c>
      <c r="AU206" s="241" t="s">
        <v>86</v>
      </c>
      <c r="AV206" s="13" t="s">
        <v>84</v>
      </c>
      <c r="AW206" s="13" t="s">
        <v>32</v>
      </c>
      <c r="AX206" s="13" t="s">
        <v>76</v>
      </c>
      <c r="AY206" s="241" t="s">
        <v>135</v>
      </c>
    </row>
    <row r="207" s="14" customFormat="1">
      <c r="A207" s="14"/>
      <c r="B207" s="242"/>
      <c r="C207" s="243"/>
      <c r="D207" s="233" t="s">
        <v>144</v>
      </c>
      <c r="E207" s="244" t="s">
        <v>1</v>
      </c>
      <c r="F207" s="245" t="s">
        <v>263</v>
      </c>
      <c r="G207" s="243"/>
      <c r="H207" s="246">
        <v>1.3799999999999999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2" t="s">
        <v>144</v>
      </c>
      <c r="AU207" s="252" t="s">
        <v>86</v>
      </c>
      <c r="AV207" s="14" t="s">
        <v>86</v>
      </c>
      <c r="AW207" s="14" t="s">
        <v>32</v>
      </c>
      <c r="AX207" s="14" t="s">
        <v>76</v>
      </c>
      <c r="AY207" s="252" t="s">
        <v>135</v>
      </c>
    </row>
    <row r="208" s="13" customFormat="1">
      <c r="A208" s="13"/>
      <c r="B208" s="231"/>
      <c r="C208" s="232"/>
      <c r="D208" s="233" t="s">
        <v>144</v>
      </c>
      <c r="E208" s="234" t="s">
        <v>1</v>
      </c>
      <c r="F208" s="235" t="s">
        <v>264</v>
      </c>
      <c r="G208" s="232"/>
      <c r="H208" s="234" t="s">
        <v>1</v>
      </c>
      <c r="I208" s="236"/>
      <c r="J208" s="232"/>
      <c r="K208" s="232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144</v>
      </c>
      <c r="AU208" s="241" t="s">
        <v>86</v>
      </c>
      <c r="AV208" s="13" t="s">
        <v>84</v>
      </c>
      <c r="AW208" s="13" t="s">
        <v>32</v>
      </c>
      <c r="AX208" s="13" t="s">
        <v>76</v>
      </c>
      <c r="AY208" s="241" t="s">
        <v>135</v>
      </c>
    </row>
    <row r="209" s="14" customFormat="1">
      <c r="A209" s="14"/>
      <c r="B209" s="242"/>
      <c r="C209" s="243"/>
      <c r="D209" s="233" t="s">
        <v>144</v>
      </c>
      <c r="E209" s="244" t="s">
        <v>1</v>
      </c>
      <c r="F209" s="245" t="s">
        <v>265</v>
      </c>
      <c r="G209" s="243"/>
      <c r="H209" s="246">
        <v>13.800000000000001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2" t="s">
        <v>144</v>
      </c>
      <c r="AU209" s="252" t="s">
        <v>86</v>
      </c>
      <c r="AV209" s="14" t="s">
        <v>86</v>
      </c>
      <c r="AW209" s="14" t="s">
        <v>32</v>
      </c>
      <c r="AX209" s="14" t="s">
        <v>76</v>
      </c>
      <c r="AY209" s="252" t="s">
        <v>135</v>
      </c>
    </row>
    <row r="210" s="14" customFormat="1">
      <c r="A210" s="14"/>
      <c r="B210" s="242"/>
      <c r="C210" s="243"/>
      <c r="D210" s="233" t="s">
        <v>144</v>
      </c>
      <c r="E210" s="244" t="s">
        <v>1</v>
      </c>
      <c r="F210" s="245" t="s">
        <v>266</v>
      </c>
      <c r="G210" s="243"/>
      <c r="H210" s="246">
        <v>-1.3799999999999999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2" t="s">
        <v>144</v>
      </c>
      <c r="AU210" s="252" t="s">
        <v>86</v>
      </c>
      <c r="AV210" s="14" t="s">
        <v>86</v>
      </c>
      <c r="AW210" s="14" t="s">
        <v>32</v>
      </c>
      <c r="AX210" s="14" t="s">
        <v>76</v>
      </c>
      <c r="AY210" s="252" t="s">
        <v>135</v>
      </c>
    </row>
    <row r="211" s="15" customFormat="1">
      <c r="A211" s="15"/>
      <c r="B211" s="253"/>
      <c r="C211" s="254"/>
      <c r="D211" s="233" t="s">
        <v>144</v>
      </c>
      <c r="E211" s="255" t="s">
        <v>1</v>
      </c>
      <c r="F211" s="256" t="s">
        <v>148</v>
      </c>
      <c r="G211" s="254"/>
      <c r="H211" s="257">
        <v>15.150000000000002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3" t="s">
        <v>144</v>
      </c>
      <c r="AU211" s="263" t="s">
        <v>86</v>
      </c>
      <c r="AV211" s="15" t="s">
        <v>142</v>
      </c>
      <c r="AW211" s="15" t="s">
        <v>32</v>
      </c>
      <c r="AX211" s="15" t="s">
        <v>84</v>
      </c>
      <c r="AY211" s="263" t="s">
        <v>135</v>
      </c>
    </row>
    <row r="212" s="2" customFormat="1" ht="24.15" customHeight="1">
      <c r="A212" s="38"/>
      <c r="B212" s="39"/>
      <c r="C212" s="218" t="s">
        <v>7</v>
      </c>
      <c r="D212" s="218" t="s">
        <v>137</v>
      </c>
      <c r="E212" s="219" t="s">
        <v>267</v>
      </c>
      <c r="F212" s="220" t="s">
        <v>268</v>
      </c>
      <c r="G212" s="221" t="s">
        <v>140</v>
      </c>
      <c r="H212" s="222">
        <v>41</v>
      </c>
      <c r="I212" s="223"/>
      <c r="J212" s="224">
        <f>ROUND(I212*H212,2)</f>
        <v>0</v>
      </c>
      <c r="K212" s="220" t="s">
        <v>141</v>
      </c>
      <c r="L212" s="44"/>
      <c r="M212" s="225" t="s">
        <v>1</v>
      </c>
      <c r="N212" s="226" t="s">
        <v>41</v>
      </c>
      <c r="O212" s="91"/>
      <c r="P212" s="227">
        <f>O212*H212</f>
        <v>0</v>
      </c>
      <c r="Q212" s="227">
        <v>0.0024199999999999998</v>
      </c>
      <c r="R212" s="227">
        <f>Q212*H212</f>
        <v>0.099219999999999989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142</v>
      </c>
      <c r="AT212" s="229" t="s">
        <v>137</v>
      </c>
      <c r="AU212" s="229" t="s">
        <v>86</v>
      </c>
      <c r="AY212" s="17" t="s">
        <v>135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142</v>
      </c>
      <c r="BM212" s="229" t="s">
        <v>269</v>
      </c>
    </row>
    <row r="213" s="13" customFormat="1">
      <c r="A213" s="13"/>
      <c r="B213" s="231"/>
      <c r="C213" s="232"/>
      <c r="D213" s="233" t="s">
        <v>144</v>
      </c>
      <c r="E213" s="234" t="s">
        <v>1</v>
      </c>
      <c r="F213" s="235" t="s">
        <v>260</v>
      </c>
      <c r="G213" s="232"/>
      <c r="H213" s="234" t="s">
        <v>1</v>
      </c>
      <c r="I213" s="236"/>
      <c r="J213" s="232"/>
      <c r="K213" s="232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144</v>
      </c>
      <c r="AU213" s="241" t="s">
        <v>86</v>
      </c>
      <c r="AV213" s="13" t="s">
        <v>84</v>
      </c>
      <c r="AW213" s="13" t="s">
        <v>32</v>
      </c>
      <c r="AX213" s="13" t="s">
        <v>76</v>
      </c>
      <c r="AY213" s="241" t="s">
        <v>135</v>
      </c>
    </row>
    <row r="214" s="14" customFormat="1">
      <c r="A214" s="14"/>
      <c r="B214" s="242"/>
      <c r="C214" s="243"/>
      <c r="D214" s="233" t="s">
        <v>144</v>
      </c>
      <c r="E214" s="244" t="s">
        <v>1</v>
      </c>
      <c r="F214" s="245" t="s">
        <v>270</v>
      </c>
      <c r="G214" s="243"/>
      <c r="H214" s="246">
        <v>18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144</v>
      </c>
      <c r="AU214" s="252" t="s">
        <v>86</v>
      </c>
      <c r="AV214" s="14" t="s">
        <v>86</v>
      </c>
      <c r="AW214" s="14" t="s">
        <v>32</v>
      </c>
      <c r="AX214" s="14" t="s">
        <v>76</v>
      </c>
      <c r="AY214" s="252" t="s">
        <v>135</v>
      </c>
    </row>
    <row r="215" s="13" customFormat="1">
      <c r="A215" s="13"/>
      <c r="B215" s="231"/>
      <c r="C215" s="232"/>
      <c r="D215" s="233" t="s">
        <v>144</v>
      </c>
      <c r="E215" s="234" t="s">
        <v>1</v>
      </c>
      <c r="F215" s="235" t="s">
        <v>262</v>
      </c>
      <c r="G215" s="232"/>
      <c r="H215" s="234" t="s">
        <v>1</v>
      </c>
      <c r="I215" s="236"/>
      <c r="J215" s="232"/>
      <c r="K215" s="232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144</v>
      </c>
      <c r="AU215" s="241" t="s">
        <v>86</v>
      </c>
      <c r="AV215" s="13" t="s">
        <v>84</v>
      </c>
      <c r="AW215" s="13" t="s">
        <v>32</v>
      </c>
      <c r="AX215" s="13" t="s">
        <v>76</v>
      </c>
      <c r="AY215" s="241" t="s">
        <v>135</v>
      </c>
    </row>
    <row r="216" s="14" customFormat="1">
      <c r="A216" s="14"/>
      <c r="B216" s="242"/>
      <c r="C216" s="243"/>
      <c r="D216" s="233" t="s">
        <v>144</v>
      </c>
      <c r="E216" s="244" t="s">
        <v>1</v>
      </c>
      <c r="F216" s="245" t="s">
        <v>271</v>
      </c>
      <c r="G216" s="243"/>
      <c r="H216" s="246">
        <v>23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2" t="s">
        <v>144</v>
      </c>
      <c r="AU216" s="252" t="s">
        <v>86</v>
      </c>
      <c r="AV216" s="14" t="s">
        <v>86</v>
      </c>
      <c r="AW216" s="14" t="s">
        <v>32</v>
      </c>
      <c r="AX216" s="14" t="s">
        <v>76</v>
      </c>
      <c r="AY216" s="252" t="s">
        <v>135</v>
      </c>
    </row>
    <row r="217" s="15" customFormat="1">
      <c r="A217" s="15"/>
      <c r="B217" s="253"/>
      <c r="C217" s="254"/>
      <c r="D217" s="233" t="s">
        <v>144</v>
      </c>
      <c r="E217" s="255" t="s">
        <v>1</v>
      </c>
      <c r="F217" s="256" t="s">
        <v>148</v>
      </c>
      <c r="G217" s="254"/>
      <c r="H217" s="257">
        <v>41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3" t="s">
        <v>144</v>
      </c>
      <c r="AU217" s="263" t="s">
        <v>86</v>
      </c>
      <c r="AV217" s="15" t="s">
        <v>142</v>
      </c>
      <c r="AW217" s="15" t="s">
        <v>32</v>
      </c>
      <c r="AX217" s="15" t="s">
        <v>84</v>
      </c>
      <c r="AY217" s="263" t="s">
        <v>135</v>
      </c>
    </row>
    <row r="218" s="2" customFormat="1" ht="24.15" customHeight="1">
      <c r="A218" s="38"/>
      <c r="B218" s="39"/>
      <c r="C218" s="218" t="s">
        <v>272</v>
      </c>
      <c r="D218" s="218" t="s">
        <v>137</v>
      </c>
      <c r="E218" s="219" t="s">
        <v>273</v>
      </c>
      <c r="F218" s="220" t="s">
        <v>274</v>
      </c>
      <c r="G218" s="221" t="s">
        <v>140</v>
      </c>
      <c r="H218" s="222">
        <v>41</v>
      </c>
      <c r="I218" s="223"/>
      <c r="J218" s="224">
        <f>ROUND(I218*H218,2)</f>
        <v>0</v>
      </c>
      <c r="K218" s="220" t="s">
        <v>141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142</v>
      </c>
      <c r="AT218" s="229" t="s">
        <v>137</v>
      </c>
      <c r="AU218" s="229" t="s">
        <v>86</v>
      </c>
      <c r="AY218" s="17" t="s">
        <v>135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142</v>
      </c>
      <c r="BM218" s="229" t="s">
        <v>275</v>
      </c>
    </row>
    <row r="219" s="2" customFormat="1" ht="24.15" customHeight="1">
      <c r="A219" s="38"/>
      <c r="B219" s="39"/>
      <c r="C219" s="218" t="s">
        <v>276</v>
      </c>
      <c r="D219" s="218" t="s">
        <v>137</v>
      </c>
      <c r="E219" s="219" t="s">
        <v>277</v>
      </c>
      <c r="F219" s="220" t="s">
        <v>278</v>
      </c>
      <c r="G219" s="221" t="s">
        <v>140</v>
      </c>
      <c r="H219" s="222">
        <v>78.200000000000003</v>
      </c>
      <c r="I219" s="223"/>
      <c r="J219" s="224">
        <f>ROUND(I219*H219,2)</f>
        <v>0</v>
      </c>
      <c r="K219" s="220" t="s">
        <v>141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0.0021299999999999999</v>
      </c>
      <c r="R219" s="227">
        <f>Q219*H219</f>
        <v>0.16656599999999999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142</v>
      </c>
      <c r="AT219" s="229" t="s">
        <v>137</v>
      </c>
      <c r="AU219" s="229" t="s">
        <v>86</v>
      </c>
      <c r="AY219" s="17" t="s">
        <v>135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142</v>
      </c>
      <c r="BM219" s="229" t="s">
        <v>279</v>
      </c>
    </row>
    <row r="220" s="13" customFormat="1">
      <c r="A220" s="13"/>
      <c r="B220" s="231"/>
      <c r="C220" s="232"/>
      <c r="D220" s="233" t="s">
        <v>144</v>
      </c>
      <c r="E220" s="234" t="s">
        <v>1</v>
      </c>
      <c r="F220" s="235" t="s">
        <v>264</v>
      </c>
      <c r="G220" s="232"/>
      <c r="H220" s="234" t="s">
        <v>1</v>
      </c>
      <c r="I220" s="236"/>
      <c r="J220" s="232"/>
      <c r="K220" s="232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144</v>
      </c>
      <c r="AU220" s="241" t="s">
        <v>86</v>
      </c>
      <c r="AV220" s="13" t="s">
        <v>84</v>
      </c>
      <c r="AW220" s="13" t="s">
        <v>32</v>
      </c>
      <c r="AX220" s="13" t="s">
        <v>76</v>
      </c>
      <c r="AY220" s="241" t="s">
        <v>135</v>
      </c>
    </row>
    <row r="221" s="14" customFormat="1">
      <c r="A221" s="14"/>
      <c r="B221" s="242"/>
      <c r="C221" s="243"/>
      <c r="D221" s="233" t="s">
        <v>144</v>
      </c>
      <c r="E221" s="244" t="s">
        <v>1</v>
      </c>
      <c r="F221" s="245" t="s">
        <v>280</v>
      </c>
      <c r="G221" s="243"/>
      <c r="H221" s="246">
        <v>78.200000000000003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144</v>
      </c>
      <c r="AU221" s="252" t="s">
        <v>86</v>
      </c>
      <c r="AV221" s="14" t="s">
        <v>86</v>
      </c>
      <c r="AW221" s="14" t="s">
        <v>32</v>
      </c>
      <c r="AX221" s="14" t="s">
        <v>76</v>
      </c>
      <c r="AY221" s="252" t="s">
        <v>135</v>
      </c>
    </row>
    <row r="222" s="15" customFormat="1">
      <c r="A222" s="15"/>
      <c r="B222" s="253"/>
      <c r="C222" s="254"/>
      <c r="D222" s="233" t="s">
        <v>144</v>
      </c>
      <c r="E222" s="255" t="s">
        <v>1</v>
      </c>
      <c r="F222" s="256" t="s">
        <v>148</v>
      </c>
      <c r="G222" s="254"/>
      <c r="H222" s="257">
        <v>78.200000000000003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3" t="s">
        <v>144</v>
      </c>
      <c r="AU222" s="263" t="s">
        <v>86</v>
      </c>
      <c r="AV222" s="15" t="s">
        <v>142</v>
      </c>
      <c r="AW222" s="15" t="s">
        <v>32</v>
      </c>
      <c r="AX222" s="15" t="s">
        <v>84</v>
      </c>
      <c r="AY222" s="263" t="s">
        <v>135</v>
      </c>
    </row>
    <row r="223" s="2" customFormat="1" ht="24.15" customHeight="1">
      <c r="A223" s="38"/>
      <c r="B223" s="39"/>
      <c r="C223" s="218" t="s">
        <v>281</v>
      </c>
      <c r="D223" s="218" t="s">
        <v>137</v>
      </c>
      <c r="E223" s="219" t="s">
        <v>282</v>
      </c>
      <c r="F223" s="220" t="s">
        <v>283</v>
      </c>
      <c r="G223" s="221" t="s">
        <v>140</v>
      </c>
      <c r="H223" s="222">
        <v>78.200000000000003</v>
      </c>
      <c r="I223" s="223"/>
      <c r="J223" s="224">
        <f>ROUND(I223*H223,2)</f>
        <v>0</v>
      </c>
      <c r="K223" s="220" t="s">
        <v>141</v>
      </c>
      <c r="L223" s="44"/>
      <c r="M223" s="225" t="s">
        <v>1</v>
      </c>
      <c r="N223" s="226" t="s">
        <v>41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142</v>
      </c>
      <c r="AT223" s="229" t="s">
        <v>137</v>
      </c>
      <c r="AU223" s="229" t="s">
        <v>86</v>
      </c>
      <c r="AY223" s="17" t="s">
        <v>135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84</v>
      </c>
      <c r="BK223" s="230">
        <f>ROUND(I223*H223,2)</f>
        <v>0</v>
      </c>
      <c r="BL223" s="17" t="s">
        <v>142</v>
      </c>
      <c r="BM223" s="229" t="s">
        <v>284</v>
      </c>
    </row>
    <row r="224" s="2" customFormat="1" ht="24.15" customHeight="1">
      <c r="A224" s="38"/>
      <c r="B224" s="39"/>
      <c r="C224" s="218" t="s">
        <v>285</v>
      </c>
      <c r="D224" s="218" t="s">
        <v>137</v>
      </c>
      <c r="E224" s="219" t="s">
        <v>286</v>
      </c>
      <c r="F224" s="220" t="s">
        <v>287</v>
      </c>
      <c r="G224" s="221" t="s">
        <v>140</v>
      </c>
      <c r="H224" s="222">
        <v>119.2</v>
      </c>
      <c r="I224" s="223"/>
      <c r="J224" s="224">
        <f>ROUND(I224*H224,2)</f>
        <v>0</v>
      </c>
      <c r="K224" s="220" t="s">
        <v>141</v>
      </c>
      <c r="L224" s="44"/>
      <c r="M224" s="225" t="s">
        <v>1</v>
      </c>
      <c r="N224" s="226" t="s">
        <v>41</v>
      </c>
      <c r="O224" s="91"/>
      <c r="P224" s="227">
        <f>O224*H224</f>
        <v>0</v>
      </c>
      <c r="Q224" s="227">
        <v>0.0027000000000000001</v>
      </c>
      <c r="R224" s="227">
        <f>Q224*H224</f>
        <v>0.32184000000000001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142</v>
      </c>
      <c r="AT224" s="229" t="s">
        <v>137</v>
      </c>
      <c r="AU224" s="229" t="s">
        <v>86</v>
      </c>
      <c r="AY224" s="17" t="s">
        <v>135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142</v>
      </c>
      <c r="BM224" s="229" t="s">
        <v>288</v>
      </c>
    </row>
    <row r="225" s="14" customFormat="1">
      <c r="A225" s="14"/>
      <c r="B225" s="242"/>
      <c r="C225" s="243"/>
      <c r="D225" s="233" t="s">
        <v>144</v>
      </c>
      <c r="E225" s="244" t="s">
        <v>1</v>
      </c>
      <c r="F225" s="245" t="s">
        <v>289</v>
      </c>
      <c r="G225" s="243"/>
      <c r="H225" s="246">
        <v>119.2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2" t="s">
        <v>144</v>
      </c>
      <c r="AU225" s="252" t="s">
        <v>86</v>
      </c>
      <c r="AV225" s="14" t="s">
        <v>86</v>
      </c>
      <c r="AW225" s="14" t="s">
        <v>32</v>
      </c>
      <c r="AX225" s="14" t="s">
        <v>84</v>
      </c>
      <c r="AY225" s="252" t="s">
        <v>135</v>
      </c>
    </row>
    <row r="226" s="2" customFormat="1" ht="21.75" customHeight="1">
      <c r="A226" s="38"/>
      <c r="B226" s="39"/>
      <c r="C226" s="218" t="s">
        <v>290</v>
      </c>
      <c r="D226" s="218" t="s">
        <v>137</v>
      </c>
      <c r="E226" s="219" t="s">
        <v>291</v>
      </c>
      <c r="F226" s="220" t="s">
        <v>292</v>
      </c>
      <c r="G226" s="221" t="s">
        <v>168</v>
      </c>
      <c r="H226" s="222">
        <v>12.523</v>
      </c>
      <c r="I226" s="223"/>
      <c r="J226" s="224">
        <f>ROUND(I226*H226,2)</f>
        <v>0</v>
      </c>
      <c r="K226" s="220" t="s">
        <v>141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1.04922</v>
      </c>
      <c r="R226" s="227">
        <f>Q226*H226</f>
        <v>13.139382060000001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142</v>
      </c>
      <c r="AT226" s="229" t="s">
        <v>137</v>
      </c>
      <c r="AU226" s="229" t="s">
        <v>86</v>
      </c>
      <c r="AY226" s="17" t="s">
        <v>135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142</v>
      </c>
      <c r="BM226" s="229" t="s">
        <v>293</v>
      </c>
    </row>
    <row r="227" s="14" customFormat="1">
      <c r="A227" s="14"/>
      <c r="B227" s="242"/>
      <c r="C227" s="243"/>
      <c r="D227" s="233" t="s">
        <v>144</v>
      </c>
      <c r="E227" s="244" t="s">
        <v>1</v>
      </c>
      <c r="F227" s="245" t="s">
        <v>294</v>
      </c>
      <c r="G227" s="243"/>
      <c r="H227" s="246">
        <v>12.523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2" t="s">
        <v>144</v>
      </c>
      <c r="AU227" s="252" t="s">
        <v>86</v>
      </c>
      <c r="AV227" s="14" t="s">
        <v>86</v>
      </c>
      <c r="AW227" s="14" t="s">
        <v>32</v>
      </c>
      <c r="AX227" s="14" t="s">
        <v>84</v>
      </c>
      <c r="AY227" s="252" t="s">
        <v>135</v>
      </c>
    </row>
    <row r="228" s="12" customFormat="1" ht="22.8" customHeight="1">
      <c r="A228" s="12"/>
      <c r="B228" s="202"/>
      <c r="C228" s="203"/>
      <c r="D228" s="204" t="s">
        <v>75</v>
      </c>
      <c r="E228" s="216" t="s">
        <v>142</v>
      </c>
      <c r="F228" s="216" t="s">
        <v>295</v>
      </c>
      <c r="G228" s="203"/>
      <c r="H228" s="203"/>
      <c r="I228" s="206"/>
      <c r="J228" s="217">
        <f>BK228</f>
        <v>0</v>
      </c>
      <c r="K228" s="203"/>
      <c r="L228" s="208"/>
      <c r="M228" s="209"/>
      <c r="N228" s="210"/>
      <c r="O228" s="210"/>
      <c r="P228" s="211">
        <f>SUM(P229:P241)</f>
        <v>0</v>
      </c>
      <c r="Q228" s="210"/>
      <c r="R228" s="211">
        <f>SUM(R229:R241)</f>
        <v>22.228164540000002</v>
      </c>
      <c r="S228" s="210"/>
      <c r="T228" s="212">
        <f>SUM(T229:T241)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3" t="s">
        <v>84</v>
      </c>
      <c r="AT228" s="214" t="s">
        <v>75</v>
      </c>
      <c r="AU228" s="214" t="s">
        <v>84</v>
      </c>
      <c r="AY228" s="213" t="s">
        <v>135</v>
      </c>
      <c r="BK228" s="215">
        <f>SUM(BK229:BK241)</f>
        <v>0</v>
      </c>
    </row>
    <row r="229" s="2" customFormat="1" ht="16.5" customHeight="1">
      <c r="A229" s="38"/>
      <c r="B229" s="39"/>
      <c r="C229" s="218" t="s">
        <v>296</v>
      </c>
      <c r="D229" s="218" t="s">
        <v>137</v>
      </c>
      <c r="E229" s="219" t="s">
        <v>297</v>
      </c>
      <c r="F229" s="220" t="s">
        <v>298</v>
      </c>
      <c r="G229" s="221" t="s">
        <v>151</v>
      </c>
      <c r="H229" s="222">
        <v>8.4380000000000006</v>
      </c>
      <c r="I229" s="223"/>
      <c r="J229" s="224">
        <f>ROUND(I229*H229,2)</f>
        <v>0</v>
      </c>
      <c r="K229" s="220" t="s">
        <v>141</v>
      </c>
      <c r="L229" s="44"/>
      <c r="M229" s="225" t="s">
        <v>1</v>
      </c>
      <c r="N229" s="226" t="s">
        <v>41</v>
      </c>
      <c r="O229" s="91"/>
      <c r="P229" s="227">
        <f>O229*H229</f>
        <v>0</v>
      </c>
      <c r="Q229" s="227">
        <v>2.4533999999999998</v>
      </c>
      <c r="R229" s="227">
        <f>Q229*H229</f>
        <v>20.7017892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142</v>
      </c>
      <c r="AT229" s="229" t="s">
        <v>137</v>
      </c>
      <c r="AU229" s="229" t="s">
        <v>86</v>
      </c>
      <c r="AY229" s="17" t="s">
        <v>135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84</v>
      </c>
      <c r="BK229" s="230">
        <f>ROUND(I229*H229,2)</f>
        <v>0</v>
      </c>
      <c r="BL229" s="17" t="s">
        <v>142</v>
      </c>
      <c r="BM229" s="229" t="s">
        <v>299</v>
      </c>
    </row>
    <row r="230" s="13" customFormat="1">
      <c r="A230" s="13"/>
      <c r="B230" s="231"/>
      <c r="C230" s="232"/>
      <c r="D230" s="233" t="s">
        <v>144</v>
      </c>
      <c r="E230" s="234" t="s">
        <v>1</v>
      </c>
      <c r="F230" s="235" t="s">
        <v>300</v>
      </c>
      <c r="G230" s="232"/>
      <c r="H230" s="234" t="s">
        <v>1</v>
      </c>
      <c r="I230" s="236"/>
      <c r="J230" s="232"/>
      <c r="K230" s="232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144</v>
      </c>
      <c r="AU230" s="241" t="s">
        <v>86</v>
      </c>
      <c r="AV230" s="13" t="s">
        <v>84</v>
      </c>
      <c r="AW230" s="13" t="s">
        <v>32</v>
      </c>
      <c r="AX230" s="13" t="s">
        <v>76</v>
      </c>
      <c r="AY230" s="241" t="s">
        <v>135</v>
      </c>
    </row>
    <row r="231" s="14" customFormat="1">
      <c r="A231" s="14"/>
      <c r="B231" s="242"/>
      <c r="C231" s="243"/>
      <c r="D231" s="233" t="s">
        <v>144</v>
      </c>
      <c r="E231" s="244" t="s">
        <v>1</v>
      </c>
      <c r="F231" s="245" t="s">
        <v>301</v>
      </c>
      <c r="G231" s="243"/>
      <c r="H231" s="246">
        <v>4.6050000000000004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2" t="s">
        <v>144</v>
      </c>
      <c r="AU231" s="252" t="s">
        <v>86</v>
      </c>
      <c r="AV231" s="14" t="s">
        <v>86</v>
      </c>
      <c r="AW231" s="14" t="s">
        <v>32</v>
      </c>
      <c r="AX231" s="14" t="s">
        <v>76</v>
      </c>
      <c r="AY231" s="252" t="s">
        <v>135</v>
      </c>
    </row>
    <row r="232" s="14" customFormat="1">
      <c r="A232" s="14"/>
      <c r="B232" s="242"/>
      <c r="C232" s="243"/>
      <c r="D232" s="233" t="s">
        <v>144</v>
      </c>
      <c r="E232" s="244" t="s">
        <v>1</v>
      </c>
      <c r="F232" s="245" t="s">
        <v>302</v>
      </c>
      <c r="G232" s="243"/>
      <c r="H232" s="246">
        <v>3.8330000000000002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2" t="s">
        <v>144</v>
      </c>
      <c r="AU232" s="252" t="s">
        <v>86</v>
      </c>
      <c r="AV232" s="14" t="s">
        <v>86</v>
      </c>
      <c r="AW232" s="14" t="s">
        <v>32</v>
      </c>
      <c r="AX232" s="14" t="s">
        <v>76</v>
      </c>
      <c r="AY232" s="252" t="s">
        <v>135</v>
      </c>
    </row>
    <row r="233" s="15" customFormat="1">
      <c r="A233" s="15"/>
      <c r="B233" s="253"/>
      <c r="C233" s="254"/>
      <c r="D233" s="233" t="s">
        <v>144</v>
      </c>
      <c r="E233" s="255" t="s">
        <v>1</v>
      </c>
      <c r="F233" s="256" t="s">
        <v>148</v>
      </c>
      <c r="G233" s="254"/>
      <c r="H233" s="257">
        <v>8.4380000000000006</v>
      </c>
      <c r="I233" s="258"/>
      <c r="J233" s="254"/>
      <c r="K233" s="254"/>
      <c r="L233" s="259"/>
      <c r="M233" s="260"/>
      <c r="N233" s="261"/>
      <c r="O233" s="261"/>
      <c r="P233" s="261"/>
      <c r="Q233" s="261"/>
      <c r="R233" s="261"/>
      <c r="S233" s="261"/>
      <c r="T233" s="262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3" t="s">
        <v>144</v>
      </c>
      <c r="AU233" s="263" t="s">
        <v>86</v>
      </c>
      <c r="AV233" s="15" t="s">
        <v>142</v>
      </c>
      <c r="AW233" s="15" t="s">
        <v>32</v>
      </c>
      <c r="AX233" s="15" t="s">
        <v>84</v>
      </c>
      <c r="AY233" s="263" t="s">
        <v>135</v>
      </c>
    </row>
    <row r="234" s="2" customFormat="1" ht="16.5" customHeight="1">
      <c r="A234" s="38"/>
      <c r="B234" s="39"/>
      <c r="C234" s="218" t="s">
        <v>303</v>
      </c>
      <c r="D234" s="218" t="s">
        <v>137</v>
      </c>
      <c r="E234" s="219" t="s">
        <v>304</v>
      </c>
      <c r="F234" s="220" t="s">
        <v>305</v>
      </c>
      <c r="G234" s="221" t="s">
        <v>140</v>
      </c>
      <c r="H234" s="222">
        <v>61.359999999999999</v>
      </c>
      <c r="I234" s="223"/>
      <c r="J234" s="224">
        <f>ROUND(I234*H234,2)</f>
        <v>0</v>
      </c>
      <c r="K234" s="220" t="s">
        <v>141</v>
      </c>
      <c r="L234" s="44"/>
      <c r="M234" s="225" t="s">
        <v>1</v>
      </c>
      <c r="N234" s="226" t="s">
        <v>41</v>
      </c>
      <c r="O234" s="91"/>
      <c r="P234" s="227">
        <f>O234*H234</f>
        <v>0</v>
      </c>
      <c r="Q234" s="227">
        <v>0.0057600000000000004</v>
      </c>
      <c r="R234" s="227">
        <f>Q234*H234</f>
        <v>0.35343360000000001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142</v>
      </c>
      <c r="AT234" s="229" t="s">
        <v>137</v>
      </c>
      <c r="AU234" s="229" t="s">
        <v>86</v>
      </c>
      <c r="AY234" s="17" t="s">
        <v>135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142</v>
      </c>
      <c r="BM234" s="229" t="s">
        <v>306</v>
      </c>
    </row>
    <row r="235" s="13" customFormat="1">
      <c r="A235" s="13"/>
      <c r="B235" s="231"/>
      <c r="C235" s="232"/>
      <c r="D235" s="233" t="s">
        <v>144</v>
      </c>
      <c r="E235" s="234" t="s">
        <v>1</v>
      </c>
      <c r="F235" s="235" t="s">
        <v>300</v>
      </c>
      <c r="G235" s="232"/>
      <c r="H235" s="234" t="s">
        <v>1</v>
      </c>
      <c r="I235" s="236"/>
      <c r="J235" s="232"/>
      <c r="K235" s="232"/>
      <c r="L235" s="237"/>
      <c r="M235" s="238"/>
      <c r="N235" s="239"/>
      <c r="O235" s="239"/>
      <c r="P235" s="239"/>
      <c r="Q235" s="239"/>
      <c r="R235" s="239"/>
      <c r="S235" s="239"/>
      <c r="T235" s="24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1" t="s">
        <v>144</v>
      </c>
      <c r="AU235" s="241" t="s">
        <v>86</v>
      </c>
      <c r="AV235" s="13" t="s">
        <v>84</v>
      </c>
      <c r="AW235" s="13" t="s">
        <v>32</v>
      </c>
      <c r="AX235" s="13" t="s">
        <v>76</v>
      </c>
      <c r="AY235" s="241" t="s">
        <v>135</v>
      </c>
    </row>
    <row r="236" s="14" customFormat="1">
      <c r="A236" s="14"/>
      <c r="B236" s="242"/>
      <c r="C236" s="243"/>
      <c r="D236" s="233" t="s">
        <v>144</v>
      </c>
      <c r="E236" s="244" t="s">
        <v>1</v>
      </c>
      <c r="F236" s="245" t="s">
        <v>307</v>
      </c>
      <c r="G236" s="243"/>
      <c r="H236" s="246">
        <v>30.699999999999999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2" t="s">
        <v>144</v>
      </c>
      <c r="AU236" s="252" t="s">
        <v>86</v>
      </c>
      <c r="AV236" s="14" t="s">
        <v>86</v>
      </c>
      <c r="AW236" s="14" t="s">
        <v>32</v>
      </c>
      <c r="AX236" s="14" t="s">
        <v>76</v>
      </c>
      <c r="AY236" s="252" t="s">
        <v>135</v>
      </c>
    </row>
    <row r="237" s="14" customFormat="1">
      <c r="A237" s="14"/>
      <c r="B237" s="242"/>
      <c r="C237" s="243"/>
      <c r="D237" s="233" t="s">
        <v>144</v>
      </c>
      <c r="E237" s="244" t="s">
        <v>1</v>
      </c>
      <c r="F237" s="245" t="s">
        <v>308</v>
      </c>
      <c r="G237" s="243"/>
      <c r="H237" s="246">
        <v>30.66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2" t="s">
        <v>144</v>
      </c>
      <c r="AU237" s="252" t="s">
        <v>86</v>
      </c>
      <c r="AV237" s="14" t="s">
        <v>86</v>
      </c>
      <c r="AW237" s="14" t="s">
        <v>32</v>
      </c>
      <c r="AX237" s="14" t="s">
        <v>76</v>
      </c>
      <c r="AY237" s="252" t="s">
        <v>135</v>
      </c>
    </row>
    <row r="238" s="15" customFormat="1">
      <c r="A238" s="15"/>
      <c r="B238" s="253"/>
      <c r="C238" s="254"/>
      <c r="D238" s="233" t="s">
        <v>144</v>
      </c>
      <c r="E238" s="255" t="s">
        <v>1</v>
      </c>
      <c r="F238" s="256" t="s">
        <v>148</v>
      </c>
      <c r="G238" s="254"/>
      <c r="H238" s="257">
        <v>61.359999999999999</v>
      </c>
      <c r="I238" s="258"/>
      <c r="J238" s="254"/>
      <c r="K238" s="254"/>
      <c r="L238" s="259"/>
      <c r="M238" s="260"/>
      <c r="N238" s="261"/>
      <c r="O238" s="261"/>
      <c r="P238" s="261"/>
      <c r="Q238" s="261"/>
      <c r="R238" s="261"/>
      <c r="S238" s="261"/>
      <c r="T238" s="26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3" t="s">
        <v>144</v>
      </c>
      <c r="AU238" s="263" t="s">
        <v>86</v>
      </c>
      <c r="AV238" s="15" t="s">
        <v>142</v>
      </c>
      <c r="AW238" s="15" t="s">
        <v>32</v>
      </c>
      <c r="AX238" s="15" t="s">
        <v>84</v>
      </c>
      <c r="AY238" s="263" t="s">
        <v>135</v>
      </c>
    </row>
    <row r="239" s="2" customFormat="1" ht="16.5" customHeight="1">
      <c r="A239" s="38"/>
      <c r="B239" s="39"/>
      <c r="C239" s="218" t="s">
        <v>309</v>
      </c>
      <c r="D239" s="218" t="s">
        <v>137</v>
      </c>
      <c r="E239" s="219" t="s">
        <v>310</v>
      </c>
      <c r="F239" s="220" t="s">
        <v>311</v>
      </c>
      <c r="G239" s="221" t="s">
        <v>140</v>
      </c>
      <c r="H239" s="222">
        <v>61.359999999999999</v>
      </c>
      <c r="I239" s="223"/>
      <c r="J239" s="224">
        <f>ROUND(I239*H239,2)</f>
        <v>0</v>
      </c>
      <c r="K239" s="220" t="s">
        <v>141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142</v>
      </c>
      <c r="AT239" s="229" t="s">
        <v>137</v>
      </c>
      <c r="AU239" s="229" t="s">
        <v>86</v>
      </c>
      <c r="AY239" s="17" t="s">
        <v>135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142</v>
      </c>
      <c r="BM239" s="229" t="s">
        <v>312</v>
      </c>
    </row>
    <row r="240" s="2" customFormat="1" ht="24.15" customHeight="1">
      <c r="A240" s="38"/>
      <c r="B240" s="39"/>
      <c r="C240" s="218" t="s">
        <v>313</v>
      </c>
      <c r="D240" s="218" t="s">
        <v>137</v>
      </c>
      <c r="E240" s="219" t="s">
        <v>314</v>
      </c>
      <c r="F240" s="220" t="s">
        <v>315</v>
      </c>
      <c r="G240" s="221" t="s">
        <v>168</v>
      </c>
      <c r="H240" s="222">
        <v>1.1140000000000001</v>
      </c>
      <c r="I240" s="223"/>
      <c r="J240" s="224">
        <f>ROUND(I240*H240,2)</f>
        <v>0</v>
      </c>
      <c r="K240" s="220" t="s">
        <v>141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1.05291</v>
      </c>
      <c r="R240" s="227">
        <f>Q240*H240</f>
        <v>1.1729417400000002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142</v>
      </c>
      <c r="AT240" s="229" t="s">
        <v>137</v>
      </c>
      <c r="AU240" s="229" t="s">
        <v>86</v>
      </c>
      <c r="AY240" s="17" t="s">
        <v>135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142</v>
      </c>
      <c r="BM240" s="229" t="s">
        <v>316</v>
      </c>
    </row>
    <row r="241" s="14" customFormat="1">
      <c r="A241" s="14"/>
      <c r="B241" s="242"/>
      <c r="C241" s="243"/>
      <c r="D241" s="233" t="s">
        <v>144</v>
      </c>
      <c r="E241" s="244" t="s">
        <v>1</v>
      </c>
      <c r="F241" s="245" t="s">
        <v>317</v>
      </c>
      <c r="G241" s="243"/>
      <c r="H241" s="246">
        <v>1.1140000000000001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2" t="s">
        <v>144</v>
      </c>
      <c r="AU241" s="252" t="s">
        <v>86</v>
      </c>
      <c r="AV241" s="14" t="s">
        <v>86</v>
      </c>
      <c r="AW241" s="14" t="s">
        <v>32</v>
      </c>
      <c r="AX241" s="14" t="s">
        <v>84</v>
      </c>
      <c r="AY241" s="252" t="s">
        <v>135</v>
      </c>
    </row>
    <row r="242" s="12" customFormat="1" ht="22.8" customHeight="1">
      <c r="A242" s="12"/>
      <c r="B242" s="202"/>
      <c r="C242" s="203"/>
      <c r="D242" s="204" t="s">
        <v>75</v>
      </c>
      <c r="E242" s="216" t="s">
        <v>171</v>
      </c>
      <c r="F242" s="216" t="s">
        <v>318</v>
      </c>
      <c r="G242" s="203"/>
      <c r="H242" s="203"/>
      <c r="I242" s="206"/>
      <c r="J242" s="217">
        <f>BK242</f>
        <v>0</v>
      </c>
      <c r="K242" s="203"/>
      <c r="L242" s="208"/>
      <c r="M242" s="209"/>
      <c r="N242" s="210"/>
      <c r="O242" s="210"/>
      <c r="P242" s="211">
        <f>SUM(P243:P253)</f>
        <v>0</v>
      </c>
      <c r="Q242" s="210"/>
      <c r="R242" s="211">
        <f>SUM(R243:R253)</f>
        <v>234.37175337999997</v>
      </c>
      <c r="S242" s="210"/>
      <c r="T242" s="212">
        <f>SUM(T243:T253)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3" t="s">
        <v>84</v>
      </c>
      <c r="AT242" s="214" t="s">
        <v>75</v>
      </c>
      <c r="AU242" s="214" t="s">
        <v>84</v>
      </c>
      <c r="AY242" s="213" t="s">
        <v>135</v>
      </c>
      <c r="BK242" s="215">
        <f>SUM(BK243:BK253)</f>
        <v>0</v>
      </c>
    </row>
    <row r="243" s="2" customFormat="1" ht="33" customHeight="1">
      <c r="A243" s="38"/>
      <c r="B243" s="39"/>
      <c r="C243" s="218" t="s">
        <v>319</v>
      </c>
      <c r="D243" s="218" t="s">
        <v>137</v>
      </c>
      <c r="E243" s="219" t="s">
        <v>320</v>
      </c>
      <c r="F243" s="220" t="s">
        <v>321</v>
      </c>
      <c r="G243" s="221" t="s">
        <v>151</v>
      </c>
      <c r="H243" s="222">
        <v>70.236999999999995</v>
      </c>
      <c r="I243" s="223"/>
      <c r="J243" s="224">
        <f>ROUND(I243*H243,2)</f>
        <v>0</v>
      </c>
      <c r="K243" s="220" t="s">
        <v>141</v>
      </c>
      <c r="L243" s="44"/>
      <c r="M243" s="225" t="s">
        <v>1</v>
      </c>
      <c r="N243" s="226" t="s">
        <v>41</v>
      </c>
      <c r="O243" s="91"/>
      <c r="P243" s="227">
        <f>O243*H243</f>
        <v>0</v>
      </c>
      <c r="Q243" s="227">
        <v>2.2563399999999998</v>
      </c>
      <c r="R243" s="227">
        <f>Q243*H243</f>
        <v>158.47855257999999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142</v>
      </c>
      <c r="AT243" s="229" t="s">
        <v>137</v>
      </c>
      <c r="AU243" s="229" t="s">
        <v>86</v>
      </c>
      <c r="AY243" s="17" t="s">
        <v>135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142</v>
      </c>
      <c r="BM243" s="229" t="s">
        <v>322</v>
      </c>
    </row>
    <row r="244" s="14" customFormat="1">
      <c r="A244" s="14"/>
      <c r="B244" s="242"/>
      <c r="C244" s="243"/>
      <c r="D244" s="233" t="s">
        <v>144</v>
      </c>
      <c r="E244" s="244" t="s">
        <v>1</v>
      </c>
      <c r="F244" s="245" t="s">
        <v>323</v>
      </c>
      <c r="G244" s="243"/>
      <c r="H244" s="246">
        <v>70.236999999999995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2" t="s">
        <v>144</v>
      </c>
      <c r="AU244" s="252" t="s">
        <v>86</v>
      </c>
      <c r="AV244" s="14" t="s">
        <v>86</v>
      </c>
      <c r="AW244" s="14" t="s">
        <v>32</v>
      </c>
      <c r="AX244" s="14" t="s">
        <v>84</v>
      </c>
      <c r="AY244" s="252" t="s">
        <v>135</v>
      </c>
    </row>
    <row r="245" s="2" customFormat="1" ht="24.15" customHeight="1">
      <c r="A245" s="38"/>
      <c r="B245" s="39"/>
      <c r="C245" s="218" t="s">
        <v>324</v>
      </c>
      <c r="D245" s="218" t="s">
        <v>137</v>
      </c>
      <c r="E245" s="219" t="s">
        <v>325</v>
      </c>
      <c r="F245" s="220" t="s">
        <v>326</v>
      </c>
      <c r="G245" s="221" t="s">
        <v>151</v>
      </c>
      <c r="H245" s="222">
        <v>70.236999999999995</v>
      </c>
      <c r="I245" s="223"/>
      <c r="J245" s="224">
        <f>ROUND(I245*H245,2)</f>
        <v>0</v>
      </c>
      <c r="K245" s="220" t="s">
        <v>1</v>
      </c>
      <c r="L245" s="44"/>
      <c r="M245" s="225" t="s">
        <v>1</v>
      </c>
      <c r="N245" s="226" t="s">
        <v>41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142</v>
      </c>
      <c r="AT245" s="229" t="s">
        <v>137</v>
      </c>
      <c r="AU245" s="229" t="s">
        <v>86</v>
      </c>
      <c r="AY245" s="17" t="s">
        <v>135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142</v>
      </c>
      <c r="BM245" s="229" t="s">
        <v>327</v>
      </c>
    </row>
    <row r="246" s="2" customFormat="1" ht="33" customHeight="1">
      <c r="A246" s="38"/>
      <c r="B246" s="39"/>
      <c r="C246" s="218" t="s">
        <v>328</v>
      </c>
      <c r="D246" s="218" t="s">
        <v>137</v>
      </c>
      <c r="E246" s="219" t="s">
        <v>329</v>
      </c>
      <c r="F246" s="220" t="s">
        <v>330</v>
      </c>
      <c r="G246" s="221" t="s">
        <v>151</v>
      </c>
      <c r="H246" s="222">
        <v>70.236999999999995</v>
      </c>
      <c r="I246" s="223"/>
      <c r="J246" s="224">
        <f>ROUND(I246*H246,2)</f>
        <v>0</v>
      </c>
      <c r="K246" s="220" t="s">
        <v>141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0.040399999999999998</v>
      </c>
      <c r="R246" s="227">
        <f>Q246*H246</f>
        <v>2.8375747999999996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142</v>
      </c>
      <c r="AT246" s="229" t="s">
        <v>137</v>
      </c>
      <c r="AU246" s="229" t="s">
        <v>86</v>
      </c>
      <c r="AY246" s="17" t="s">
        <v>135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142</v>
      </c>
      <c r="BM246" s="229" t="s">
        <v>331</v>
      </c>
    </row>
    <row r="247" s="2" customFormat="1" ht="16.5" customHeight="1">
      <c r="A247" s="38"/>
      <c r="B247" s="39"/>
      <c r="C247" s="218" t="s">
        <v>332</v>
      </c>
      <c r="D247" s="218" t="s">
        <v>137</v>
      </c>
      <c r="E247" s="219" t="s">
        <v>333</v>
      </c>
      <c r="F247" s="220" t="s">
        <v>334</v>
      </c>
      <c r="G247" s="221" t="s">
        <v>140</v>
      </c>
      <c r="H247" s="222">
        <v>7.7999999999999998</v>
      </c>
      <c r="I247" s="223"/>
      <c r="J247" s="224">
        <f>ROUND(I247*H247,2)</f>
        <v>0</v>
      </c>
      <c r="K247" s="220" t="s">
        <v>141</v>
      </c>
      <c r="L247" s="44"/>
      <c r="M247" s="225" t="s">
        <v>1</v>
      </c>
      <c r="N247" s="226" t="s">
        <v>41</v>
      </c>
      <c r="O247" s="91"/>
      <c r="P247" s="227">
        <f>O247*H247</f>
        <v>0</v>
      </c>
      <c r="Q247" s="227">
        <v>0.013520000000000001</v>
      </c>
      <c r="R247" s="227">
        <f>Q247*H247</f>
        <v>0.10545600000000001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142</v>
      </c>
      <c r="AT247" s="229" t="s">
        <v>137</v>
      </c>
      <c r="AU247" s="229" t="s">
        <v>86</v>
      </c>
      <c r="AY247" s="17" t="s">
        <v>135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142</v>
      </c>
      <c r="BM247" s="229" t="s">
        <v>335</v>
      </c>
    </row>
    <row r="248" s="14" customFormat="1">
      <c r="A248" s="14"/>
      <c r="B248" s="242"/>
      <c r="C248" s="243"/>
      <c r="D248" s="233" t="s">
        <v>144</v>
      </c>
      <c r="E248" s="244" t="s">
        <v>1</v>
      </c>
      <c r="F248" s="245" t="s">
        <v>336</v>
      </c>
      <c r="G248" s="243"/>
      <c r="H248" s="246">
        <v>7.7999999999999998</v>
      </c>
      <c r="I248" s="247"/>
      <c r="J248" s="243"/>
      <c r="K248" s="243"/>
      <c r="L248" s="248"/>
      <c r="M248" s="249"/>
      <c r="N248" s="250"/>
      <c r="O248" s="250"/>
      <c r="P248" s="250"/>
      <c r="Q248" s="250"/>
      <c r="R248" s="250"/>
      <c r="S248" s="250"/>
      <c r="T248" s="25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2" t="s">
        <v>144</v>
      </c>
      <c r="AU248" s="252" t="s">
        <v>86</v>
      </c>
      <c r="AV248" s="14" t="s">
        <v>86</v>
      </c>
      <c r="AW248" s="14" t="s">
        <v>32</v>
      </c>
      <c r="AX248" s="14" t="s">
        <v>84</v>
      </c>
      <c r="AY248" s="252" t="s">
        <v>135</v>
      </c>
    </row>
    <row r="249" s="2" customFormat="1" ht="16.5" customHeight="1">
      <c r="A249" s="38"/>
      <c r="B249" s="39"/>
      <c r="C249" s="218" t="s">
        <v>337</v>
      </c>
      <c r="D249" s="218" t="s">
        <v>137</v>
      </c>
      <c r="E249" s="219" t="s">
        <v>338</v>
      </c>
      <c r="F249" s="220" t="s">
        <v>339</v>
      </c>
      <c r="G249" s="221" t="s">
        <v>140</v>
      </c>
      <c r="H249" s="222">
        <v>7.7999999999999998</v>
      </c>
      <c r="I249" s="223"/>
      <c r="J249" s="224">
        <f>ROUND(I249*H249,2)</f>
        <v>0</v>
      </c>
      <c r="K249" s="220" t="s">
        <v>141</v>
      </c>
      <c r="L249" s="44"/>
      <c r="M249" s="225" t="s">
        <v>1</v>
      </c>
      <c r="N249" s="226" t="s">
        <v>41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142</v>
      </c>
      <c r="AT249" s="229" t="s">
        <v>137</v>
      </c>
      <c r="AU249" s="229" t="s">
        <v>86</v>
      </c>
      <c r="AY249" s="17" t="s">
        <v>135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84</v>
      </c>
      <c r="BK249" s="230">
        <f>ROUND(I249*H249,2)</f>
        <v>0</v>
      </c>
      <c r="BL249" s="17" t="s">
        <v>142</v>
      </c>
      <c r="BM249" s="229" t="s">
        <v>340</v>
      </c>
    </row>
    <row r="250" s="2" customFormat="1" ht="37.8" customHeight="1">
      <c r="A250" s="38"/>
      <c r="B250" s="39"/>
      <c r="C250" s="218" t="s">
        <v>341</v>
      </c>
      <c r="D250" s="218" t="s">
        <v>137</v>
      </c>
      <c r="E250" s="219" t="s">
        <v>342</v>
      </c>
      <c r="F250" s="220" t="s">
        <v>343</v>
      </c>
      <c r="G250" s="221" t="s">
        <v>215</v>
      </c>
      <c r="H250" s="222">
        <v>1</v>
      </c>
      <c r="I250" s="223"/>
      <c r="J250" s="224">
        <f>ROUND(I250*H250,2)</f>
        <v>0</v>
      </c>
      <c r="K250" s="220" t="s">
        <v>1</v>
      </c>
      <c r="L250" s="44"/>
      <c r="M250" s="225" t="s">
        <v>1</v>
      </c>
      <c r="N250" s="226" t="s">
        <v>41</v>
      </c>
      <c r="O250" s="91"/>
      <c r="P250" s="227">
        <f>O250*H250</f>
        <v>0</v>
      </c>
      <c r="Q250" s="227">
        <v>1.06277</v>
      </c>
      <c r="R250" s="227">
        <f>Q250*H250</f>
        <v>1.06277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142</v>
      </c>
      <c r="AT250" s="229" t="s">
        <v>137</v>
      </c>
      <c r="AU250" s="229" t="s">
        <v>86</v>
      </c>
      <c r="AY250" s="17" t="s">
        <v>135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84</v>
      </c>
      <c r="BK250" s="230">
        <f>ROUND(I250*H250,2)</f>
        <v>0</v>
      </c>
      <c r="BL250" s="17" t="s">
        <v>142</v>
      </c>
      <c r="BM250" s="229" t="s">
        <v>344</v>
      </c>
    </row>
    <row r="251" s="14" customFormat="1">
      <c r="A251" s="14"/>
      <c r="B251" s="242"/>
      <c r="C251" s="243"/>
      <c r="D251" s="233" t="s">
        <v>144</v>
      </c>
      <c r="E251" s="244" t="s">
        <v>1</v>
      </c>
      <c r="F251" s="245" t="s">
        <v>84</v>
      </c>
      <c r="G251" s="243"/>
      <c r="H251" s="246">
        <v>1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2" t="s">
        <v>144</v>
      </c>
      <c r="AU251" s="252" t="s">
        <v>86</v>
      </c>
      <c r="AV251" s="14" t="s">
        <v>86</v>
      </c>
      <c r="AW251" s="14" t="s">
        <v>32</v>
      </c>
      <c r="AX251" s="14" t="s">
        <v>84</v>
      </c>
      <c r="AY251" s="252" t="s">
        <v>135</v>
      </c>
    </row>
    <row r="252" s="2" customFormat="1" ht="21.75" customHeight="1">
      <c r="A252" s="38"/>
      <c r="B252" s="39"/>
      <c r="C252" s="218" t="s">
        <v>345</v>
      </c>
      <c r="D252" s="218" t="s">
        <v>137</v>
      </c>
      <c r="E252" s="219" t="s">
        <v>346</v>
      </c>
      <c r="F252" s="220" t="s">
        <v>347</v>
      </c>
      <c r="G252" s="221" t="s">
        <v>140</v>
      </c>
      <c r="H252" s="222">
        <v>111.8</v>
      </c>
      <c r="I252" s="223"/>
      <c r="J252" s="224">
        <f>ROUND(I252*H252,2)</f>
        <v>0</v>
      </c>
      <c r="K252" s="220" t="s">
        <v>141</v>
      </c>
      <c r="L252" s="44"/>
      <c r="M252" s="225" t="s">
        <v>1</v>
      </c>
      <c r="N252" s="226" t="s">
        <v>41</v>
      </c>
      <c r="O252" s="91"/>
      <c r="P252" s="227">
        <f>O252*H252</f>
        <v>0</v>
      </c>
      <c r="Q252" s="227">
        <v>0.64300000000000002</v>
      </c>
      <c r="R252" s="227">
        <f>Q252*H252</f>
        <v>71.8874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142</v>
      </c>
      <c r="AT252" s="229" t="s">
        <v>137</v>
      </c>
      <c r="AU252" s="229" t="s">
        <v>86</v>
      </c>
      <c r="AY252" s="17" t="s">
        <v>135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84</v>
      </c>
      <c r="BK252" s="230">
        <f>ROUND(I252*H252,2)</f>
        <v>0</v>
      </c>
      <c r="BL252" s="17" t="s">
        <v>142</v>
      </c>
      <c r="BM252" s="229" t="s">
        <v>348</v>
      </c>
    </row>
    <row r="253" s="14" customFormat="1">
      <c r="A253" s="14"/>
      <c r="B253" s="242"/>
      <c r="C253" s="243"/>
      <c r="D253" s="233" t="s">
        <v>144</v>
      </c>
      <c r="E253" s="244" t="s">
        <v>1</v>
      </c>
      <c r="F253" s="245" t="s">
        <v>349</v>
      </c>
      <c r="G253" s="243"/>
      <c r="H253" s="246">
        <v>111.8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2" t="s">
        <v>144</v>
      </c>
      <c r="AU253" s="252" t="s">
        <v>86</v>
      </c>
      <c r="AV253" s="14" t="s">
        <v>86</v>
      </c>
      <c r="AW253" s="14" t="s">
        <v>32</v>
      </c>
      <c r="AX253" s="14" t="s">
        <v>84</v>
      </c>
      <c r="AY253" s="252" t="s">
        <v>135</v>
      </c>
    </row>
    <row r="254" s="12" customFormat="1" ht="22.8" customHeight="1">
      <c r="A254" s="12"/>
      <c r="B254" s="202"/>
      <c r="C254" s="203"/>
      <c r="D254" s="204" t="s">
        <v>75</v>
      </c>
      <c r="E254" s="216" t="s">
        <v>182</v>
      </c>
      <c r="F254" s="216" t="s">
        <v>350</v>
      </c>
      <c r="G254" s="203"/>
      <c r="H254" s="203"/>
      <c r="I254" s="206"/>
      <c r="J254" s="217">
        <f>BK254</f>
        <v>0</v>
      </c>
      <c r="K254" s="203"/>
      <c r="L254" s="208"/>
      <c r="M254" s="209"/>
      <c r="N254" s="210"/>
      <c r="O254" s="210"/>
      <c r="P254" s="211">
        <f>P255</f>
        <v>0</v>
      </c>
      <c r="Q254" s="210"/>
      <c r="R254" s="211">
        <f>R255</f>
        <v>0.074099999999999999</v>
      </c>
      <c r="S254" s="210"/>
      <c r="T254" s="212">
        <f>T255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3" t="s">
        <v>84</v>
      </c>
      <c r="AT254" s="214" t="s">
        <v>75</v>
      </c>
      <c r="AU254" s="214" t="s">
        <v>84</v>
      </c>
      <c r="AY254" s="213" t="s">
        <v>135</v>
      </c>
      <c r="BK254" s="215">
        <f>BK255</f>
        <v>0</v>
      </c>
    </row>
    <row r="255" s="2" customFormat="1" ht="24.15" customHeight="1">
      <c r="A255" s="38"/>
      <c r="B255" s="39"/>
      <c r="C255" s="218" t="s">
        <v>351</v>
      </c>
      <c r="D255" s="218" t="s">
        <v>137</v>
      </c>
      <c r="E255" s="219" t="s">
        <v>352</v>
      </c>
      <c r="F255" s="220" t="s">
        <v>353</v>
      </c>
      <c r="G255" s="221" t="s">
        <v>354</v>
      </c>
      <c r="H255" s="222">
        <v>6</v>
      </c>
      <c r="I255" s="223"/>
      <c r="J255" s="224">
        <f>ROUND(I255*H255,2)</f>
        <v>0</v>
      </c>
      <c r="K255" s="220" t="s">
        <v>141</v>
      </c>
      <c r="L255" s="44"/>
      <c r="M255" s="225" t="s">
        <v>1</v>
      </c>
      <c r="N255" s="226" t="s">
        <v>41</v>
      </c>
      <c r="O255" s="91"/>
      <c r="P255" s="227">
        <f>O255*H255</f>
        <v>0</v>
      </c>
      <c r="Q255" s="227">
        <v>0.01235</v>
      </c>
      <c r="R255" s="227">
        <f>Q255*H255</f>
        <v>0.074099999999999999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142</v>
      </c>
      <c r="AT255" s="229" t="s">
        <v>137</v>
      </c>
      <c r="AU255" s="229" t="s">
        <v>86</v>
      </c>
      <c r="AY255" s="17" t="s">
        <v>135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84</v>
      </c>
      <c r="BK255" s="230">
        <f>ROUND(I255*H255,2)</f>
        <v>0</v>
      </c>
      <c r="BL255" s="17" t="s">
        <v>142</v>
      </c>
      <c r="BM255" s="229" t="s">
        <v>355</v>
      </c>
    </row>
    <row r="256" s="12" customFormat="1" ht="22.8" customHeight="1">
      <c r="A256" s="12"/>
      <c r="B256" s="202"/>
      <c r="C256" s="203"/>
      <c r="D256" s="204" t="s">
        <v>75</v>
      </c>
      <c r="E256" s="216" t="s">
        <v>192</v>
      </c>
      <c r="F256" s="216" t="s">
        <v>356</v>
      </c>
      <c r="G256" s="203"/>
      <c r="H256" s="203"/>
      <c r="I256" s="206"/>
      <c r="J256" s="217">
        <f>BK256</f>
        <v>0</v>
      </c>
      <c r="K256" s="203"/>
      <c r="L256" s="208"/>
      <c r="M256" s="209"/>
      <c r="N256" s="210"/>
      <c r="O256" s="210"/>
      <c r="P256" s="211">
        <f>SUM(P257:P258)</f>
        <v>0</v>
      </c>
      <c r="Q256" s="210"/>
      <c r="R256" s="211">
        <f>SUM(R257:R258)</f>
        <v>0</v>
      </c>
      <c r="S256" s="210"/>
      <c r="T256" s="212">
        <f>SUM(T257:T258)</f>
        <v>867.64999999999998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3" t="s">
        <v>84</v>
      </c>
      <c r="AT256" s="214" t="s">
        <v>75</v>
      </c>
      <c r="AU256" s="214" t="s">
        <v>84</v>
      </c>
      <c r="AY256" s="213" t="s">
        <v>135</v>
      </c>
      <c r="BK256" s="215">
        <f>SUM(BK257:BK258)</f>
        <v>0</v>
      </c>
    </row>
    <row r="257" s="2" customFormat="1" ht="24.15" customHeight="1">
      <c r="A257" s="38"/>
      <c r="B257" s="39"/>
      <c r="C257" s="218" t="s">
        <v>357</v>
      </c>
      <c r="D257" s="218" t="s">
        <v>137</v>
      </c>
      <c r="E257" s="219" t="s">
        <v>358</v>
      </c>
      <c r="F257" s="220" t="s">
        <v>359</v>
      </c>
      <c r="G257" s="221" t="s">
        <v>151</v>
      </c>
      <c r="H257" s="222">
        <v>2345</v>
      </c>
      <c r="I257" s="223"/>
      <c r="J257" s="224">
        <f>ROUND(I257*H257,2)</f>
        <v>0</v>
      </c>
      <c r="K257" s="220" t="s">
        <v>141</v>
      </c>
      <c r="L257" s="44"/>
      <c r="M257" s="225" t="s">
        <v>1</v>
      </c>
      <c r="N257" s="226" t="s">
        <v>41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0.37</v>
      </c>
      <c r="T257" s="228">
        <f>S257*H257</f>
        <v>867.64999999999998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142</v>
      </c>
      <c r="AT257" s="229" t="s">
        <v>137</v>
      </c>
      <c r="AU257" s="229" t="s">
        <v>86</v>
      </c>
      <c r="AY257" s="17" t="s">
        <v>135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142</v>
      </c>
      <c r="BM257" s="229" t="s">
        <v>360</v>
      </c>
    </row>
    <row r="258" s="14" customFormat="1">
      <c r="A258" s="14"/>
      <c r="B258" s="242"/>
      <c r="C258" s="243"/>
      <c r="D258" s="233" t="s">
        <v>144</v>
      </c>
      <c r="E258" s="244" t="s">
        <v>1</v>
      </c>
      <c r="F258" s="245" t="s">
        <v>361</v>
      </c>
      <c r="G258" s="243"/>
      <c r="H258" s="246">
        <v>2345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2" t="s">
        <v>144</v>
      </c>
      <c r="AU258" s="252" t="s">
        <v>86</v>
      </c>
      <c r="AV258" s="14" t="s">
        <v>86</v>
      </c>
      <c r="AW258" s="14" t="s">
        <v>32</v>
      </c>
      <c r="AX258" s="14" t="s">
        <v>84</v>
      </c>
      <c r="AY258" s="252" t="s">
        <v>135</v>
      </c>
    </row>
    <row r="259" s="12" customFormat="1" ht="22.8" customHeight="1">
      <c r="A259" s="12"/>
      <c r="B259" s="202"/>
      <c r="C259" s="203"/>
      <c r="D259" s="204" t="s">
        <v>75</v>
      </c>
      <c r="E259" s="216" t="s">
        <v>362</v>
      </c>
      <c r="F259" s="216" t="s">
        <v>363</v>
      </c>
      <c r="G259" s="203"/>
      <c r="H259" s="203"/>
      <c r="I259" s="206"/>
      <c r="J259" s="217">
        <f>BK259</f>
        <v>0</v>
      </c>
      <c r="K259" s="203"/>
      <c r="L259" s="208"/>
      <c r="M259" s="209"/>
      <c r="N259" s="210"/>
      <c r="O259" s="210"/>
      <c r="P259" s="211">
        <f>SUM(P260:P263)</f>
        <v>0</v>
      </c>
      <c r="Q259" s="210"/>
      <c r="R259" s="211">
        <f>SUM(R260:R263)</f>
        <v>0</v>
      </c>
      <c r="S259" s="210"/>
      <c r="T259" s="212">
        <f>SUM(T260:T263)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3" t="s">
        <v>84</v>
      </c>
      <c r="AT259" s="214" t="s">
        <v>75</v>
      </c>
      <c r="AU259" s="214" t="s">
        <v>84</v>
      </c>
      <c r="AY259" s="213" t="s">
        <v>135</v>
      </c>
      <c r="BK259" s="215">
        <f>SUM(BK260:BK263)</f>
        <v>0</v>
      </c>
    </row>
    <row r="260" s="2" customFormat="1" ht="24.15" customHeight="1">
      <c r="A260" s="38"/>
      <c r="B260" s="39"/>
      <c r="C260" s="218" t="s">
        <v>364</v>
      </c>
      <c r="D260" s="218" t="s">
        <v>137</v>
      </c>
      <c r="E260" s="219" t="s">
        <v>365</v>
      </c>
      <c r="F260" s="220" t="s">
        <v>366</v>
      </c>
      <c r="G260" s="221" t="s">
        <v>168</v>
      </c>
      <c r="H260" s="222">
        <v>906.73599999999999</v>
      </c>
      <c r="I260" s="223"/>
      <c r="J260" s="224">
        <f>ROUND(I260*H260,2)</f>
        <v>0</v>
      </c>
      <c r="K260" s="220" t="s">
        <v>141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142</v>
      </c>
      <c r="AT260" s="229" t="s">
        <v>137</v>
      </c>
      <c r="AU260" s="229" t="s">
        <v>86</v>
      </c>
      <c r="AY260" s="17" t="s">
        <v>135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142</v>
      </c>
      <c r="BM260" s="229" t="s">
        <v>367</v>
      </c>
    </row>
    <row r="261" s="2" customFormat="1" ht="24.15" customHeight="1">
      <c r="A261" s="38"/>
      <c r="B261" s="39"/>
      <c r="C261" s="218" t="s">
        <v>368</v>
      </c>
      <c r="D261" s="218" t="s">
        <v>137</v>
      </c>
      <c r="E261" s="219" t="s">
        <v>369</v>
      </c>
      <c r="F261" s="220" t="s">
        <v>370</v>
      </c>
      <c r="G261" s="221" t="s">
        <v>168</v>
      </c>
      <c r="H261" s="222">
        <v>17227.984</v>
      </c>
      <c r="I261" s="223"/>
      <c r="J261" s="224">
        <f>ROUND(I261*H261,2)</f>
        <v>0</v>
      </c>
      <c r="K261" s="220" t="s">
        <v>141</v>
      </c>
      <c r="L261" s="44"/>
      <c r="M261" s="225" t="s">
        <v>1</v>
      </c>
      <c r="N261" s="226" t="s">
        <v>41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142</v>
      </c>
      <c r="AT261" s="229" t="s">
        <v>137</v>
      </c>
      <c r="AU261" s="229" t="s">
        <v>86</v>
      </c>
      <c r="AY261" s="17" t="s">
        <v>135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84</v>
      </c>
      <c r="BK261" s="230">
        <f>ROUND(I261*H261,2)</f>
        <v>0</v>
      </c>
      <c r="BL261" s="17" t="s">
        <v>142</v>
      </c>
      <c r="BM261" s="229" t="s">
        <v>371</v>
      </c>
    </row>
    <row r="262" s="14" customFormat="1">
      <c r="A262" s="14"/>
      <c r="B262" s="242"/>
      <c r="C262" s="243"/>
      <c r="D262" s="233" t="s">
        <v>144</v>
      </c>
      <c r="E262" s="243"/>
      <c r="F262" s="245" t="s">
        <v>372</v>
      </c>
      <c r="G262" s="243"/>
      <c r="H262" s="246">
        <v>17227.984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2" t="s">
        <v>144</v>
      </c>
      <c r="AU262" s="252" t="s">
        <v>86</v>
      </c>
      <c r="AV262" s="14" t="s">
        <v>86</v>
      </c>
      <c r="AW262" s="14" t="s">
        <v>4</v>
      </c>
      <c r="AX262" s="14" t="s">
        <v>84</v>
      </c>
      <c r="AY262" s="252" t="s">
        <v>135</v>
      </c>
    </row>
    <row r="263" s="2" customFormat="1" ht="44.25" customHeight="1">
      <c r="A263" s="38"/>
      <c r="B263" s="39"/>
      <c r="C263" s="218" t="s">
        <v>373</v>
      </c>
      <c r="D263" s="218" t="s">
        <v>137</v>
      </c>
      <c r="E263" s="219" t="s">
        <v>374</v>
      </c>
      <c r="F263" s="220" t="s">
        <v>375</v>
      </c>
      <c r="G263" s="221" t="s">
        <v>168</v>
      </c>
      <c r="H263" s="222">
        <v>906.73599999999999</v>
      </c>
      <c r="I263" s="223"/>
      <c r="J263" s="224">
        <f>ROUND(I263*H263,2)</f>
        <v>0</v>
      </c>
      <c r="K263" s="220" t="s">
        <v>141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142</v>
      </c>
      <c r="AT263" s="229" t="s">
        <v>137</v>
      </c>
      <c r="AU263" s="229" t="s">
        <v>86</v>
      </c>
      <c r="AY263" s="17" t="s">
        <v>135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142</v>
      </c>
      <c r="BM263" s="229" t="s">
        <v>376</v>
      </c>
    </row>
    <row r="264" s="12" customFormat="1" ht="22.8" customHeight="1">
      <c r="A264" s="12"/>
      <c r="B264" s="202"/>
      <c r="C264" s="203"/>
      <c r="D264" s="204" t="s">
        <v>75</v>
      </c>
      <c r="E264" s="216" t="s">
        <v>377</v>
      </c>
      <c r="F264" s="216" t="s">
        <v>378</v>
      </c>
      <c r="G264" s="203"/>
      <c r="H264" s="203"/>
      <c r="I264" s="206"/>
      <c r="J264" s="217">
        <f>BK264</f>
        <v>0</v>
      </c>
      <c r="K264" s="203"/>
      <c r="L264" s="208"/>
      <c r="M264" s="209"/>
      <c r="N264" s="210"/>
      <c r="O264" s="210"/>
      <c r="P264" s="211">
        <f>P265</f>
        <v>0</v>
      </c>
      <c r="Q264" s="210"/>
      <c r="R264" s="211">
        <f>R265</f>
        <v>0</v>
      </c>
      <c r="S264" s="210"/>
      <c r="T264" s="212">
        <f>T265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3" t="s">
        <v>84</v>
      </c>
      <c r="AT264" s="214" t="s">
        <v>75</v>
      </c>
      <c r="AU264" s="214" t="s">
        <v>84</v>
      </c>
      <c r="AY264" s="213" t="s">
        <v>135</v>
      </c>
      <c r="BK264" s="215">
        <f>BK265</f>
        <v>0</v>
      </c>
    </row>
    <row r="265" s="2" customFormat="1" ht="24.15" customHeight="1">
      <c r="A265" s="38"/>
      <c r="B265" s="39"/>
      <c r="C265" s="218" t="s">
        <v>379</v>
      </c>
      <c r="D265" s="218" t="s">
        <v>137</v>
      </c>
      <c r="E265" s="219" t="s">
        <v>380</v>
      </c>
      <c r="F265" s="220" t="s">
        <v>381</v>
      </c>
      <c r="G265" s="221" t="s">
        <v>168</v>
      </c>
      <c r="H265" s="222">
        <v>1124.3620000000001</v>
      </c>
      <c r="I265" s="223"/>
      <c r="J265" s="224">
        <f>ROUND(I265*H265,2)</f>
        <v>0</v>
      </c>
      <c r="K265" s="220" t="s">
        <v>141</v>
      </c>
      <c r="L265" s="44"/>
      <c r="M265" s="225" t="s">
        <v>1</v>
      </c>
      <c r="N265" s="226" t="s">
        <v>41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142</v>
      </c>
      <c r="AT265" s="229" t="s">
        <v>137</v>
      </c>
      <c r="AU265" s="229" t="s">
        <v>86</v>
      </c>
      <c r="AY265" s="17" t="s">
        <v>135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84</v>
      </c>
      <c r="BK265" s="230">
        <f>ROUND(I265*H265,2)</f>
        <v>0</v>
      </c>
      <c r="BL265" s="17" t="s">
        <v>142</v>
      </c>
      <c r="BM265" s="229" t="s">
        <v>382</v>
      </c>
    </row>
    <row r="266" s="12" customFormat="1" ht="25.92" customHeight="1">
      <c r="A266" s="12"/>
      <c r="B266" s="202"/>
      <c r="C266" s="203"/>
      <c r="D266" s="204" t="s">
        <v>75</v>
      </c>
      <c r="E266" s="205" t="s">
        <v>383</v>
      </c>
      <c r="F266" s="205" t="s">
        <v>384</v>
      </c>
      <c r="G266" s="203"/>
      <c r="H266" s="203"/>
      <c r="I266" s="206"/>
      <c r="J266" s="207">
        <f>BK266</f>
        <v>0</v>
      </c>
      <c r="K266" s="203"/>
      <c r="L266" s="208"/>
      <c r="M266" s="209"/>
      <c r="N266" s="210"/>
      <c r="O266" s="210"/>
      <c r="P266" s="211">
        <f>P267+P311+P327+P332+P359+P379+P401</f>
        <v>0</v>
      </c>
      <c r="Q266" s="210"/>
      <c r="R266" s="211">
        <f>R267+R311+R327+R332+R359+R379+R401</f>
        <v>23.266079660000003</v>
      </c>
      <c r="S266" s="210"/>
      <c r="T266" s="212">
        <f>T267+T311+T327+T332+T359+T379+T401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3" t="s">
        <v>86</v>
      </c>
      <c r="AT266" s="214" t="s">
        <v>75</v>
      </c>
      <c r="AU266" s="214" t="s">
        <v>76</v>
      </c>
      <c r="AY266" s="213" t="s">
        <v>135</v>
      </c>
      <c r="BK266" s="215">
        <f>BK267+BK311+BK327+BK332+BK359+BK379+BK401</f>
        <v>0</v>
      </c>
    </row>
    <row r="267" s="12" customFormat="1" ht="22.8" customHeight="1">
      <c r="A267" s="12"/>
      <c r="B267" s="202"/>
      <c r="C267" s="203"/>
      <c r="D267" s="204" t="s">
        <v>75</v>
      </c>
      <c r="E267" s="216" t="s">
        <v>385</v>
      </c>
      <c r="F267" s="216" t="s">
        <v>386</v>
      </c>
      <c r="G267" s="203"/>
      <c r="H267" s="203"/>
      <c r="I267" s="206"/>
      <c r="J267" s="217">
        <f>BK267</f>
        <v>0</v>
      </c>
      <c r="K267" s="203"/>
      <c r="L267" s="208"/>
      <c r="M267" s="209"/>
      <c r="N267" s="210"/>
      <c r="O267" s="210"/>
      <c r="P267" s="211">
        <f>SUM(P268:P310)</f>
        <v>0</v>
      </c>
      <c r="Q267" s="210"/>
      <c r="R267" s="211">
        <f>SUM(R268:R310)</f>
        <v>5.6769915599999994</v>
      </c>
      <c r="S267" s="210"/>
      <c r="T267" s="212">
        <f>SUM(T268:T310)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3" t="s">
        <v>86</v>
      </c>
      <c r="AT267" s="214" t="s">
        <v>75</v>
      </c>
      <c r="AU267" s="214" t="s">
        <v>84</v>
      </c>
      <c r="AY267" s="213" t="s">
        <v>135</v>
      </c>
      <c r="BK267" s="215">
        <f>SUM(BK268:BK310)</f>
        <v>0</v>
      </c>
    </row>
    <row r="268" s="2" customFormat="1" ht="24.15" customHeight="1">
      <c r="A268" s="38"/>
      <c r="B268" s="39"/>
      <c r="C268" s="218" t="s">
        <v>387</v>
      </c>
      <c r="D268" s="218" t="s">
        <v>137</v>
      </c>
      <c r="E268" s="219" t="s">
        <v>388</v>
      </c>
      <c r="F268" s="220" t="s">
        <v>389</v>
      </c>
      <c r="G268" s="221" t="s">
        <v>140</v>
      </c>
      <c r="H268" s="222">
        <v>334.45999999999998</v>
      </c>
      <c r="I268" s="223"/>
      <c r="J268" s="224">
        <f>ROUND(I268*H268,2)</f>
        <v>0</v>
      </c>
      <c r="K268" s="220" t="s">
        <v>390</v>
      </c>
      <c r="L268" s="44"/>
      <c r="M268" s="225" t="s">
        <v>1</v>
      </c>
      <c r="N268" s="226" t="s">
        <v>41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237</v>
      </c>
      <c r="AT268" s="229" t="s">
        <v>137</v>
      </c>
      <c r="AU268" s="229" t="s">
        <v>86</v>
      </c>
      <c r="AY268" s="17" t="s">
        <v>135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84</v>
      </c>
      <c r="BK268" s="230">
        <f>ROUND(I268*H268,2)</f>
        <v>0</v>
      </c>
      <c r="BL268" s="17" t="s">
        <v>237</v>
      </c>
      <c r="BM268" s="229" t="s">
        <v>391</v>
      </c>
    </row>
    <row r="269" s="13" customFormat="1">
      <c r="A269" s="13"/>
      <c r="B269" s="231"/>
      <c r="C269" s="232"/>
      <c r="D269" s="233" t="s">
        <v>144</v>
      </c>
      <c r="E269" s="234" t="s">
        <v>1</v>
      </c>
      <c r="F269" s="235" t="s">
        <v>392</v>
      </c>
      <c r="G269" s="232"/>
      <c r="H269" s="234" t="s">
        <v>1</v>
      </c>
      <c r="I269" s="236"/>
      <c r="J269" s="232"/>
      <c r="K269" s="232"/>
      <c r="L269" s="237"/>
      <c r="M269" s="238"/>
      <c r="N269" s="239"/>
      <c r="O269" s="239"/>
      <c r="P269" s="239"/>
      <c r="Q269" s="239"/>
      <c r="R269" s="239"/>
      <c r="S269" s="239"/>
      <c r="T269" s="24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1" t="s">
        <v>144</v>
      </c>
      <c r="AU269" s="241" t="s">
        <v>86</v>
      </c>
      <c r="AV269" s="13" t="s">
        <v>84</v>
      </c>
      <c r="AW269" s="13" t="s">
        <v>32</v>
      </c>
      <c r="AX269" s="13" t="s">
        <v>76</v>
      </c>
      <c r="AY269" s="241" t="s">
        <v>135</v>
      </c>
    </row>
    <row r="270" s="14" customFormat="1">
      <c r="A270" s="14"/>
      <c r="B270" s="242"/>
      <c r="C270" s="243"/>
      <c r="D270" s="233" t="s">
        <v>144</v>
      </c>
      <c r="E270" s="244" t="s">
        <v>1</v>
      </c>
      <c r="F270" s="245" t="s">
        <v>393</v>
      </c>
      <c r="G270" s="243"/>
      <c r="H270" s="246">
        <v>334.45999999999998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2" t="s">
        <v>144</v>
      </c>
      <c r="AU270" s="252" t="s">
        <v>86</v>
      </c>
      <c r="AV270" s="14" t="s">
        <v>86</v>
      </c>
      <c r="AW270" s="14" t="s">
        <v>32</v>
      </c>
      <c r="AX270" s="14" t="s">
        <v>76</v>
      </c>
      <c r="AY270" s="252" t="s">
        <v>135</v>
      </c>
    </row>
    <row r="271" s="15" customFormat="1">
      <c r="A271" s="15"/>
      <c r="B271" s="253"/>
      <c r="C271" s="254"/>
      <c r="D271" s="233" t="s">
        <v>144</v>
      </c>
      <c r="E271" s="255" t="s">
        <v>1</v>
      </c>
      <c r="F271" s="256" t="s">
        <v>148</v>
      </c>
      <c r="G271" s="254"/>
      <c r="H271" s="257">
        <v>334.45999999999998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3" t="s">
        <v>144</v>
      </c>
      <c r="AU271" s="263" t="s">
        <v>86</v>
      </c>
      <c r="AV271" s="15" t="s">
        <v>142</v>
      </c>
      <c r="AW271" s="15" t="s">
        <v>32</v>
      </c>
      <c r="AX271" s="15" t="s">
        <v>84</v>
      </c>
      <c r="AY271" s="263" t="s">
        <v>135</v>
      </c>
    </row>
    <row r="272" s="2" customFormat="1" ht="16.5" customHeight="1">
      <c r="A272" s="38"/>
      <c r="B272" s="39"/>
      <c r="C272" s="268" t="s">
        <v>394</v>
      </c>
      <c r="D272" s="268" t="s">
        <v>395</v>
      </c>
      <c r="E272" s="269" t="s">
        <v>396</v>
      </c>
      <c r="F272" s="270" t="s">
        <v>397</v>
      </c>
      <c r="G272" s="271" t="s">
        <v>168</v>
      </c>
      <c r="H272" s="272">
        <v>0.13400000000000001</v>
      </c>
      <c r="I272" s="273"/>
      <c r="J272" s="274">
        <f>ROUND(I272*H272,2)</f>
        <v>0</v>
      </c>
      <c r="K272" s="270" t="s">
        <v>390</v>
      </c>
      <c r="L272" s="275"/>
      <c r="M272" s="276" t="s">
        <v>1</v>
      </c>
      <c r="N272" s="277" t="s">
        <v>41</v>
      </c>
      <c r="O272" s="91"/>
      <c r="P272" s="227">
        <f>O272*H272</f>
        <v>0</v>
      </c>
      <c r="Q272" s="227">
        <v>1</v>
      </c>
      <c r="R272" s="227">
        <f>Q272*H272</f>
        <v>0.13400000000000001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324</v>
      </c>
      <c r="AT272" s="229" t="s">
        <v>395</v>
      </c>
      <c r="AU272" s="229" t="s">
        <v>86</v>
      </c>
      <c r="AY272" s="17" t="s">
        <v>135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84</v>
      </c>
      <c r="BK272" s="230">
        <f>ROUND(I272*H272,2)</f>
        <v>0</v>
      </c>
      <c r="BL272" s="17" t="s">
        <v>237</v>
      </c>
      <c r="BM272" s="229" t="s">
        <v>398</v>
      </c>
    </row>
    <row r="273" s="2" customFormat="1">
      <c r="A273" s="38"/>
      <c r="B273" s="39"/>
      <c r="C273" s="40"/>
      <c r="D273" s="233" t="s">
        <v>186</v>
      </c>
      <c r="E273" s="40"/>
      <c r="F273" s="264" t="s">
        <v>399</v>
      </c>
      <c r="G273" s="40"/>
      <c r="H273" s="40"/>
      <c r="I273" s="265"/>
      <c r="J273" s="40"/>
      <c r="K273" s="40"/>
      <c r="L273" s="44"/>
      <c r="M273" s="266"/>
      <c r="N273" s="267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186</v>
      </c>
      <c r="AU273" s="17" t="s">
        <v>86</v>
      </c>
    </row>
    <row r="274" s="14" customFormat="1">
      <c r="A274" s="14"/>
      <c r="B274" s="242"/>
      <c r="C274" s="243"/>
      <c r="D274" s="233" t="s">
        <v>144</v>
      </c>
      <c r="E274" s="244" t="s">
        <v>1</v>
      </c>
      <c r="F274" s="245" t="s">
        <v>400</v>
      </c>
      <c r="G274" s="243"/>
      <c r="H274" s="246">
        <v>0.13400000000000001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2" t="s">
        <v>144</v>
      </c>
      <c r="AU274" s="252" t="s">
        <v>86</v>
      </c>
      <c r="AV274" s="14" t="s">
        <v>86</v>
      </c>
      <c r="AW274" s="14" t="s">
        <v>32</v>
      </c>
      <c r="AX274" s="14" t="s">
        <v>84</v>
      </c>
      <c r="AY274" s="252" t="s">
        <v>135</v>
      </c>
    </row>
    <row r="275" s="2" customFormat="1" ht="24.15" customHeight="1">
      <c r="A275" s="38"/>
      <c r="B275" s="39"/>
      <c r="C275" s="218" t="s">
        <v>401</v>
      </c>
      <c r="D275" s="218" t="s">
        <v>137</v>
      </c>
      <c r="E275" s="219" t="s">
        <v>402</v>
      </c>
      <c r="F275" s="220" t="s">
        <v>403</v>
      </c>
      <c r="G275" s="221" t="s">
        <v>140</v>
      </c>
      <c r="H275" s="222">
        <v>24.300000000000001</v>
      </c>
      <c r="I275" s="223"/>
      <c r="J275" s="224">
        <f>ROUND(I275*H275,2)</f>
        <v>0</v>
      </c>
      <c r="K275" s="220" t="s">
        <v>390</v>
      </c>
      <c r="L275" s="44"/>
      <c r="M275" s="225" t="s">
        <v>1</v>
      </c>
      <c r="N275" s="226" t="s">
        <v>41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237</v>
      </c>
      <c r="AT275" s="229" t="s">
        <v>137</v>
      </c>
      <c r="AU275" s="229" t="s">
        <v>86</v>
      </c>
      <c r="AY275" s="17" t="s">
        <v>135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237</v>
      </c>
      <c r="BM275" s="229" t="s">
        <v>404</v>
      </c>
    </row>
    <row r="276" s="13" customFormat="1">
      <c r="A276" s="13"/>
      <c r="B276" s="231"/>
      <c r="C276" s="232"/>
      <c r="D276" s="233" t="s">
        <v>144</v>
      </c>
      <c r="E276" s="234" t="s">
        <v>1</v>
      </c>
      <c r="F276" s="235" t="s">
        <v>405</v>
      </c>
      <c r="G276" s="232"/>
      <c r="H276" s="234" t="s">
        <v>1</v>
      </c>
      <c r="I276" s="236"/>
      <c r="J276" s="232"/>
      <c r="K276" s="232"/>
      <c r="L276" s="237"/>
      <c r="M276" s="238"/>
      <c r="N276" s="239"/>
      <c r="O276" s="239"/>
      <c r="P276" s="239"/>
      <c r="Q276" s="239"/>
      <c r="R276" s="239"/>
      <c r="S276" s="239"/>
      <c r="T276" s="24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1" t="s">
        <v>144</v>
      </c>
      <c r="AU276" s="241" t="s">
        <v>86</v>
      </c>
      <c r="AV276" s="13" t="s">
        <v>84</v>
      </c>
      <c r="AW276" s="13" t="s">
        <v>32</v>
      </c>
      <c r="AX276" s="13" t="s">
        <v>76</v>
      </c>
      <c r="AY276" s="241" t="s">
        <v>135</v>
      </c>
    </row>
    <row r="277" s="14" customFormat="1">
      <c r="A277" s="14"/>
      <c r="B277" s="242"/>
      <c r="C277" s="243"/>
      <c r="D277" s="233" t="s">
        <v>144</v>
      </c>
      <c r="E277" s="244" t="s">
        <v>1</v>
      </c>
      <c r="F277" s="245" t="s">
        <v>406</v>
      </c>
      <c r="G277" s="243"/>
      <c r="H277" s="246">
        <v>24.300000000000001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2" t="s">
        <v>144</v>
      </c>
      <c r="AU277" s="252" t="s">
        <v>86</v>
      </c>
      <c r="AV277" s="14" t="s">
        <v>86</v>
      </c>
      <c r="AW277" s="14" t="s">
        <v>32</v>
      </c>
      <c r="AX277" s="14" t="s">
        <v>84</v>
      </c>
      <c r="AY277" s="252" t="s">
        <v>135</v>
      </c>
    </row>
    <row r="278" s="2" customFormat="1" ht="16.5" customHeight="1">
      <c r="A278" s="38"/>
      <c r="B278" s="39"/>
      <c r="C278" s="268" t="s">
        <v>407</v>
      </c>
      <c r="D278" s="268" t="s">
        <v>395</v>
      </c>
      <c r="E278" s="269" t="s">
        <v>396</v>
      </c>
      <c r="F278" s="270" t="s">
        <v>397</v>
      </c>
      <c r="G278" s="271" t="s">
        <v>168</v>
      </c>
      <c r="H278" s="272">
        <v>0.01</v>
      </c>
      <c r="I278" s="273"/>
      <c r="J278" s="274">
        <f>ROUND(I278*H278,2)</f>
        <v>0</v>
      </c>
      <c r="K278" s="270" t="s">
        <v>390</v>
      </c>
      <c r="L278" s="275"/>
      <c r="M278" s="276" t="s">
        <v>1</v>
      </c>
      <c r="N278" s="277" t="s">
        <v>41</v>
      </c>
      <c r="O278" s="91"/>
      <c r="P278" s="227">
        <f>O278*H278</f>
        <v>0</v>
      </c>
      <c r="Q278" s="227">
        <v>1</v>
      </c>
      <c r="R278" s="227">
        <f>Q278*H278</f>
        <v>0.01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324</v>
      </c>
      <c r="AT278" s="229" t="s">
        <v>395</v>
      </c>
      <c r="AU278" s="229" t="s">
        <v>86</v>
      </c>
      <c r="AY278" s="17" t="s">
        <v>135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84</v>
      </c>
      <c r="BK278" s="230">
        <f>ROUND(I278*H278,2)</f>
        <v>0</v>
      </c>
      <c r="BL278" s="17" t="s">
        <v>237</v>
      </c>
      <c r="BM278" s="229" t="s">
        <v>408</v>
      </c>
    </row>
    <row r="279" s="2" customFormat="1">
      <c r="A279" s="38"/>
      <c r="B279" s="39"/>
      <c r="C279" s="40"/>
      <c r="D279" s="233" t="s">
        <v>186</v>
      </c>
      <c r="E279" s="40"/>
      <c r="F279" s="264" t="s">
        <v>399</v>
      </c>
      <c r="G279" s="40"/>
      <c r="H279" s="40"/>
      <c r="I279" s="265"/>
      <c r="J279" s="40"/>
      <c r="K279" s="40"/>
      <c r="L279" s="44"/>
      <c r="M279" s="266"/>
      <c r="N279" s="267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186</v>
      </c>
      <c r="AU279" s="17" t="s">
        <v>86</v>
      </c>
    </row>
    <row r="280" s="14" customFormat="1">
      <c r="A280" s="14"/>
      <c r="B280" s="242"/>
      <c r="C280" s="243"/>
      <c r="D280" s="233" t="s">
        <v>144</v>
      </c>
      <c r="E280" s="244" t="s">
        <v>1</v>
      </c>
      <c r="F280" s="245" t="s">
        <v>409</v>
      </c>
      <c r="G280" s="243"/>
      <c r="H280" s="246">
        <v>0.01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2" t="s">
        <v>144</v>
      </c>
      <c r="AU280" s="252" t="s">
        <v>86</v>
      </c>
      <c r="AV280" s="14" t="s">
        <v>86</v>
      </c>
      <c r="AW280" s="14" t="s">
        <v>32</v>
      </c>
      <c r="AX280" s="14" t="s">
        <v>84</v>
      </c>
      <c r="AY280" s="252" t="s">
        <v>135</v>
      </c>
    </row>
    <row r="281" s="2" customFormat="1" ht="24.15" customHeight="1">
      <c r="A281" s="38"/>
      <c r="B281" s="39"/>
      <c r="C281" s="218" t="s">
        <v>410</v>
      </c>
      <c r="D281" s="218" t="s">
        <v>137</v>
      </c>
      <c r="E281" s="219" t="s">
        <v>411</v>
      </c>
      <c r="F281" s="220" t="s">
        <v>412</v>
      </c>
      <c r="G281" s="221" t="s">
        <v>140</v>
      </c>
      <c r="H281" s="222">
        <v>334.45999999999998</v>
      </c>
      <c r="I281" s="223"/>
      <c r="J281" s="224">
        <f>ROUND(I281*H281,2)</f>
        <v>0</v>
      </c>
      <c r="K281" s="220" t="s">
        <v>141</v>
      </c>
      <c r="L281" s="44"/>
      <c r="M281" s="225" t="s">
        <v>1</v>
      </c>
      <c r="N281" s="226" t="s">
        <v>41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237</v>
      </c>
      <c r="AT281" s="229" t="s">
        <v>137</v>
      </c>
      <c r="AU281" s="229" t="s">
        <v>86</v>
      </c>
      <c r="AY281" s="17" t="s">
        <v>135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84</v>
      </c>
      <c r="BK281" s="230">
        <f>ROUND(I281*H281,2)</f>
        <v>0</v>
      </c>
      <c r="BL281" s="17" t="s">
        <v>237</v>
      </c>
      <c r="BM281" s="229" t="s">
        <v>413</v>
      </c>
    </row>
    <row r="282" s="13" customFormat="1">
      <c r="A282" s="13"/>
      <c r="B282" s="231"/>
      <c r="C282" s="232"/>
      <c r="D282" s="233" t="s">
        <v>144</v>
      </c>
      <c r="E282" s="234" t="s">
        <v>1</v>
      </c>
      <c r="F282" s="235" t="s">
        <v>414</v>
      </c>
      <c r="G282" s="232"/>
      <c r="H282" s="234" t="s">
        <v>1</v>
      </c>
      <c r="I282" s="236"/>
      <c r="J282" s="232"/>
      <c r="K282" s="232"/>
      <c r="L282" s="237"/>
      <c r="M282" s="238"/>
      <c r="N282" s="239"/>
      <c r="O282" s="239"/>
      <c r="P282" s="239"/>
      <c r="Q282" s="239"/>
      <c r="R282" s="239"/>
      <c r="S282" s="239"/>
      <c r="T282" s="24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1" t="s">
        <v>144</v>
      </c>
      <c r="AU282" s="241" t="s">
        <v>86</v>
      </c>
      <c r="AV282" s="13" t="s">
        <v>84</v>
      </c>
      <c r="AW282" s="13" t="s">
        <v>32</v>
      </c>
      <c r="AX282" s="13" t="s">
        <v>76</v>
      </c>
      <c r="AY282" s="241" t="s">
        <v>135</v>
      </c>
    </row>
    <row r="283" s="14" customFormat="1">
      <c r="A283" s="14"/>
      <c r="B283" s="242"/>
      <c r="C283" s="243"/>
      <c r="D283" s="233" t="s">
        <v>144</v>
      </c>
      <c r="E283" s="244" t="s">
        <v>1</v>
      </c>
      <c r="F283" s="245" t="s">
        <v>393</v>
      </c>
      <c r="G283" s="243"/>
      <c r="H283" s="246">
        <v>334.45999999999998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2" t="s">
        <v>144</v>
      </c>
      <c r="AU283" s="252" t="s">
        <v>86</v>
      </c>
      <c r="AV283" s="14" t="s">
        <v>86</v>
      </c>
      <c r="AW283" s="14" t="s">
        <v>32</v>
      </c>
      <c r="AX283" s="14" t="s">
        <v>84</v>
      </c>
      <c r="AY283" s="252" t="s">
        <v>135</v>
      </c>
    </row>
    <row r="284" s="2" customFormat="1" ht="24.15" customHeight="1">
      <c r="A284" s="38"/>
      <c r="B284" s="39"/>
      <c r="C284" s="268" t="s">
        <v>415</v>
      </c>
      <c r="D284" s="268" t="s">
        <v>395</v>
      </c>
      <c r="E284" s="269" t="s">
        <v>416</v>
      </c>
      <c r="F284" s="270" t="s">
        <v>417</v>
      </c>
      <c r="G284" s="271" t="s">
        <v>140</v>
      </c>
      <c r="H284" s="272">
        <v>508.37900000000002</v>
      </c>
      <c r="I284" s="273"/>
      <c r="J284" s="274">
        <f>ROUND(I284*H284,2)</f>
        <v>0</v>
      </c>
      <c r="K284" s="270" t="s">
        <v>141</v>
      </c>
      <c r="L284" s="275"/>
      <c r="M284" s="276" t="s">
        <v>1</v>
      </c>
      <c r="N284" s="277" t="s">
        <v>41</v>
      </c>
      <c r="O284" s="91"/>
      <c r="P284" s="227">
        <f>O284*H284</f>
        <v>0</v>
      </c>
      <c r="Q284" s="227">
        <v>0.00064000000000000005</v>
      </c>
      <c r="R284" s="227">
        <f>Q284*H284</f>
        <v>0.32536256000000002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324</v>
      </c>
      <c r="AT284" s="229" t="s">
        <v>395</v>
      </c>
      <c r="AU284" s="229" t="s">
        <v>86</v>
      </c>
      <c r="AY284" s="17" t="s">
        <v>135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84</v>
      </c>
      <c r="BK284" s="230">
        <f>ROUND(I284*H284,2)</f>
        <v>0</v>
      </c>
      <c r="BL284" s="17" t="s">
        <v>237</v>
      </c>
      <c r="BM284" s="229" t="s">
        <v>418</v>
      </c>
    </row>
    <row r="285" s="14" customFormat="1">
      <c r="A285" s="14"/>
      <c r="B285" s="242"/>
      <c r="C285" s="243"/>
      <c r="D285" s="233" t="s">
        <v>144</v>
      </c>
      <c r="E285" s="244" t="s">
        <v>1</v>
      </c>
      <c r="F285" s="245" t="s">
        <v>419</v>
      </c>
      <c r="G285" s="243"/>
      <c r="H285" s="246">
        <v>508.37900000000002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2" t="s">
        <v>144</v>
      </c>
      <c r="AU285" s="252" t="s">
        <v>86</v>
      </c>
      <c r="AV285" s="14" t="s">
        <v>86</v>
      </c>
      <c r="AW285" s="14" t="s">
        <v>32</v>
      </c>
      <c r="AX285" s="14" t="s">
        <v>84</v>
      </c>
      <c r="AY285" s="252" t="s">
        <v>135</v>
      </c>
    </row>
    <row r="286" s="2" customFormat="1" ht="24.15" customHeight="1">
      <c r="A286" s="38"/>
      <c r="B286" s="39"/>
      <c r="C286" s="218" t="s">
        <v>420</v>
      </c>
      <c r="D286" s="218" t="s">
        <v>137</v>
      </c>
      <c r="E286" s="219" t="s">
        <v>421</v>
      </c>
      <c r="F286" s="220" t="s">
        <v>422</v>
      </c>
      <c r="G286" s="221" t="s">
        <v>140</v>
      </c>
      <c r="H286" s="222">
        <v>129</v>
      </c>
      <c r="I286" s="223"/>
      <c r="J286" s="224">
        <f>ROUND(I286*H286,2)</f>
        <v>0</v>
      </c>
      <c r="K286" s="220" t="s">
        <v>390</v>
      </c>
      <c r="L286" s="44"/>
      <c r="M286" s="225" t="s">
        <v>1</v>
      </c>
      <c r="N286" s="226" t="s">
        <v>41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237</v>
      </c>
      <c r="AT286" s="229" t="s">
        <v>137</v>
      </c>
      <c r="AU286" s="229" t="s">
        <v>86</v>
      </c>
      <c r="AY286" s="17" t="s">
        <v>135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84</v>
      </c>
      <c r="BK286" s="230">
        <f>ROUND(I286*H286,2)</f>
        <v>0</v>
      </c>
      <c r="BL286" s="17" t="s">
        <v>237</v>
      </c>
      <c r="BM286" s="229" t="s">
        <v>423</v>
      </c>
    </row>
    <row r="287" s="14" customFormat="1">
      <c r="A287" s="14"/>
      <c r="B287" s="242"/>
      <c r="C287" s="243"/>
      <c r="D287" s="233" t="s">
        <v>144</v>
      </c>
      <c r="E287" s="244" t="s">
        <v>1</v>
      </c>
      <c r="F287" s="245" t="s">
        <v>424</v>
      </c>
      <c r="G287" s="243"/>
      <c r="H287" s="246">
        <v>129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2" t="s">
        <v>144</v>
      </c>
      <c r="AU287" s="252" t="s">
        <v>86</v>
      </c>
      <c r="AV287" s="14" t="s">
        <v>86</v>
      </c>
      <c r="AW287" s="14" t="s">
        <v>32</v>
      </c>
      <c r="AX287" s="14" t="s">
        <v>76</v>
      </c>
      <c r="AY287" s="252" t="s">
        <v>135</v>
      </c>
    </row>
    <row r="288" s="15" customFormat="1">
      <c r="A288" s="15"/>
      <c r="B288" s="253"/>
      <c r="C288" s="254"/>
      <c r="D288" s="233" t="s">
        <v>144</v>
      </c>
      <c r="E288" s="255" t="s">
        <v>1</v>
      </c>
      <c r="F288" s="256" t="s">
        <v>148</v>
      </c>
      <c r="G288" s="254"/>
      <c r="H288" s="257">
        <v>129</v>
      </c>
      <c r="I288" s="258"/>
      <c r="J288" s="254"/>
      <c r="K288" s="254"/>
      <c r="L288" s="259"/>
      <c r="M288" s="260"/>
      <c r="N288" s="261"/>
      <c r="O288" s="261"/>
      <c r="P288" s="261"/>
      <c r="Q288" s="261"/>
      <c r="R288" s="261"/>
      <c r="S288" s="261"/>
      <c r="T288" s="262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3" t="s">
        <v>144</v>
      </c>
      <c r="AU288" s="263" t="s">
        <v>86</v>
      </c>
      <c r="AV288" s="15" t="s">
        <v>142</v>
      </c>
      <c r="AW288" s="15" t="s">
        <v>32</v>
      </c>
      <c r="AX288" s="15" t="s">
        <v>84</v>
      </c>
      <c r="AY288" s="263" t="s">
        <v>135</v>
      </c>
    </row>
    <row r="289" s="2" customFormat="1" ht="24.15" customHeight="1">
      <c r="A289" s="38"/>
      <c r="B289" s="39"/>
      <c r="C289" s="268" t="s">
        <v>425</v>
      </c>
      <c r="D289" s="268" t="s">
        <v>395</v>
      </c>
      <c r="E289" s="269" t="s">
        <v>426</v>
      </c>
      <c r="F289" s="270" t="s">
        <v>427</v>
      </c>
      <c r="G289" s="271" t="s">
        <v>140</v>
      </c>
      <c r="H289" s="272">
        <v>141.90000000000001</v>
      </c>
      <c r="I289" s="273"/>
      <c r="J289" s="274">
        <f>ROUND(I289*H289,2)</f>
        <v>0</v>
      </c>
      <c r="K289" s="270" t="s">
        <v>390</v>
      </c>
      <c r="L289" s="275"/>
      <c r="M289" s="276" t="s">
        <v>1</v>
      </c>
      <c r="N289" s="277" t="s">
        <v>41</v>
      </c>
      <c r="O289" s="91"/>
      <c r="P289" s="227">
        <f>O289*H289</f>
        <v>0</v>
      </c>
      <c r="Q289" s="227">
        <v>0.00029999999999999997</v>
      </c>
      <c r="R289" s="227">
        <f>Q289*H289</f>
        <v>0.042569999999999997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324</v>
      </c>
      <c r="AT289" s="229" t="s">
        <v>395</v>
      </c>
      <c r="AU289" s="229" t="s">
        <v>86</v>
      </c>
      <c r="AY289" s="17" t="s">
        <v>135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84</v>
      </c>
      <c r="BK289" s="230">
        <f>ROUND(I289*H289,2)</f>
        <v>0</v>
      </c>
      <c r="BL289" s="17" t="s">
        <v>237</v>
      </c>
      <c r="BM289" s="229" t="s">
        <v>428</v>
      </c>
    </row>
    <row r="290" s="14" customFormat="1">
      <c r="A290" s="14"/>
      <c r="B290" s="242"/>
      <c r="C290" s="243"/>
      <c r="D290" s="233" t="s">
        <v>144</v>
      </c>
      <c r="E290" s="244" t="s">
        <v>1</v>
      </c>
      <c r="F290" s="245" t="s">
        <v>429</v>
      </c>
      <c r="G290" s="243"/>
      <c r="H290" s="246">
        <v>141.90000000000001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2" t="s">
        <v>144</v>
      </c>
      <c r="AU290" s="252" t="s">
        <v>86</v>
      </c>
      <c r="AV290" s="14" t="s">
        <v>86</v>
      </c>
      <c r="AW290" s="14" t="s">
        <v>32</v>
      </c>
      <c r="AX290" s="14" t="s">
        <v>84</v>
      </c>
      <c r="AY290" s="252" t="s">
        <v>135</v>
      </c>
    </row>
    <row r="291" s="2" customFormat="1" ht="24.15" customHeight="1">
      <c r="A291" s="38"/>
      <c r="B291" s="39"/>
      <c r="C291" s="218" t="s">
        <v>430</v>
      </c>
      <c r="D291" s="218" t="s">
        <v>137</v>
      </c>
      <c r="E291" s="219" t="s">
        <v>431</v>
      </c>
      <c r="F291" s="220" t="s">
        <v>432</v>
      </c>
      <c r="G291" s="221" t="s">
        <v>140</v>
      </c>
      <c r="H291" s="222">
        <v>668.91999999999996</v>
      </c>
      <c r="I291" s="223"/>
      <c r="J291" s="224">
        <f>ROUND(I291*H291,2)</f>
        <v>0</v>
      </c>
      <c r="K291" s="220" t="s">
        <v>390</v>
      </c>
      <c r="L291" s="44"/>
      <c r="M291" s="225" t="s">
        <v>1</v>
      </c>
      <c r="N291" s="226" t="s">
        <v>41</v>
      </c>
      <c r="O291" s="91"/>
      <c r="P291" s="227">
        <f>O291*H291</f>
        <v>0</v>
      </c>
      <c r="Q291" s="227">
        <v>0.00040000000000000002</v>
      </c>
      <c r="R291" s="227">
        <f>Q291*H291</f>
        <v>0.26756799999999997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237</v>
      </c>
      <c r="AT291" s="229" t="s">
        <v>137</v>
      </c>
      <c r="AU291" s="229" t="s">
        <v>86</v>
      </c>
      <c r="AY291" s="17" t="s">
        <v>135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84</v>
      </c>
      <c r="BK291" s="230">
        <f>ROUND(I291*H291,2)</f>
        <v>0</v>
      </c>
      <c r="BL291" s="17" t="s">
        <v>237</v>
      </c>
      <c r="BM291" s="229" t="s">
        <v>433</v>
      </c>
    </row>
    <row r="292" s="13" customFormat="1">
      <c r="A292" s="13"/>
      <c r="B292" s="231"/>
      <c r="C292" s="232"/>
      <c r="D292" s="233" t="s">
        <v>144</v>
      </c>
      <c r="E292" s="234" t="s">
        <v>1</v>
      </c>
      <c r="F292" s="235" t="s">
        <v>392</v>
      </c>
      <c r="G292" s="232"/>
      <c r="H292" s="234" t="s">
        <v>1</v>
      </c>
      <c r="I292" s="236"/>
      <c r="J292" s="232"/>
      <c r="K292" s="232"/>
      <c r="L292" s="237"/>
      <c r="M292" s="238"/>
      <c r="N292" s="239"/>
      <c r="O292" s="239"/>
      <c r="P292" s="239"/>
      <c r="Q292" s="239"/>
      <c r="R292" s="239"/>
      <c r="S292" s="239"/>
      <c r="T292" s="24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1" t="s">
        <v>144</v>
      </c>
      <c r="AU292" s="241" t="s">
        <v>86</v>
      </c>
      <c r="AV292" s="13" t="s">
        <v>84</v>
      </c>
      <c r="AW292" s="13" t="s">
        <v>32</v>
      </c>
      <c r="AX292" s="13" t="s">
        <v>76</v>
      </c>
      <c r="AY292" s="241" t="s">
        <v>135</v>
      </c>
    </row>
    <row r="293" s="14" customFormat="1">
      <c r="A293" s="14"/>
      <c r="B293" s="242"/>
      <c r="C293" s="243"/>
      <c r="D293" s="233" t="s">
        <v>144</v>
      </c>
      <c r="E293" s="244" t="s">
        <v>1</v>
      </c>
      <c r="F293" s="245" t="s">
        <v>434</v>
      </c>
      <c r="G293" s="243"/>
      <c r="H293" s="246">
        <v>668.91999999999996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2" t="s">
        <v>144</v>
      </c>
      <c r="AU293" s="252" t="s">
        <v>86</v>
      </c>
      <c r="AV293" s="14" t="s">
        <v>86</v>
      </c>
      <c r="AW293" s="14" t="s">
        <v>32</v>
      </c>
      <c r="AX293" s="14" t="s">
        <v>76</v>
      </c>
      <c r="AY293" s="252" t="s">
        <v>135</v>
      </c>
    </row>
    <row r="294" s="15" customFormat="1">
      <c r="A294" s="15"/>
      <c r="B294" s="253"/>
      <c r="C294" s="254"/>
      <c r="D294" s="233" t="s">
        <v>144</v>
      </c>
      <c r="E294" s="255" t="s">
        <v>1</v>
      </c>
      <c r="F294" s="256" t="s">
        <v>148</v>
      </c>
      <c r="G294" s="254"/>
      <c r="H294" s="257">
        <v>668.91999999999996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3" t="s">
        <v>144</v>
      </c>
      <c r="AU294" s="263" t="s">
        <v>86</v>
      </c>
      <c r="AV294" s="15" t="s">
        <v>142</v>
      </c>
      <c r="AW294" s="15" t="s">
        <v>32</v>
      </c>
      <c r="AX294" s="15" t="s">
        <v>84</v>
      </c>
      <c r="AY294" s="263" t="s">
        <v>135</v>
      </c>
    </row>
    <row r="295" s="2" customFormat="1" ht="44.25" customHeight="1">
      <c r="A295" s="38"/>
      <c r="B295" s="39"/>
      <c r="C295" s="268" t="s">
        <v>435</v>
      </c>
      <c r="D295" s="268" t="s">
        <v>395</v>
      </c>
      <c r="E295" s="269" t="s">
        <v>436</v>
      </c>
      <c r="F295" s="270" t="s">
        <v>437</v>
      </c>
      <c r="G295" s="271" t="s">
        <v>140</v>
      </c>
      <c r="H295" s="272">
        <v>418.07499999999999</v>
      </c>
      <c r="I295" s="273"/>
      <c r="J295" s="274">
        <f>ROUND(I295*H295,2)</f>
        <v>0</v>
      </c>
      <c r="K295" s="270" t="s">
        <v>390</v>
      </c>
      <c r="L295" s="275"/>
      <c r="M295" s="276" t="s">
        <v>1</v>
      </c>
      <c r="N295" s="277" t="s">
        <v>41</v>
      </c>
      <c r="O295" s="91"/>
      <c r="P295" s="227">
        <f>O295*H295</f>
        <v>0</v>
      </c>
      <c r="Q295" s="227">
        <v>0.0054000000000000003</v>
      </c>
      <c r="R295" s="227">
        <f>Q295*H295</f>
        <v>2.2576049999999999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324</v>
      </c>
      <c r="AT295" s="229" t="s">
        <v>395</v>
      </c>
      <c r="AU295" s="229" t="s">
        <v>86</v>
      </c>
      <c r="AY295" s="17" t="s">
        <v>135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84</v>
      </c>
      <c r="BK295" s="230">
        <f>ROUND(I295*H295,2)</f>
        <v>0</v>
      </c>
      <c r="BL295" s="17" t="s">
        <v>237</v>
      </c>
      <c r="BM295" s="229" t="s">
        <v>438</v>
      </c>
    </row>
    <row r="296" s="14" customFormat="1">
      <c r="A296" s="14"/>
      <c r="B296" s="242"/>
      <c r="C296" s="243"/>
      <c r="D296" s="233" t="s">
        <v>144</v>
      </c>
      <c r="E296" s="244" t="s">
        <v>1</v>
      </c>
      <c r="F296" s="245" t="s">
        <v>439</v>
      </c>
      <c r="G296" s="243"/>
      <c r="H296" s="246">
        <v>418.07499999999999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2" t="s">
        <v>144</v>
      </c>
      <c r="AU296" s="252" t="s">
        <v>86</v>
      </c>
      <c r="AV296" s="14" t="s">
        <v>86</v>
      </c>
      <c r="AW296" s="14" t="s">
        <v>32</v>
      </c>
      <c r="AX296" s="14" t="s">
        <v>84</v>
      </c>
      <c r="AY296" s="252" t="s">
        <v>135</v>
      </c>
    </row>
    <row r="297" s="2" customFormat="1" ht="49.05" customHeight="1">
      <c r="A297" s="38"/>
      <c r="B297" s="39"/>
      <c r="C297" s="268" t="s">
        <v>440</v>
      </c>
      <c r="D297" s="268" t="s">
        <v>395</v>
      </c>
      <c r="E297" s="269" t="s">
        <v>441</v>
      </c>
      <c r="F297" s="270" t="s">
        <v>442</v>
      </c>
      <c r="G297" s="271" t="s">
        <v>140</v>
      </c>
      <c r="H297" s="272">
        <v>418.07499999999999</v>
      </c>
      <c r="I297" s="273"/>
      <c r="J297" s="274">
        <f>ROUND(I297*H297,2)</f>
        <v>0</v>
      </c>
      <c r="K297" s="270" t="s">
        <v>141</v>
      </c>
      <c r="L297" s="275"/>
      <c r="M297" s="276" t="s">
        <v>1</v>
      </c>
      <c r="N297" s="277" t="s">
        <v>41</v>
      </c>
      <c r="O297" s="91"/>
      <c r="P297" s="227">
        <f>O297*H297</f>
        <v>0</v>
      </c>
      <c r="Q297" s="227">
        <v>0.0053</v>
      </c>
      <c r="R297" s="227">
        <f>Q297*H297</f>
        <v>2.2157974999999999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324</v>
      </c>
      <c r="AT297" s="229" t="s">
        <v>395</v>
      </c>
      <c r="AU297" s="229" t="s">
        <v>86</v>
      </c>
      <c r="AY297" s="17" t="s">
        <v>135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84</v>
      </c>
      <c r="BK297" s="230">
        <f>ROUND(I297*H297,2)</f>
        <v>0</v>
      </c>
      <c r="BL297" s="17" t="s">
        <v>237</v>
      </c>
      <c r="BM297" s="229" t="s">
        <v>443</v>
      </c>
    </row>
    <row r="298" s="2" customFormat="1" ht="24.15" customHeight="1">
      <c r="A298" s="38"/>
      <c r="B298" s="39"/>
      <c r="C298" s="218" t="s">
        <v>444</v>
      </c>
      <c r="D298" s="218" t="s">
        <v>137</v>
      </c>
      <c r="E298" s="219" t="s">
        <v>445</v>
      </c>
      <c r="F298" s="220" t="s">
        <v>446</v>
      </c>
      <c r="G298" s="221" t="s">
        <v>140</v>
      </c>
      <c r="H298" s="222">
        <v>48.600000000000001</v>
      </c>
      <c r="I298" s="223"/>
      <c r="J298" s="224">
        <f>ROUND(I298*H298,2)</f>
        <v>0</v>
      </c>
      <c r="K298" s="220" t="s">
        <v>390</v>
      </c>
      <c r="L298" s="44"/>
      <c r="M298" s="225" t="s">
        <v>1</v>
      </c>
      <c r="N298" s="226" t="s">
        <v>41</v>
      </c>
      <c r="O298" s="91"/>
      <c r="P298" s="227">
        <f>O298*H298</f>
        <v>0</v>
      </c>
      <c r="Q298" s="227">
        <v>0.00040000000000000002</v>
      </c>
      <c r="R298" s="227">
        <f>Q298*H298</f>
        <v>0.019440000000000002</v>
      </c>
      <c r="S298" s="227">
        <v>0</v>
      </c>
      <c r="T298" s="22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9" t="s">
        <v>237</v>
      </c>
      <c r="AT298" s="229" t="s">
        <v>137</v>
      </c>
      <c r="AU298" s="229" t="s">
        <v>86</v>
      </c>
      <c r="AY298" s="17" t="s">
        <v>135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17" t="s">
        <v>84</v>
      </c>
      <c r="BK298" s="230">
        <f>ROUND(I298*H298,2)</f>
        <v>0</v>
      </c>
      <c r="BL298" s="17" t="s">
        <v>237</v>
      </c>
      <c r="BM298" s="229" t="s">
        <v>447</v>
      </c>
    </row>
    <row r="299" s="13" customFormat="1">
      <c r="A299" s="13"/>
      <c r="B299" s="231"/>
      <c r="C299" s="232"/>
      <c r="D299" s="233" t="s">
        <v>144</v>
      </c>
      <c r="E299" s="234" t="s">
        <v>1</v>
      </c>
      <c r="F299" s="235" t="s">
        <v>405</v>
      </c>
      <c r="G299" s="232"/>
      <c r="H299" s="234" t="s">
        <v>1</v>
      </c>
      <c r="I299" s="236"/>
      <c r="J299" s="232"/>
      <c r="K299" s="232"/>
      <c r="L299" s="237"/>
      <c r="M299" s="238"/>
      <c r="N299" s="239"/>
      <c r="O299" s="239"/>
      <c r="P299" s="239"/>
      <c r="Q299" s="239"/>
      <c r="R299" s="239"/>
      <c r="S299" s="239"/>
      <c r="T299" s="24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1" t="s">
        <v>144</v>
      </c>
      <c r="AU299" s="241" t="s">
        <v>86</v>
      </c>
      <c r="AV299" s="13" t="s">
        <v>84</v>
      </c>
      <c r="AW299" s="13" t="s">
        <v>32</v>
      </c>
      <c r="AX299" s="13" t="s">
        <v>76</v>
      </c>
      <c r="AY299" s="241" t="s">
        <v>135</v>
      </c>
    </row>
    <row r="300" s="14" customFormat="1">
      <c r="A300" s="14"/>
      <c r="B300" s="242"/>
      <c r="C300" s="243"/>
      <c r="D300" s="233" t="s">
        <v>144</v>
      </c>
      <c r="E300" s="244" t="s">
        <v>1</v>
      </c>
      <c r="F300" s="245" t="s">
        <v>448</v>
      </c>
      <c r="G300" s="243"/>
      <c r="H300" s="246">
        <v>48.600000000000001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2" t="s">
        <v>144</v>
      </c>
      <c r="AU300" s="252" t="s">
        <v>86</v>
      </c>
      <c r="AV300" s="14" t="s">
        <v>86</v>
      </c>
      <c r="AW300" s="14" t="s">
        <v>32</v>
      </c>
      <c r="AX300" s="14" t="s">
        <v>84</v>
      </c>
      <c r="AY300" s="252" t="s">
        <v>135</v>
      </c>
    </row>
    <row r="301" s="2" customFormat="1" ht="44.25" customHeight="1">
      <c r="A301" s="38"/>
      <c r="B301" s="39"/>
      <c r="C301" s="268" t="s">
        <v>449</v>
      </c>
      <c r="D301" s="268" t="s">
        <v>395</v>
      </c>
      <c r="E301" s="269" t="s">
        <v>436</v>
      </c>
      <c r="F301" s="270" t="s">
        <v>437</v>
      </c>
      <c r="G301" s="271" t="s">
        <v>140</v>
      </c>
      <c r="H301" s="272">
        <v>30.375</v>
      </c>
      <c r="I301" s="273"/>
      <c r="J301" s="274">
        <f>ROUND(I301*H301,2)</f>
        <v>0</v>
      </c>
      <c r="K301" s="270" t="s">
        <v>390</v>
      </c>
      <c r="L301" s="275"/>
      <c r="M301" s="276" t="s">
        <v>1</v>
      </c>
      <c r="N301" s="277" t="s">
        <v>41</v>
      </c>
      <c r="O301" s="91"/>
      <c r="P301" s="227">
        <f>O301*H301</f>
        <v>0</v>
      </c>
      <c r="Q301" s="227">
        <v>0.0054000000000000003</v>
      </c>
      <c r="R301" s="227">
        <f>Q301*H301</f>
        <v>0.164025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324</v>
      </c>
      <c r="AT301" s="229" t="s">
        <v>395</v>
      </c>
      <c r="AU301" s="229" t="s">
        <v>86</v>
      </c>
      <c r="AY301" s="17" t="s">
        <v>135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84</v>
      </c>
      <c r="BK301" s="230">
        <f>ROUND(I301*H301,2)</f>
        <v>0</v>
      </c>
      <c r="BL301" s="17" t="s">
        <v>237</v>
      </c>
      <c r="BM301" s="229" t="s">
        <v>450</v>
      </c>
    </row>
    <row r="302" s="14" customFormat="1">
      <c r="A302" s="14"/>
      <c r="B302" s="242"/>
      <c r="C302" s="243"/>
      <c r="D302" s="233" t="s">
        <v>144</v>
      </c>
      <c r="E302" s="244" t="s">
        <v>1</v>
      </c>
      <c r="F302" s="245" t="s">
        <v>451</v>
      </c>
      <c r="G302" s="243"/>
      <c r="H302" s="246">
        <v>30.375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2" t="s">
        <v>144</v>
      </c>
      <c r="AU302" s="252" t="s">
        <v>86</v>
      </c>
      <c r="AV302" s="14" t="s">
        <v>86</v>
      </c>
      <c r="AW302" s="14" t="s">
        <v>32</v>
      </c>
      <c r="AX302" s="14" t="s">
        <v>84</v>
      </c>
      <c r="AY302" s="252" t="s">
        <v>135</v>
      </c>
    </row>
    <row r="303" s="2" customFormat="1" ht="49.05" customHeight="1">
      <c r="A303" s="38"/>
      <c r="B303" s="39"/>
      <c r="C303" s="268" t="s">
        <v>452</v>
      </c>
      <c r="D303" s="268" t="s">
        <v>395</v>
      </c>
      <c r="E303" s="269" t="s">
        <v>441</v>
      </c>
      <c r="F303" s="270" t="s">
        <v>442</v>
      </c>
      <c r="G303" s="271" t="s">
        <v>140</v>
      </c>
      <c r="H303" s="272">
        <v>30.375</v>
      </c>
      <c r="I303" s="273"/>
      <c r="J303" s="274">
        <f>ROUND(I303*H303,2)</f>
        <v>0</v>
      </c>
      <c r="K303" s="270" t="s">
        <v>141</v>
      </c>
      <c r="L303" s="275"/>
      <c r="M303" s="276" t="s">
        <v>1</v>
      </c>
      <c r="N303" s="277" t="s">
        <v>41</v>
      </c>
      <c r="O303" s="91"/>
      <c r="P303" s="227">
        <f>O303*H303</f>
        <v>0</v>
      </c>
      <c r="Q303" s="227">
        <v>0.0053</v>
      </c>
      <c r="R303" s="227">
        <f>Q303*H303</f>
        <v>0.16098750000000001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324</v>
      </c>
      <c r="AT303" s="229" t="s">
        <v>395</v>
      </c>
      <c r="AU303" s="229" t="s">
        <v>86</v>
      </c>
      <c r="AY303" s="17" t="s">
        <v>135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84</v>
      </c>
      <c r="BK303" s="230">
        <f>ROUND(I303*H303,2)</f>
        <v>0</v>
      </c>
      <c r="BL303" s="17" t="s">
        <v>237</v>
      </c>
      <c r="BM303" s="229" t="s">
        <v>453</v>
      </c>
    </row>
    <row r="304" s="2" customFormat="1" ht="24.15" customHeight="1">
      <c r="A304" s="38"/>
      <c r="B304" s="39"/>
      <c r="C304" s="218" t="s">
        <v>454</v>
      </c>
      <c r="D304" s="218" t="s">
        <v>137</v>
      </c>
      <c r="E304" s="219" t="s">
        <v>455</v>
      </c>
      <c r="F304" s="220" t="s">
        <v>456</v>
      </c>
      <c r="G304" s="221" t="s">
        <v>140</v>
      </c>
      <c r="H304" s="222">
        <v>86</v>
      </c>
      <c r="I304" s="223"/>
      <c r="J304" s="224">
        <f>ROUND(I304*H304,2)</f>
        <v>0</v>
      </c>
      <c r="K304" s="220" t="s">
        <v>390</v>
      </c>
      <c r="L304" s="44"/>
      <c r="M304" s="225" t="s">
        <v>1</v>
      </c>
      <c r="N304" s="226" t="s">
        <v>41</v>
      </c>
      <c r="O304" s="91"/>
      <c r="P304" s="227">
        <f>O304*H304</f>
        <v>0</v>
      </c>
      <c r="Q304" s="227">
        <v>0.00075000000000000002</v>
      </c>
      <c r="R304" s="227">
        <f>Q304*H304</f>
        <v>0.064500000000000002</v>
      </c>
      <c r="S304" s="227">
        <v>0</v>
      </c>
      <c r="T304" s="22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9" t="s">
        <v>237</v>
      </c>
      <c r="AT304" s="229" t="s">
        <v>137</v>
      </c>
      <c r="AU304" s="229" t="s">
        <v>86</v>
      </c>
      <c r="AY304" s="17" t="s">
        <v>135</v>
      </c>
      <c r="BE304" s="230">
        <f>IF(N304="základní",J304,0)</f>
        <v>0</v>
      </c>
      <c r="BF304" s="230">
        <f>IF(N304="snížená",J304,0)</f>
        <v>0</v>
      </c>
      <c r="BG304" s="230">
        <f>IF(N304="zákl. přenesená",J304,0)</f>
        <v>0</v>
      </c>
      <c r="BH304" s="230">
        <f>IF(N304="sníž. přenesená",J304,0)</f>
        <v>0</v>
      </c>
      <c r="BI304" s="230">
        <f>IF(N304="nulová",J304,0)</f>
        <v>0</v>
      </c>
      <c r="BJ304" s="17" t="s">
        <v>84</v>
      </c>
      <c r="BK304" s="230">
        <f>ROUND(I304*H304,2)</f>
        <v>0</v>
      </c>
      <c r="BL304" s="17" t="s">
        <v>237</v>
      </c>
      <c r="BM304" s="229" t="s">
        <v>457</v>
      </c>
    </row>
    <row r="305" s="13" customFormat="1">
      <c r="A305" s="13"/>
      <c r="B305" s="231"/>
      <c r="C305" s="232"/>
      <c r="D305" s="233" t="s">
        <v>144</v>
      </c>
      <c r="E305" s="234" t="s">
        <v>1</v>
      </c>
      <c r="F305" s="235" t="s">
        <v>405</v>
      </c>
      <c r="G305" s="232"/>
      <c r="H305" s="234" t="s">
        <v>1</v>
      </c>
      <c r="I305" s="236"/>
      <c r="J305" s="232"/>
      <c r="K305" s="232"/>
      <c r="L305" s="237"/>
      <c r="M305" s="238"/>
      <c r="N305" s="239"/>
      <c r="O305" s="239"/>
      <c r="P305" s="239"/>
      <c r="Q305" s="239"/>
      <c r="R305" s="239"/>
      <c r="S305" s="239"/>
      <c r="T305" s="24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1" t="s">
        <v>144</v>
      </c>
      <c r="AU305" s="241" t="s">
        <v>86</v>
      </c>
      <c r="AV305" s="13" t="s">
        <v>84</v>
      </c>
      <c r="AW305" s="13" t="s">
        <v>32</v>
      </c>
      <c r="AX305" s="13" t="s">
        <v>76</v>
      </c>
      <c r="AY305" s="241" t="s">
        <v>135</v>
      </c>
    </row>
    <row r="306" s="14" customFormat="1">
      <c r="A306" s="14"/>
      <c r="B306" s="242"/>
      <c r="C306" s="243"/>
      <c r="D306" s="233" t="s">
        <v>144</v>
      </c>
      <c r="E306" s="244" t="s">
        <v>1</v>
      </c>
      <c r="F306" s="245" t="s">
        <v>458</v>
      </c>
      <c r="G306" s="243"/>
      <c r="H306" s="246">
        <v>86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2" t="s">
        <v>144</v>
      </c>
      <c r="AU306" s="252" t="s">
        <v>86</v>
      </c>
      <c r="AV306" s="14" t="s">
        <v>86</v>
      </c>
      <c r="AW306" s="14" t="s">
        <v>32</v>
      </c>
      <c r="AX306" s="14" t="s">
        <v>84</v>
      </c>
      <c r="AY306" s="252" t="s">
        <v>135</v>
      </c>
    </row>
    <row r="307" s="2" customFormat="1" ht="24.15" customHeight="1">
      <c r="A307" s="38"/>
      <c r="B307" s="39"/>
      <c r="C307" s="218" t="s">
        <v>459</v>
      </c>
      <c r="D307" s="218" t="s">
        <v>137</v>
      </c>
      <c r="E307" s="219" t="s">
        <v>460</v>
      </c>
      <c r="F307" s="220" t="s">
        <v>461</v>
      </c>
      <c r="G307" s="221" t="s">
        <v>354</v>
      </c>
      <c r="H307" s="222">
        <v>94.599999999999994</v>
      </c>
      <c r="I307" s="223"/>
      <c r="J307" s="224">
        <f>ROUND(I307*H307,2)</f>
        <v>0</v>
      </c>
      <c r="K307" s="220" t="s">
        <v>390</v>
      </c>
      <c r="L307" s="44"/>
      <c r="M307" s="225" t="s">
        <v>1</v>
      </c>
      <c r="N307" s="226" t="s">
        <v>41</v>
      </c>
      <c r="O307" s="91"/>
      <c r="P307" s="227">
        <f>O307*H307</f>
        <v>0</v>
      </c>
      <c r="Q307" s="227">
        <v>0.00016000000000000001</v>
      </c>
      <c r="R307" s="227">
        <f>Q307*H307</f>
        <v>0.015136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237</v>
      </c>
      <c r="AT307" s="229" t="s">
        <v>137</v>
      </c>
      <c r="AU307" s="229" t="s">
        <v>86</v>
      </c>
      <c r="AY307" s="17" t="s">
        <v>135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84</v>
      </c>
      <c r="BK307" s="230">
        <f>ROUND(I307*H307,2)</f>
        <v>0</v>
      </c>
      <c r="BL307" s="17" t="s">
        <v>237</v>
      </c>
      <c r="BM307" s="229" t="s">
        <v>462</v>
      </c>
    </row>
    <row r="308" s="14" customFormat="1">
      <c r="A308" s="14"/>
      <c r="B308" s="242"/>
      <c r="C308" s="243"/>
      <c r="D308" s="233" t="s">
        <v>144</v>
      </c>
      <c r="E308" s="244" t="s">
        <v>1</v>
      </c>
      <c r="F308" s="245" t="s">
        <v>463</v>
      </c>
      <c r="G308" s="243"/>
      <c r="H308" s="246">
        <v>86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2" t="s">
        <v>144</v>
      </c>
      <c r="AU308" s="252" t="s">
        <v>86</v>
      </c>
      <c r="AV308" s="14" t="s">
        <v>86</v>
      </c>
      <c r="AW308" s="14" t="s">
        <v>32</v>
      </c>
      <c r="AX308" s="14" t="s">
        <v>84</v>
      </c>
      <c r="AY308" s="252" t="s">
        <v>135</v>
      </c>
    </row>
    <row r="309" s="14" customFormat="1">
      <c r="A309" s="14"/>
      <c r="B309" s="242"/>
      <c r="C309" s="243"/>
      <c r="D309" s="233" t="s">
        <v>144</v>
      </c>
      <c r="E309" s="243"/>
      <c r="F309" s="245" t="s">
        <v>464</v>
      </c>
      <c r="G309" s="243"/>
      <c r="H309" s="246">
        <v>94.599999999999994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2" t="s">
        <v>144</v>
      </c>
      <c r="AU309" s="252" t="s">
        <v>86</v>
      </c>
      <c r="AV309" s="14" t="s">
        <v>86</v>
      </c>
      <c r="AW309" s="14" t="s">
        <v>4</v>
      </c>
      <c r="AX309" s="14" t="s">
        <v>84</v>
      </c>
      <c r="AY309" s="252" t="s">
        <v>135</v>
      </c>
    </row>
    <row r="310" s="2" customFormat="1" ht="33" customHeight="1">
      <c r="A310" s="38"/>
      <c r="B310" s="39"/>
      <c r="C310" s="218" t="s">
        <v>465</v>
      </c>
      <c r="D310" s="218" t="s">
        <v>137</v>
      </c>
      <c r="E310" s="219" t="s">
        <v>466</v>
      </c>
      <c r="F310" s="220" t="s">
        <v>467</v>
      </c>
      <c r="G310" s="221" t="s">
        <v>168</v>
      </c>
      <c r="H310" s="222">
        <v>5.6769999999999996</v>
      </c>
      <c r="I310" s="223"/>
      <c r="J310" s="224">
        <f>ROUND(I310*H310,2)</f>
        <v>0</v>
      </c>
      <c r="K310" s="220" t="s">
        <v>141</v>
      </c>
      <c r="L310" s="44"/>
      <c r="M310" s="225" t="s">
        <v>1</v>
      </c>
      <c r="N310" s="226" t="s">
        <v>41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237</v>
      </c>
      <c r="AT310" s="229" t="s">
        <v>137</v>
      </c>
      <c r="AU310" s="229" t="s">
        <v>86</v>
      </c>
      <c r="AY310" s="17" t="s">
        <v>135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84</v>
      </c>
      <c r="BK310" s="230">
        <f>ROUND(I310*H310,2)</f>
        <v>0</v>
      </c>
      <c r="BL310" s="17" t="s">
        <v>237</v>
      </c>
      <c r="BM310" s="229" t="s">
        <v>468</v>
      </c>
    </row>
    <row r="311" s="12" customFormat="1" ht="22.8" customHeight="1">
      <c r="A311" s="12"/>
      <c r="B311" s="202"/>
      <c r="C311" s="203"/>
      <c r="D311" s="204" t="s">
        <v>75</v>
      </c>
      <c r="E311" s="216" t="s">
        <v>469</v>
      </c>
      <c r="F311" s="216" t="s">
        <v>470</v>
      </c>
      <c r="G311" s="203"/>
      <c r="H311" s="203"/>
      <c r="I311" s="206"/>
      <c r="J311" s="217">
        <f>BK311</f>
        <v>0</v>
      </c>
      <c r="K311" s="203"/>
      <c r="L311" s="208"/>
      <c r="M311" s="209"/>
      <c r="N311" s="210"/>
      <c r="O311" s="210"/>
      <c r="P311" s="211">
        <f>SUM(P312:P326)</f>
        <v>0</v>
      </c>
      <c r="Q311" s="210"/>
      <c r="R311" s="211">
        <f>SUM(R312:R326)</f>
        <v>7.9127128000000004</v>
      </c>
      <c r="S311" s="210"/>
      <c r="T311" s="212">
        <f>SUM(T312:T326)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3" t="s">
        <v>86</v>
      </c>
      <c r="AT311" s="214" t="s">
        <v>75</v>
      </c>
      <c r="AU311" s="214" t="s">
        <v>84</v>
      </c>
      <c r="AY311" s="213" t="s">
        <v>135</v>
      </c>
      <c r="BK311" s="215">
        <f>SUM(BK312:BK326)</f>
        <v>0</v>
      </c>
    </row>
    <row r="312" s="2" customFormat="1" ht="24.15" customHeight="1">
      <c r="A312" s="38"/>
      <c r="B312" s="39"/>
      <c r="C312" s="218" t="s">
        <v>471</v>
      </c>
      <c r="D312" s="218" t="s">
        <v>137</v>
      </c>
      <c r="E312" s="219" t="s">
        <v>472</v>
      </c>
      <c r="F312" s="220" t="s">
        <v>473</v>
      </c>
      <c r="G312" s="221" t="s">
        <v>140</v>
      </c>
      <c r="H312" s="222">
        <v>594</v>
      </c>
      <c r="I312" s="223"/>
      <c r="J312" s="224">
        <f>ROUND(I312*H312,2)</f>
        <v>0</v>
      </c>
      <c r="K312" s="220" t="s">
        <v>474</v>
      </c>
      <c r="L312" s="44"/>
      <c r="M312" s="225" t="s">
        <v>1</v>
      </c>
      <c r="N312" s="226" t="s">
        <v>41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237</v>
      </c>
      <c r="AT312" s="229" t="s">
        <v>137</v>
      </c>
      <c r="AU312" s="229" t="s">
        <v>86</v>
      </c>
      <c r="AY312" s="17" t="s">
        <v>135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84</v>
      </c>
      <c r="BK312" s="230">
        <f>ROUND(I312*H312,2)</f>
        <v>0</v>
      </c>
      <c r="BL312" s="17" t="s">
        <v>237</v>
      </c>
      <c r="BM312" s="229" t="s">
        <v>475</v>
      </c>
    </row>
    <row r="313" s="14" customFormat="1">
      <c r="A313" s="14"/>
      <c r="B313" s="242"/>
      <c r="C313" s="243"/>
      <c r="D313" s="233" t="s">
        <v>144</v>
      </c>
      <c r="E313" s="244" t="s">
        <v>1</v>
      </c>
      <c r="F313" s="245" t="s">
        <v>476</v>
      </c>
      <c r="G313" s="243"/>
      <c r="H313" s="246">
        <v>594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2" t="s">
        <v>144</v>
      </c>
      <c r="AU313" s="252" t="s">
        <v>86</v>
      </c>
      <c r="AV313" s="14" t="s">
        <v>86</v>
      </c>
      <c r="AW313" s="14" t="s">
        <v>32</v>
      </c>
      <c r="AX313" s="14" t="s">
        <v>76</v>
      </c>
      <c r="AY313" s="252" t="s">
        <v>135</v>
      </c>
    </row>
    <row r="314" s="15" customFormat="1">
      <c r="A314" s="15"/>
      <c r="B314" s="253"/>
      <c r="C314" s="254"/>
      <c r="D314" s="233" t="s">
        <v>144</v>
      </c>
      <c r="E314" s="255" t="s">
        <v>1</v>
      </c>
      <c r="F314" s="256" t="s">
        <v>148</v>
      </c>
      <c r="G314" s="254"/>
      <c r="H314" s="257">
        <v>594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3" t="s">
        <v>144</v>
      </c>
      <c r="AU314" s="263" t="s">
        <v>86</v>
      </c>
      <c r="AV314" s="15" t="s">
        <v>142</v>
      </c>
      <c r="AW314" s="15" t="s">
        <v>32</v>
      </c>
      <c r="AX314" s="15" t="s">
        <v>84</v>
      </c>
      <c r="AY314" s="263" t="s">
        <v>135</v>
      </c>
    </row>
    <row r="315" s="2" customFormat="1" ht="16.5" customHeight="1">
      <c r="A315" s="38"/>
      <c r="B315" s="39"/>
      <c r="C315" s="268" t="s">
        <v>477</v>
      </c>
      <c r="D315" s="268" t="s">
        <v>395</v>
      </c>
      <c r="E315" s="269" t="s">
        <v>396</v>
      </c>
      <c r="F315" s="270" t="s">
        <v>397</v>
      </c>
      <c r="G315" s="271" t="s">
        <v>168</v>
      </c>
      <c r="H315" s="272">
        <v>0.19</v>
      </c>
      <c r="I315" s="273"/>
      <c r="J315" s="274">
        <f>ROUND(I315*H315,2)</f>
        <v>0</v>
      </c>
      <c r="K315" s="270" t="s">
        <v>390</v>
      </c>
      <c r="L315" s="275"/>
      <c r="M315" s="276" t="s">
        <v>1</v>
      </c>
      <c r="N315" s="277" t="s">
        <v>41</v>
      </c>
      <c r="O315" s="91"/>
      <c r="P315" s="227">
        <f>O315*H315</f>
        <v>0</v>
      </c>
      <c r="Q315" s="227">
        <v>1</v>
      </c>
      <c r="R315" s="227">
        <f>Q315*H315</f>
        <v>0.19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324</v>
      </c>
      <c r="AT315" s="229" t="s">
        <v>395</v>
      </c>
      <c r="AU315" s="229" t="s">
        <v>86</v>
      </c>
      <c r="AY315" s="17" t="s">
        <v>135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84</v>
      </c>
      <c r="BK315" s="230">
        <f>ROUND(I315*H315,2)</f>
        <v>0</v>
      </c>
      <c r="BL315" s="17" t="s">
        <v>237</v>
      </c>
      <c r="BM315" s="229" t="s">
        <v>478</v>
      </c>
    </row>
    <row r="316" s="2" customFormat="1">
      <c r="A316" s="38"/>
      <c r="B316" s="39"/>
      <c r="C316" s="40"/>
      <c r="D316" s="233" t="s">
        <v>186</v>
      </c>
      <c r="E316" s="40"/>
      <c r="F316" s="264" t="s">
        <v>399</v>
      </c>
      <c r="G316" s="40"/>
      <c r="H316" s="40"/>
      <c r="I316" s="265"/>
      <c r="J316" s="40"/>
      <c r="K316" s="40"/>
      <c r="L316" s="44"/>
      <c r="M316" s="266"/>
      <c r="N316" s="267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186</v>
      </c>
      <c r="AU316" s="17" t="s">
        <v>86</v>
      </c>
    </row>
    <row r="317" s="14" customFormat="1">
      <c r="A317" s="14"/>
      <c r="B317" s="242"/>
      <c r="C317" s="243"/>
      <c r="D317" s="233" t="s">
        <v>144</v>
      </c>
      <c r="E317" s="243"/>
      <c r="F317" s="245" t="s">
        <v>479</v>
      </c>
      <c r="G317" s="243"/>
      <c r="H317" s="246">
        <v>0.19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2" t="s">
        <v>144</v>
      </c>
      <c r="AU317" s="252" t="s">
        <v>86</v>
      </c>
      <c r="AV317" s="14" t="s">
        <v>86</v>
      </c>
      <c r="AW317" s="14" t="s">
        <v>4</v>
      </c>
      <c r="AX317" s="14" t="s">
        <v>84</v>
      </c>
      <c r="AY317" s="252" t="s">
        <v>135</v>
      </c>
    </row>
    <row r="318" s="2" customFormat="1" ht="24.15" customHeight="1">
      <c r="A318" s="38"/>
      <c r="B318" s="39"/>
      <c r="C318" s="218" t="s">
        <v>480</v>
      </c>
      <c r="D318" s="218" t="s">
        <v>137</v>
      </c>
      <c r="E318" s="219" t="s">
        <v>481</v>
      </c>
      <c r="F318" s="220" t="s">
        <v>482</v>
      </c>
      <c r="G318" s="221" t="s">
        <v>140</v>
      </c>
      <c r="H318" s="222">
        <v>594</v>
      </c>
      <c r="I318" s="223"/>
      <c r="J318" s="224">
        <f>ROUND(I318*H318,2)</f>
        <v>0</v>
      </c>
      <c r="K318" s="220" t="s">
        <v>474</v>
      </c>
      <c r="L318" s="44"/>
      <c r="M318" s="225" t="s">
        <v>1</v>
      </c>
      <c r="N318" s="226" t="s">
        <v>41</v>
      </c>
      <c r="O318" s="91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237</v>
      </c>
      <c r="AT318" s="229" t="s">
        <v>137</v>
      </c>
      <c r="AU318" s="229" t="s">
        <v>86</v>
      </c>
      <c r="AY318" s="17" t="s">
        <v>135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84</v>
      </c>
      <c r="BK318" s="230">
        <f>ROUND(I318*H318,2)</f>
        <v>0</v>
      </c>
      <c r="BL318" s="17" t="s">
        <v>237</v>
      </c>
      <c r="BM318" s="229" t="s">
        <v>483</v>
      </c>
    </row>
    <row r="319" s="2" customFormat="1" ht="49.05" customHeight="1">
      <c r="A319" s="38"/>
      <c r="B319" s="39"/>
      <c r="C319" s="268" t="s">
        <v>484</v>
      </c>
      <c r="D319" s="268" t="s">
        <v>395</v>
      </c>
      <c r="E319" s="269" t="s">
        <v>485</v>
      </c>
      <c r="F319" s="270" t="s">
        <v>486</v>
      </c>
      <c r="G319" s="271" t="s">
        <v>140</v>
      </c>
      <c r="H319" s="272">
        <v>692.30700000000002</v>
      </c>
      <c r="I319" s="273"/>
      <c r="J319" s="274">
        <f>ROUND(I319*H319,2)</f>
        <v>0</v>
      </c>
      <c r="K319" s="270" t="s">
        <v>1</v>
      </c>
      <c r="L319" s="275"/>
      <c r="M319" s="276" t="s">
        <v>1</v>
      </c>
      <c r="N319" s="277" t="s">
        <v>41</v>
      </c>
      <c r="O319" s="91"/>
      <c r="P319" s="227">
        <f>O319*H319</f>
        <v>0</v>
      </c>
      <c r="Q319" s="227">
        <v>0.0040000000000000001</v>
      </c>
      <c r="R319" s="227">
        <f>Q319*H319</f>
        <v>2.769228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324</v>
      </c>
      <c r="AT319" s="229" t="s">
        <v>395</v>
      </c>
      <c r="AU319" s="229" t="s">
        <v>86</v>
      </c>
      <c r="AY319" s="17" t="s">
        <v>135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84</v>
      </c>
      <c r="BK319" s="230">
        <f>ROUND(I319*H319,2)</f>
        <v>0</v>
      </c>
      <c r="BL319" s="17" t="s">
        <v>237</v>
      </c>
      <c r="BM319" s="229" t="s">
        <v>487</v>
      </c>
    </row>
    <row r="320" s="2" customFormat="1">
      <c r="A320" s="38"/>
      <c r="B320" s="39"/>
      <c r="C320" s="40"/>
      <c r="D320" s="233" t="s">
        <v>186</v>
      </c>
      <c r="E320" s="40"/>
      <c r="F320" s="264" t="s">
        <v>488</v>
      </c>
      <c r="G320" s="40"/>
      <c r="H320" s="40"/>
      <c r="I320" s="265"/>
      <c r="J320" s="40"/>
      <c r="K320" s="40"/>
      <c r="L320" s="44"/>
      <c r="M320" s="266"/>
      <c r="N320" s="267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186</v>
      </c>
      <c r="AU320" s="17" t="s">
        <v>86</v>
      </c>
    </row>
    <row r="321" s="14" customFormat="1">
      <c r="A321" s="14"/>
      <c r="B321" s="242"/>
      <c r="C321" s="243"/>
      <c r="D321" s="233" t="s">
        <v>144</v>
      </c>
      <c r="E321" s="243"/>
      <c r="F321" s="245" t="s">
        <v>489</v>
      </c>
      <c r="G321" s="243"/>
      <c r="H321" s="246">
        <v>692.30700000000002</v>
      </c>
      <c r="I321" s="247"/>
      <c r="J321" s="243"/>
      <c r="K321" s="243"/>
      <c r="L321" s="248"/>
      <c r="M321" s="249"/>
      <c r="N321" s="250"/>
      <c r="O321" s="250"/>
      <c r="P321" s="250"/>
      <c r="Q321" s="250"/>
      <c r="R321" s="250"/>
      <c r="S321" s="250"/>
      <c r="T321" s="251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2" t="s">
        <v>144</v>
      </c>
      <c r="AU321" s="252" t="s">
        <v>86</v>
      </c>
      <c r="AV321" s="14" t="s">
        <v>86</v>
      </c>
      <c r="AW321" s="14" t="s">
        <v>4</v>
      </c>
      <c r="AX321" s="14" t="s">
        <v>84</v>
      </c>
      <c r="AY321" s="252" t="s">
        <v>135</v>
      </c>
    </row>
    <row r="322" s="2" customFormat="1" ht="24.15" customHeight="1">
      <c r="A322" s="38"/>
      <c r="B322" s="39"/>
      <c r="C322" s="218" t="s">
        <v>490</v>
      </c>
      <c r="D322" s="218" t="s">
        <v>137</v>
      </c>
      <c r="E322" s="219" t="s">
        <v>491</v>
      </c>
      <c r="F322" s="220" t="s">
        <v>492</v>
      </c>
      <c r="G322" s="221" t="s">
        <v>140</v>
      </c>
      <c r="H322" s="222">
        <v>594</v>
      </c>
      <c r="I322" s="223"/>
      <c r="J322" s="224">
        <f>ROUND(I322*H322,2)</f>
        <v>0</v>
      </c>
      <c r="K322" s="220" t="s">
        <v>474</v>
      </c>
      <c r="L322" s="44"/>
      <c r="M322" s="225" t="s">
        <v>1</v>
      </c>
      <c r="N322" s="226" t="s">
        <v>41</v>
      </c>
      <c r="O322" s="91"/>
      <c r="P322" s="227">
        <f>O322*H322</f>
        <v>0</v>
      </c>
      <c r="Q322" s="227">
        <v>0.00088000000000000003</v>
      </c>
      <c r="R322" s="227">
        <f>Q322*H322</f>
        <v>0.52272000000000007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237</v>
      </c>
      <c r="AT322" s="229" t="s">
        <v>137</v>
      </c>
      <c r="AU322" s="229" t="s">
        <v>86</v>
      </c>
      <c r="AY322" s="17" t="s">
        <v>135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84</v>
      </c>
      <c r="BK322" s="230">
        <f>ROUND(I322*H322,2)</f>
        <v>0</v>
      </c>
      <c r="BL322" s="17" t="s">
        <v>237</v>
      </c>
      <c r="BM322" s="229" t="s">
        <v>493</v>
      </c>
    </row>
    <row r="323" s="2" customFormat="1" ht="44.25" customHeight="1">
      <c r="A323" s="38"/>
      <c r="B323" s="39"/>
      <c r="C323" s="268" t="s">
        <v>494</v>
      </c>
      <c r="D323" s="268" t="s">
        <v>395</v>
      </c>
      <c r="E323" s="269" t="s">
        <v>495</v>
      </c>
      <c r="F323" s="270" t="s">
        <v>496</v>
      </c>
      <c r="G323" s="271" t="s">
        <v>140</v>
      </c>
      <c r="H323" s="272">
        <v>692.30700000000002</v>
      </c>
      <c r="I323" s="273"/>
      <c r="J323" s="274">
        <f>ROUND(I323*H323,2)</f>
        <v>0</v>
      </c>
      <c r="K323" s="270" t="s">
        <v>1</v>
      </c>
      <c r="L323" s="275"/>
      <c r="M323" s="276" t="s">
        <v>1</v>
      </c>
      <c r="N323" s="277" t="s">
        <v>41</v>
      </c>
      <c r="O323" s="91"/>
      <c r="P323" s="227">
        <f>O323*H323</f>
        <v>0</v>
      </c>
      <c r="Q323" s="227">
        <v>0.0064000000000000003</v>
      </c>
      <c r="R323" s="227">
        <f>Q323*H323</f>
        <v>4.4307648000000004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324</v>
      </c>
      <c r="AT323" s="229" t="s">
        <v>395</v>
      </c>
      <c r="AU323" s="229" t="s">
        <v>86</v>
      </c>
      <c r="AY323" s="17" t="s">
        <v>135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84</v>
      </c>
      <c r="BK323" s="230">
        <f>ROUND(I323*H323,2)</f>
        <v>0</v>
      </c>
      <c r="BL323" s="17" t="s">
        <v>237</v>
      </c>
      <c r="BM323" s="229" t="s">
        <v>497</v>
      </c>
    </row>
    <row r="324" s="2" customFormat="1">
      <c r="A324" s="38"/>
      <c r="B324" s="39"/>
      <c r="C324" s="40"/>
      <c r="D324" s="233" t="s">
        <v>186</v>
      </c>
      <c r="E324" s="40"/>
      <c r="F324" s="264" t="s">
        <v>498</v>
      </c>
      <c r="G324" s="40"/>
      <c r="H324" s="40"/>
      <c r="I324" s="265"/>
      <c r="J324" s="40"/>
      <c r="K324" s="40"/>
      <c r="L324" s="44"/>
      <c r="M324" s="266"/>
      <c r="N324" s="267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186</v>
      </c>
      <c r="AU324" s="17" t="s">
        <v>86</v>
      </c>
    </row>
    <row r="325" s="14" customFormat="1">
      <c r="A325" s="14"/>
      <c r="B325" s="242"/>
      <c r="C325" s="243"/>
      <c r="D325" s="233" t="s">
        <v>144</v>
      </c>
      <c r="E325" s="243"/>
      <c r="F325" s="245" t="s">
        <v>489</v>
      </c>
      <c r="G325" s="243"/>
      <c r="H325" s="246">
        <v>692.30700000000002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2" t="s">
        <v>144</v>
      </c>
      <c r="AU325" s="252" t="s">
        <v>86</v>
      </c>
      <c r="AV325" s="14" t="s">
        <v>86</v>
      </c>
      <c r="AW325" s="14" t="s">
        <v>4</v>
      </c>
      <c r="AX325" s="14" t="s">
        <v>84</v>
      </c>
      <c r="AY325" s="252" t="s">
        <v>135</v>
      </c>
    </row>
    <row r="326" s="2" customFormat="1" ht="24.15" customHeight="1">
      <c r="A326" s="38"/>
      <c r="B326" s="39"/>
      <c r="C326" s="218" t="s">
        <v>499</v>
      </c>
      <c r="D326" s="218" t="s">
        <v>137</v>
      </c>
      <c r="E326" s="219" t="s">
        <v>500</v>
      </c>
      <c r="F326" s="220" t="s">
        <v>501</v>
      </c>
      <c r="G326" s="221" t="s">
        <v>502</v>
      </c>
      <c r="H326" s="278"/>
      <c r="I326" s="223"/>
      <c r="J326" s="224">
        <f>ROUND(I326*H326,2)</f>
        <v>0</v>
      </c>
      <c r="K326" s="220" t="s">
        <v>474</v>
      </c>
      <c r="L326" s="44"/>
      <c r="M326" s="225" t="s">
        <v>1</v>
      </c>
      <c r="N326" s="226" t="s">
        <v>41</v>
      </c>
      <c r="O326" s="91"/>
      <c r="P326" s="227">
        <f>O326*H326</f>
        <v>0</v>
      </c>
      <c r="Q326" s="227">
        <v>0</v>
      </c>
      <c r="R326" s="227">
        <f>Q326*H326</f>
        <v>0</v>
      </c>
      <c r="S326" s="227">
        <v>0</v>
      </c>
      <c r="T326" s="22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9" t="s">
        <v>237</v>
      </c>
      <c r="AT326" s="229" t="s">
        <v>137</v>
      </c>
      <c r="AU326" s="229" t="s">
        <v>86</v>
      </c>
      <c r="AY326" s="17" t="s">
        <v>135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17" t="s">
        <v>84</v>
      </c>
      <c r="BK326" s="230">
        <f>ROUND(I326*H326,2)</f>
        <v>0</v>
      </c>
      <c r="BL326" s="17" t="s">
        <v>237</v>
      </c>
      <c r="BM326" s="229" t="s">
        <v>503</v>
      </c>
    </row>
    <row r="327" s="12" customFormat="1" ht="22.8" customHeight="1">
      <c r="A327" s="12"/>
      <c r="B327" s="202"/>
      <c r="C327" s="203"/>
      <c r="D327" s="204" t="s">
        <v>75</v>
      </c>
      <c r="E327" s="216" t="s">
        <v>504</v>
      </c>
      <c r="F327" s="216" t="s">
        <v>505</v>
      </c>
      <c r="G327" s="203"/>
      <c r="H327" s="203"/>
      <c r="I327" s="206"/>
      <c r="J327" s="217">
        <f>BK327</f>
        <v>0</v>
      </c>
      <c r="K327" s="203"/>
      <c r="L327" s="208"/>
      <c r="M327" s="209"/>
      <c r="N327" s="210"/>
      <c r="O327" s="210"/>
      <c r="P327" s="211">
        <f>SUM(P328:P331)</f>
        <v>0</v>
      </c>
      <c r="Q327" s="210"/>
      <c r="R327" s="211">
        <f>SUM(R328:R331)</f>
        <v>0.0070600000000000003</v>
      </c>
      <c r="S327" s="210"/>
      <c r="T327" s="212">
        <f>SUM(T328:T331)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3" t="s">
        <v>86</v>
      </c>
      <c r="AT327" s="214" t="s">
        <v>75</v>
      </c>
      <c r="AU327" s="214" t="s">
        <v>84</v>
      </c>
      <c r="AY327" s="213" t="s">
        <v>135</v>
      </c>
      <c r="BK327" s="215">
        <f>SUM(BK328:BK331)</f>
        <v>0</v>
      </c>
    </row>
    <row r="328" s="2" customFormat="1" ht="16.5" customHeight="1">
      <c r="A328" s="38"/>
      <c r="B328" s="39"/>
      <c r="C328" s="218" t="s">
        <v>506</v>
      </c>
      <c r="D328" s="218" t="s">
        <v>137</v>
      </c>
      <c r="E328" s="219" t="s">
        <v>507</v>
      </c>
      <c r="F328" s="220" t="s">
        <v>508</v>
      </c>
      <c r="G328" s="221" t="s">
        <v>509</v>
      </c>
      <c r="H328" s="222">
        <v>2</v>
      </c>
      <c r="I328" s="223"/>
      <c r="J328" s="224">
        <f>ROUND(I328*H328,2)</f>
        <v>0</v>
      </c>
      <c r="K328" s="220" t="s">
        <v>141</v>
      </c>
      <c r="L328" s="44"/>
      <c r="M328" s="225" t="s">
        <v>1</v>
      </c>
      <c r="N328" s="226" t="s">
        <v>41</v>
      </c>
      <c r="O328" s="91"/>
      <c r="P328" s="227">
        <f>O328*H328</f>
        <v>0</v>
      </c>
      <c r="Q328" s="227">
        <v>0.0020300000000000001</v>
      </c>
      <c r="R328" s="227">
        <f>Q328*H328</f>
        <v>0.0040600000000000002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237</v>
      </c>
      <c r="AT328" s="229" t="s">
        <v>137</v>
      </c>
      <c r="AU328" s="229" t="s">
        <v>86</v>
      </c>
      <c r="AY328" s="17" t="s">
        <v>135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84</v>
      </c>
      <c r="BK328" s="230">
        <f>ROUND(I328*H328,2)</f>
        <v>0</v>
      </c>
      <c r="BL328" s="17" t="s">
        <v>237</v>
      </c>
      <c r="BM328" s="229" t="s">
        <v>510</v>
      </c>
    </row>
    <row r="329" s="2" customFormat="1" ht="24.15" customHeight="1">
      <c r="A329" s="38"/>
      <c r="B329" s="39"/>
      <c r="C329" s="218" t="s">
        <v>511</v>
      </c>
      <c r="D329" s="218" t="s">
        <v>137</v>
      </c>
      <c r="E329" s="219" t="s">
        <v>512</v>
      </c>
      <c r="F329" s="220" t="s">
        <v>513</v>
      </c>
      <c r="G329" s="221" t="s">
        <v>509</v>
      </c>
      <c r="H329" s="222">
        <v>2</v>
      </c>
      <c r="I329" s="223"/>
      <c r="J329" s="224">
        <f>ROUND(I329*H329,2)</f>
        <v>0</v>
      </c>
      <c r="K329" s="220" t="s">
        <v>141</v>
      </c>
      <c r="L329" s="44"/>
      <c r="M329" s="225" t="s">
        <v>1</v>
      </c>
      <c r="N329" s="226" t="s">
        <v>41</v>
      </c>
      <c r="O329" s="91"/>
      <c r="P329" s="227">
        <f>O329*H329</f>
        <v>0</v>
      </c>
      <c r="Q329" s="227">
        <v>0.0015</v>
      </c>
      <c r="R329" s="227">
        <f>Q329*H329</f>
        <v>0.0030000000000000001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237</v>
      </c>
      <c r="AT329" s="229" t="s">
        <v>137</v>
      </c>
      <c r="AU329" s="229" t="s">
        <v>86</v>
      </c>
      <c r="AY329" s="17" t="s">
        <v>135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84</v>
      </c>
      <c r="BK329" s="230">
        <f>ROUND(I329*H329,2)</f>
        <v>0</v>
      </c>
      <c r="BL329" s="17" t="s">
        <v>237</v>
      </c>
      <c r="BM329" s="229" t="s">
        <v>514</v>
      </c>
    </row>
    <row r="330" s="2" customFormat="1">
      <c r="A330" s="38"/>
      <c r="B330" s="39"/>
      <c r="C330" s="40"/>
      <c r="D330" s="233" t="s">
        <v>186</v>
      </c>
      <c r="E330" s="40"/>
      <c r="F330" s="264" t="s">
        <v>515</v>
      </c>
      <c r="G330" s="40"/>
      <c r="H330" s="40"/>
      <c r="I330" s="265"/>
      <c r="J330" s="40"/>
      <c r="K330" s="40"/>
      <c r="L330" s="44"/>
      <c r="M330" s="266"/>
      <c r="N330" s="267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186</v>
      </c>
      <c r="AU330" s="17" t="s">
        <v>86</v>
      </c>
    </row>
    <row r="331" s="2" customFormat="1" ht="24.15" customHeight="1">
      <c r="A331" s="38"/>
      <c r="B331" s="39"/>
      <c r="C331" s="218" t="s">
        <v>516</v>
      </c>
      <c r="D331" s="218" t="s">
        <v>137</v>
      </c>
      <c r="E331" s="219" t="s">
        <v>517</v>
      </c>
      <c r="F331" s="220" t="s">
        <v>518</v>
      </c>
      <c r="G331" s="221" t="s">
        <v>502</v>
      </c>
      <c r="H331" s="278"/>
      <c r="I331" s="223"/>
      <c r="J331" s="224">
        <f>ROUND(I331*H331,2)</f>
        <v>0</v>
      </c>
      <c r="K331" s="220" t="s">
        <v>474</v>
      </c>
      <c r="L331" s="44"/>
      <c r="M331" s="225" t="s">
        <v>1</v>
      </c>
      <c r="N331" s="226" t="s">
        <v>41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237</v>
      </c>
      <c r="AT331" s="229" t="s">
        <v>137</v>
      </c>
      <c r="AU331" s="229" t="s">
        <v>86</v>
      </c>
      <c r="AY331" s="17" t="s">
        <v>135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84</v>
      </c>
      <c r="BK331" s="230">
        <f>ROUND(I331*H331,2)</f>
        <v>0</v>
      </c>
      <c r="BL331" s="17" t="s">
        <v>237</v>
      </c>
      <c r="BM331" s="229" t="s">
        <v>519</v>
      </c>
    </row>
    <row r="332" s="12" customFormat="1" ht="22.8" customHeight="1">
      <c r="A332" s="12"/>
      <c r="B332" s="202"/>
      <c r="C332" s="203"/>
      <c r="D332" s="204" t="s">
        <v>75</v>
      </c>
      <c r="E332" s="216" t="s">
        <v>520</v>
      </c>
      <c r="F332" s="216" t="s">
        <v>521</v>
      </c>
      <c r="G332" s="203"/>
      <c r="H332" s="203"/>
      <c r="I332" s="206"/>
      <c r="J332" s="217">
        <f>BK332</f>
        <v>0</v>
      </c>
      <c r="K332" s="203"/>
      <c r="L332" s="208"/>
      <c r="M332" s="209"/>
      <c r="N332" s="210"/>
      <c r="O332" s="210"/>
      <c r="P332" s="211">
        <f>SUM(P333:P358)</f>
        <v>0</v>
      </c>
      <c r="Q332" s="210"/>
      <c r="R332" s="211">
        <f>SUM(R333:R358)</f>
        <v>9.1532084000000005</v>
      </c>
      <c r="S332" s="210"/>
      <c r="T332" s="212">
        <f>SUM(T333:T358)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3" t="s">
        <v>86</v>
      </c>
      <c r="AT332" s="214" t="s">
        <v>75</v>
      </c>
      <c r="AU332" s="214" t="s">
        <v>84</v>
      </c>
      <c r="AY332" s="213" t="s">
        <v>135</v>
      </c>
      <c r="BK332" s="215">
        <f>SUM(BK333:BK358)</f>
        <v>0</v>
      </c>
    </row>
    <row r="333" s="2" customFormat="1" ht="16.5" customHeight="1">
      <c r="A333" s="38"/>
      <c r="B333" s="39"/>
      <c r="C333" s="218" t="s">
        <v>522</v>
      </c>
      <c r="D333" s="218" t="s">
        <v>137</v>
      </c>
      <c r="E333" s="219" t="s">
        <v>523</v>
      </c>
      <c r="F333" s="220" t="s">
        <v>524</v>
      </c>
      <c r="G333" s="221" t="s">
        <v>151</v>
      </c>
      <c r="H333" s="222">
        <v>60.835999999999999</v>
      </c>
      <c r="I333" s="223"/>
      <c r="J333" s="224">
        <f>ROUND(I333*H333,2)</f>
        <v>0</v>
      </c>
      <c r="K333" s="220" t="s">
        <v>141</v>
      </c>
      <c r="L333" s="44"/>
      <c r="M333" s="225" t="s">
        <v>1</v>
      </c>
      <c r="N333" s="226" t="s">
        <v>41</v>
      </c>
      <c r="O333" s="91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9" t="s">
        <v>237</v>
      </c>
      <c r="AT333" s="229" t="s">
        <v>137</v>
      </c>
      <c r="AU333" s="229" t="s">
        <v>86</v>
      </c>
      <c r="AY333" s="17" t="s">
        <v>135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7" t="s">
        <v>84</v>
      </c>
      <c r="BK333" s="230">
        <f>ROUND(I333*H333,2)</f>
        <v>0</v>
      </c>
      <c r="BL333" s="17" t="s">
        <v>237</v>
      </c>
      <c r="BM333" s="229" t="s">
        <v>525</v>
      </c>
    </row>
    <row r="334" s="2" customFormat="1" ht="33" customHeight="1">
      <c r="A334" s="38"/>
      <c r="B334" s="39"/>
      <c r="C334" s="218" t="s">
        <v>526</v>
      </c>
      <c r="D334" s="218" t="s">
        <v>137</v>
      </c>
      <c r="E334" s="219" t="s">
        <v>527</v>
      </c>
      <c r="F334" s="220" t="s">
        <v>528</v>
      </c>
      <c r="G334" s="221" t="s">
        <v>151</v>
      </c>
      <c r="H334" s="222">
        <v>60.835999999999999</v>
      </c>
      <c r="I334" s="223"/>
      <c r="J334" s="224">
        <f>ROUND(I334*H334,2)</f>
        <v>0</v>
      </c>
      <c r="K334" s="220" t="s">
        <v>141</v>
      </c>
      <c r="L334" s="44"/>
      <c r="M334" s="225" t="s">
        <v>1</v>
      </c>
      <c r="N334" s="226" t="s">
        <v>41</v>
      </c>
      <c r="O334" s="91"/>
      <c r="P334" s="227">
        <f>O334*H334</f>
        <v>0</v>
      </c>
      <c r="Q334" s="227">
        <v>0.00189</v>
      </c>
      <c r="R334" s="227">
        <f>Q334*H334</f>
        <v>0.11498003999999999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237</v>
      </c>
      <c r="AT334" s="229" t="s">
        <v>137</v>
      </c>
      <c r="AU334" s="229" t="s">
        <v>86</v>
      </c>
      <c r="AY334" s="17" t="s">
        <v>135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84</v>
      </c>
      <c r="BK334" s="230">
        <f>ROUND(I334*H334,2)</f>
        <v>0</v>
      </c>
      <c r="BL334" s="17" t="s">
        <v>237</v>
      </c>
      <c r="BM334" s="229" t="s">
        <v>529</v>
      </c>
    </row>
    <row r="335" s="2" customFormat="1" ht="24.15" customHeight="1">
      <c r="A335" s="38"/>
      <c r="B335" s="39"/>
      <c r="C335" s="218" t="s">
        <v>530</v>
      </c>
      <c r="D335" s="218" t="s">
        <v>137</v>
      </c>
      <c r="E335" s="219" t="s">
        <v>531</v>
      </c>
      <c r="F335" s="220" t="s">
        <v>532</v>
      </c>
      <c r="G335" s="221" t="s">
        <v>354</v>
      </c>
      <c r="H335" s="222">
        <v>812</v>
      </c>
      <c r="I335" s="223"/>
      <c r="J335" s="224">
        <f>ROUND(I335*H335,2)</f>
        <v>0</v>
      </c>
      <c r="K335" s="220" t="s">
        <v>141</v>
      </c>
      <c r="L335" s="44"/>
      <c r="M335" s="225" t="s">
        <v>1</v>
      </c>
      <c r="N335" s="226" t="s">
        <v>41</v>
      </c>
      <c r="O335" s="91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9" t="s">
        <v>237</v>
      </c>
      <c r="AT335" s="229" t="s">
        <v>137</v>
      </c>
      <c r="AU335" s="229" t="s">
        <v>86</v>
      </c>
      <c r="AY335" s="17" t="s">
        <v>135</v>
      </c>
      <c r="BE335" s="230">
        <f>IF(N335="základní",J335,0)</f>
        <v>0</v>
      </c>
      <c r="BF335" s="230">
        <f>IF(N335="snížená",J335,0)</f>
        <v>0</v>
      </c>
      <c r="BG335" s="230">
        <f>IF(N335="zákl. přenesená",J335,0)</f>
        <v>0</v>
      </c>
      <c r="BH335" s="230">
        <f>IF(N335="sníž. přenesená",J335,0)</f>
        <v>0</v>
      </c>
      <c r="BI335" s="230">
        <f>IF(N335="nulová",J335,0)</f>
        <v>0</v>
      </c>
      <c r="BJ335" s="17" t="s">
        <v>84</v>
      </c>
      <c r="BK335" s="230">
        <f>ROUND(I335*H335,2)</f>
        <v>0</v>
      </c>
      <c r="BL335" s="17" t="s">
        <v>237</v>
      </c>
      <c r="BM335" s="229" t="s">
        <v>533</v>
      </c>
    </row>
    <row r="336" s="14" customFormat="1">
      <c r="A336" s="14"/>
      <c r="B336" s="242"/>
      <c r="C336" s="243"/>
      <c r="D336" s="233" t="s">
        <v>144</v>
      </c>
      <c r="E336" s="244" t="s">
        <v>1</v>
      </c>
      <c r="F336" s="245" t="s">
        <v>534</v>
      </c>
      <c r="G336" s="243"/>
      <c r="H336" s="246">
        <v>696</v>
      </c>
      <c r="I336" s="247"/>
      <c r="J336" s="243"/>
      <c r="K336" s="243"/>
      <c r="L336" s="248"/>
      <c r="M336" s="249"/>
      <c r="N336" s="250"/>
      <c r="O336" s="250"/>
      <c r="P336" s="250"/>
      <c r="Q336" s="250"/>
      <c r="R336" s="250"/>
      <c r="S336" s="250"/>
      <c r="T336" s="25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2" t="s">
        <v>144</v>
      </c>
      <c r="AU336" s="252" t="s">
        <v>86</v>
      </c>
      <c r="AV336" s="14" t="s">
        <v>86</v>
      </c>
      <c r="AW336" s="14" t="s">
        <v>32</v>
      </c>
      <c r="AX336" s="14" t="s">
        <v>76</v>
      </c>
      <c r="AY336" s="252" t="s">
        <v>135</v>
      </c>
    </row>
    <row r="337" s="14" customFormat="1">
      <c r="A337" s="14"/>
      <c r="B337" s="242"/>
      <c r="C337" s="243"/>
      <c r="D337" s="233" t="s">
        <v>144</v>
      </c>
      <c r="E337" s="244" t="s">
        <v>1</v>
      </c>
      <c r="F337" s="245" t="s">
        <v>535</v>
      </c>
      <c r="G337" s="243"/>
      <c r="H337" s="246">
        <v>116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2" t="s">
        <v>144</v>
      </c>
      <c r="AU337" s="252" t="s">
        <v>86</v>
      </c>
      <c r="AV337" s="14" t="s">
        <v>86</v>
      </c>
      <c r="AW337" s="14" t="s">
        <v>32</v>
      </c>
      <c r="AX337" s="14" t="s">
        <v>76</v>
      </c>
      <c r="AY337" s="252" t="s">
        <v>135</v>
      </c>
    </row>
    <row r="338" s="15" customFormat="1">
      <c r="A338" s="15"/>
      <c r="B338" s="253"/>
      <c r="C338" s="254"/>
      <c r="D338" s="233" t="s">
        <v>144</v>
      </c>
      <c r="E338" s="255" t="s">
        <v>1</v>
      </c>
      <c r="F338" s="256" t="s">
        <v>148</v>
      </c>
      <c r="G338" s="254"/>
      <c r="H338" s="257">
        <v>812</v>
      </c>
      <c r="I338" s="258"/>
      <c r="J338" s="254"/>
      <c r="K338" s="254"/>
      <c r="L338" s="259"/>
      <c r="M338" s="260"/>
      <c r="N338" s="261"/>
      <c r="O338" s="261"/>
      <c r="P338" s="261"/>
      <c r="Q338" s="261"/>
      <c r="R338" s="261"/>
      <c r="S338" s="261"/>
      <c r="T338" s="262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3" t="s">
        <v>144</v>
      </c>
      <c r="AU338" s="263" t="s">
        <v>86</v>
      </c>
      <c r="AV338" s="15" t="s">
        <v>142</v>
      </c>
      <c r="AW338" s="15" t="s">
        <v>32</v>
      </c>
      <c r="AX338" s="15" t="s">
        <v>84</v>
      </c>
      <c r="AY338" s="263" t="s">
        <v>135</v>
      </c>
    </row>
    <row r="339" s="2" customFormat="1" ht="33" customHeight="1">
      <c r="A339" s="38"/>
      <c r="B339" s="39"/>
      <c r="C339" s="218" t="s">
        <v>536</v>
      </c>
      <c r="D339" s="218" t="s">
        <v>137</v>
      </c>
      <c r="E339" s="219" t="s">
        <v>537</v>
      </c>
      <c r="F339" s="220" t="s">
        <v>538</v>
      </c>
      <c r="G339" s="221" t="s">
        <v>354</v>
      </c>
      <c r="H339" s="222">
        <v>58</v>
      </c>
      <c r="I339" s="223"/>
      <c r="J339" s="224">
        <f>ROUND(I339*H339,2)</f>
        <v>0</v>
      </c>
      <c r="K339" s="220" t="s">
        <v>141</v>
      </c>
      <c r="L339" s="44"/>
      <c r="M339" s="225" t="s">
        <v>1</v>
      </c>
      <c r="N339" s="226" t="s">
        <v>41</v>
      </c>
      <c r="O339" s="91"/>
      <c r="P339" s="227">
        <f>O339*H339</f>
        <v>0</v>
      </c>
      <c r="Q339" s="227">
        <v>0</v>
      </c>
      <c r="R339" s="227">
        <f>Q339*H339</f>
        <v>0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237</v>
      </c>
      <c r="AT339" s="229" t="s">
        <v>137</v>
      </c>
      <c r="AU339" s="229" t="s">
        <v>86</v>
      </c>
      <c r="AY339" s="17" t="s">
        <v>135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84</v>
      </c>
      <c r="BK339" s="230">
        <f>ROUND(I339*H339,2)</f>
        <v>0</v>
      </c>
      <c r="BL339" s="17" t="s">
        <v>237</v>
      </c>
      <c r="BM339" s="229" t="s">
        <v>539</v>
      </c>
    </row>
    <row r="340" s="14" customFormat="1">
      <c r="A340" s="14"/>
      <c r="B340" s="242"/>
      <c r="C340" s="243"/>
      <c r="D340" s="233" t="s">
        <v>144</v>
      </c>
      <c r="E340" s="244" t="s">
        <v>1</v>
      </c>
      <c r="F340" s="245" t="s">
        <v>540</v>
      </c>
      <c r="G340" s="243"/>
      <c r="H340" s="246">
        <v>58</v>
      </c>
      <c r="I340" s="247"/>
      <c r="J340" s="243"/>
      <c r="K340" s="243"/>
      <c r="L340" s="248"/>
      <c r="M340" s="249"/>
      <c r="N340" s="250"/>
      <c r="O340" s="250"/>
      <c r="P340" s="250"/>
      <c r="Q340" s="250"/>
      <c r="R340" s="250"/>
      <c r="S340" s="250"/>
      <c r="T340" s="251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2" t="s">
        <v>144</v>
      </c>
      <c r="AU340" s="252" t="s">
        <v>86</v>
      </c>
      <c r="AV340" s="14" t="s">
        <v>86</v>
      </c>
      <c r="AW340" s="14" t="s">
        <v>32</v>
      </c>
      <c r="AX340" s="14" t="s">
        <v>84</v>
      </c>
      <c r="AY340" s="252" t="s">
        <v>135</v>
      </c>
    </row>
    <row r="341" s="2" customFormat="1" ht="24.15" customHeight="1">
      <c r="A341" s="38"/>
      <c r="B341" s="39"/>
      <c r="C341" s="218" t="s">
        <v>541</v>
      </c>
      <c r="D341" s="218" t="s">
        <v>137</v>
      </c>
      <c r="E341" s="219" t="s">
        <v>542</v>
      </c>
      <c r="F341" s="220" t="s">
        <v>543</v>
      </c>
      <c r="G341" s="221" t="s">
        <v>354</v>
      </c>
      <c r="H341" s="222">
        <v>417.60000000000002</v>
      </c>
      <c r="I341" s="223"/>
      <c r="J341" s="224">
        <f>ROUND(I341*H341,2)</f>
        <v>0</v>
      </c>
      <c r="K341" s="220" t="s">
        <v>141</v>
      </c>
      <c r="L341" s="44"/>
      <c r="M341" s="225" t="s">
        <v>1</v>
      </c>
      <c r="N341" s="226" t="s">
        <v>41</v>
      </c>
      <c r="O341" s="91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9" t="s">
        <v>237</v>
      </c>
      <c r="AT341" s="229" t="s">
        <v>137</v>
      </c>
      <c r="AU341" s="229" t="s">
        <v>86</v>
      </c>
      <c r="AY341" s="17" t="s">
        <v>135</v>
      </c>
      <c r="BE341" s="230">
        <f>IF(N341="základní",J341,0)</f>
        <v>0</v>
      </c>
      <c r="BF341" s="230">
        <f>IF(N341="snížená",J341,0)</f>
        <v>0</v>
      </c>
      <c r="BG341" s="230">
        <f>IF(N341="zákl. přenesená",J341,0)</f>
        <v>0</v>
      </c>
      <c r="BH341" s="230">
        <f>IF(N341="sníž. přenesená",J341,0)</f>
        <v>0</v>
      </c>
      <c r="BI341" s="230">
        <f>IF(N341="nulová",J341,0)</f>
        <v>0</v>
      </c>
      <c r="BJ341" s="17" t="s">
        <v>84</v>
      </c>
      <c r="BK341" s="230">
        <f>ROUND(I341*H341,2)</f>
        <v>0</v>
      </c>
      <c r="BL341" s="17" t="s">
        <v>237</v>
      </c>
      <c r="BM341" s="229" t="s">
        <v>544</v>
      </c>
    </row>
    <row r="342" s="13" customFormat="1">
      <c r="A342" s="13"/>
      <c r="B342" s="231"/>
      <c r="C342" s="232"/>
      <c r="D342" s="233" t="s">
        <v>144</v>
      </c>
      <c r="E342" s="234" t="s">
        <v>1</v>
      </c>
      <c r="F342" s="235" t="s">
        <v>300</v>
      </c>
      <c r="G342" s="232"/>
      <c r="H342" s="234" t="s">
        <v>1</v>
      </c>
      <c r="I342" s="236"/>
      <c r="J342" s="232"/>
      <c r="K342" s="232"/>
      <c r="L342" s="237"/>
      <c r="M342" s="238"/>
      <c r="N342" s="239"/>
      <c r="O342" s="239"/>
      <c r="P342" s="239"/>
      <c r="Q342" s="239"/>
      <c r="R342" s="239"/>
      <c r="S342" s="239"/>
      <c r="T342" s="24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1" t="s">
        <v>144</v>
      </c>
      <c r="AU342" s="241" t="s">
        <v>86</v>
      </c>
      <c r="AV342" s="13" t="s">
        <v>84</v>
      </c>
      <c r="AW342" s="13" t="s">
        <v>32</v>
      </c>
      <c r="AX342" s="13" t="s">
        <v>76</v>
      </c>
      <c r="AY342" s="241" t="s">
        <v>135</v>
      </c>
    </row>
    <row r="343" s="14" customFormat="1">
      <c r="A343" s="14"/>
      <c r="B343" s="242"/>
      <c r="C343" s="243"/>
      <c r="D343" s="233" t="s">
        <v>144</v>
      </c>
      <c r="E343" s="244" t="s">
        <v>1</v>
      </c>
      <c r="F343" s="245" t="s">
        <v>545</v>
      </c>
      <c r="G343" s="243"/>
      <c r="H343" s="246">
        <v>417.60000000000002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2" t="s">
        <v>144</v>
      </c>
      <c r="AU343" s="252" t="s">
        <v>86</v>
      </c>
      <c r="AV343" s="14" t="s">
        <v>86</v>
      </c>
      <c r="AW343" s="14" t="s">
        <v>32</v>
      </c>
      <c r="AX343" s="14" t="s">
        <v>76</v>
      </c>
      <c r="AY343" s="252" t="s">
        <v>135</v>
      </c>
    </row>
    <row r="344" s="15" customFormat="1">
      <c r="A344" s="15"/>
      <c r="B344" s="253"/>
      <c r="C344" s="254"/>
      <c r="D344" s="233" t="s">
        <v>144</v>
      </c>
      <c r="E344" s="255" t="s">
        <v>1</v>
      </c>
      <c r="F344" s="256" t="s">
        <v>148</v>
      </c>
      <c r="G344" s="254"/>
      <c r="H344" s="257">
        <v>417.60000000000002</v>
      </c>
      <c r="I344" s="258"/>
      <c r="J344" s="254"/>
      <c r="K344" s="254"/>
      <c r="L344" s="259"/>
      <c r="M344" s="260"/>
      <c r="N344" s="261"/>
      <c r="O344" s="261"/>
      <c r="P344" s="261"/>
      <c r="Q344" s="261"/>
      <c r="R344" s="261"/>
      <c r="S344" s="261"/>
      <c r="T344" s="262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3" t="s">
        <v>144</v>
      </c>
      <c r="AU344" s="263" t="s">
        <v>86</v>
      </c>
      <c r="AV344" s="15" t="s">
        <v>142</v>
      </c>
      <c r="AW344" s="15" t="s">
        <v>32</v>
      </c>
      <c r="AX344" s="15" t="s">
        <v>84</v>
      </c>
      <c r="AY344" s="263" t="s">
        <v>135</v>
      </c>
    </row>
    <row r="345" s="2" customFormat="1" ht="16.5" customHeight="1">
      <c r="A345" s="38"/>
      <c r="B345" s="39"/>
      <c r="C345" s="268" t="s">
        <v>546</v>
      </c>
      <c r="D345" s="268" t="s">
        <v>395</v>
      </c>
      <c r="E345" s="269" t="s">
        <v>547</v>
      </c>
      <c r="F345" s="270" t="s">
        <v>548</v>
      </c>
      <c r="G345" s="271" t="s">
        <v>151</v>
      </c>
      <c r="H345" s="272">
        <v>62.052999999999997</v>
      </c>
      <c r="I345" s="273"/>
      <c r="J345" s="274">
        <f>ROUND(I345*H345,2)</f>
        <v>0</v>
      </c>
      <c r="K345" s="270" t="s">
        <v>1</v>
      </c>
      <c r="L345" s="275"/>
      <c r="M345" s="276" t="s">
        <v>1</v>
      </c>
      <c r="N345" s="277" t="s">
        <v>41</v>
      </c>
      <c r="O345" s="91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9" t="s">
        <v>324</v>
      </c>
      <c r="AT345" s="229" t="s">
        <v>395</v>
      </c>
      <c r="AU345" s="229" t="s">
        <v>86</v>
      </c>
      <c r="AY345" s="17" t="s">
        <v>135</v>
      </c>
      <c r="BE345" s="230">
        <f>IF(N345="základní",J345,0)</f>
        <v>0</v>
      </c>
      <c r="BF345" s="230">
        <f>IF(N345="snížená",J345,0)</f>
        <v>0</v>
      </c>
      <c r="BG345" s="230">
        <f>IF(N345="zákl. přenesená",J345,0)</f>
        <v>0</v>
      </c>
      <c r="BH345" s="230">
        <f>IF(N345="sníž. přenesená",J345,0)</f>
        <v>0</v>
      </c>
      <c r="BI345" s="230">
        <f>IF(N345="nulová",J345,0)</f>
        <v>0</v>
      </c>
      <c r="BJ345" s="17" t="s">
        <v>84</v>
      </c>
      <c r="BK345" s="230">
        <f>ROUND(I345*H345,2)</f>
        <v>0</v>
      </c>
      <c r="BL345" s="17" t="s">
        <v>237</v>
      </c>
      <c r="BM345" s="229" t="s">
        <v>549</v>
      </c>
    </row>
    <row r="346" s="14" customFormat="1">
      <c r="A346" s="14"/>
      <c r="B346" s="242"/>
      <c r="C346" s="243"/>
      <c r="D346" s="233" t="s">
        <v>144</v>
      </c>
      <c r="E346" s="244" t="s">
        <v>1</v>
      </c>
      <c r="F346" s="245" t="s">
        <v>550</v>
      </c>
      <c r="G346" s="243"/>
      <c r="H346" s="246">
        <v>52.116</v>
      </c>
      <c r="I346" s="247"/>
      <c r="J346" s="243"/>
      <c r="K346" s="243"/>
      <c r="L346" s="248"/>
      <c r="M346" s="249"/>
      <c r="N346" s="250"/>
      <c r="O346" s="250"/>
      <c r="P346" s="250"/>
      <c r="Q346" s="250"/>
      <c r="R346" s="250"/>
      <c r="S346" s="250"/>
      <c r="T346" s="251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2" t="s">
        <v>144</v>
      </c>
      <c r="AU346" s="252" t="s">
        <v>86</v>
      </c>
      <c r="AV346" s="14" t="s">
        <v>86</v>
      </c>
      <c r="AW346" s="14" t="s">
        <v>32</v>
      </c>
      <c r="AX346" s="14" t="s">
        <v>76</v>
      </c>
      <c r="AY346" s="252" t="s">
        <v>135</v>
      </c>
    </row>
    <row r="347" s="14" customFormat="1">
      <c r="A347" s="14"/>
      <c r="B347" s="242"/>
      <c r="C347" s="243"/>
      <c r="D347" s="233" t="s">
        <v>144</v>
      </c>
      <c r="E347" s="244" t="s">
        <v>1</v>
      </c>
      <c r="F347" s="245" t="s">
        <v>551</v>
      </c>
      <c r="G347" s="243"/>
      <c r="H347" s="246">
        <v>7.6100000000000003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2" t="s">
        <v>144</v>
      </c>
      <c r="AU347" s="252" t="s">
        <v>86</v>
      </c>
      <c r="AV347" s="14" t="s">
        <v>86</v>
      </c>
      <c r="AW347" s="14" t="s">
        <v>32</v>
      </c>
      <c r="AX347" s="14" t="s">
        <v>76</v>
      </c>
      <c r="AY347" s="252" t="s">
        <v>135</v>
      </c>
    </row>
    <row r="348" s="14" customFormat="1">
      <c r="A348" s="14"/>
      <c r="B348" s="242"/>
      <c r="C348" s="243"/>
      <c r="D348" s="233" t="s">
        <v>144</v>
      </c>
      <c r="E348" s="244" t="s">
        <v>1</v>
      </c>
      <c r="F348" s="245" t="s">
        <v>552</v>
      </c>
      <c r="G348" s="243"/>
      <c r="H348" s="246">
        <v>1.1100000000000001</v>
      </c>
      <c r="I348" s="247"/>
      <c r="J348" s="243"/>
      <c r="K348" s="243"/>
      <c r="L348" s="248"/>
      <c r="M348" s="249"/>
      <c r="N348" s="250"/>
      <c r="O348" s="250"/>
      <c r="P348" s="250"/>
      <c r="Q348" s="250"/>
      <c r="R348" s="250"/>
      <c r="S348" s="250"/>
      <c r="T348" s="251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2" t="s">
        <v>144</v>
      </c>
      <c r="AU348" s="252" t="s">
        <v>86</v>
      </c>
      <c r="AV348" s="14" t="s">
        <v>86</v>
      </c>
      <c r="AW348" s="14" t="s">
        <v>32</v>
      </c>
      <c r="AX348" s="14" t="s">
        <v>76</v>
      </c>
      <c r="AY348" s="252" t="s">
        <v>135</v>
      </c>
    </row>
    <row r="349" s="15" customFormat="1">
      <c r="A349" s="15"/>
      <c r="B349" s="253"/>
      <c r="C349" s="254"/>
      <c r="D349" s="233" t="s">
        <v>144</v>
      </c>
      <c r="E349" s="255" t="s">
        <v>1</v>
      </c>
      <c r="F349" s="256" t="s">
        <v>148</v>
      </c>
      <c r="G349" s="254"/>
      <c r="H349" s="257">
        <v>60.835999999999999</v>
      </c>
      <c r="I349" s="258"/>
      <c r="J349" s="254"/>
      <c r="K349" s="254"/>
      <c r="L349" s="259"/>
      <c r="M349" s="260"/>
      <c r="N349" s="261"/>
      <c r="O349" s="261"/>
      <c r="P349" s="261"/>
      <c r="Q349" s="261"/>
      <c r="R349" s="261"/>
      <c r="S349" s="261"/>
      <c r="T349" s="262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3" t="s">
        <v>144</v>
      </c>
      <c r="AU349" s="263" t="s">
        <v>86</v>
      </c>
      <c r="AV349" s="15" t="s">
        <v>142</v>
      </c>
      <c r="AW349" s="15" t="s">
        <v>32</v>
      </c>
      <c r="AX349" s="15" t="s">
        <v>84</v>
      </c>
      <c r="AY349" s="263" t="s">
        <v>135</v>
      </c>
    </row>
    <row r="350" s="14" customFormat="1">
      <c r="A350" s="14"/>
      <c r="B350" s="242"/>
      <c r="C350" s="243"/>
      <c r="D350" s="233" t="s">
        <v>144</v>
      </c>
      <c r="E350" s="243"/>
      <c r="F350" s="245" t="s">
        <v>553</v>
      </c>
      <c r="G350" s="243"/>
      <c r="H350" s="246">
        <v>62.052999999999997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2" t="s">
        <v>144</v>
      </c>
      <c r="AU350" s="252" t="s">
        <v>86</v>
      </c>
      <c r="AV350" s="14" t="s">
        <v>86</v>
      </c>
      <c r="AW350" s="14" t="s">
        <v>4</v>
      </c>
      <c r="AX350" s="14" t="s">
        <v>84</v>
      </c>
      <c r="AY350" s="252" t="s">
        <v>135</v>
      </c>
    </row>
    <row r="351" s="2" customFormat="1" ht="24.15" customHeight="1">
      <c r="A351" s="38"/>
      <c r="B351" s="39"/>
      <c r="C351" s="218" t="s">
        <v>554</v>
      </c>
      <c r="D351" s="218" t="s">
        <v>137</v>
      </c>
      <c r="E351" s="219" t="s">
        <v>555</v>
      </c>
      <c r="F351" s="220" t="s">
        <v>556</v>
      </c>
      <c r="G351" s="221" t="s">
        <v>140</v>
      </c>
      <c r="H351" s="222">
        <v>636.70000000000005</v>
      </c>
      <c r="I351" s="223"/>
      <c r="J351" s="224">
        <f>ROUND(I351*H351,2)</f>
        <v>0</v>
      </c>
      <c r="K351" s="220" t="s">
        <v>141</v>
      </c>
      <c r="L351" s="44"/>
      <c r="M351" s="225" t="s">
        <v>1</v>
      </c>
      <c r="N351" s="226" t="s">
        <v>41</v>
      </c>
      <c r="O351" s="91"/>
      <c r="P351" s="227">
        <f>O351*H351</f>
        <v>0</v>
      </c>
      <c r="Q351" s="227">
        <v>0.01157</v>
      </c>
      <c r="R351" s="227">
        <f>Q351*H351</f>
        <v>7.3666190000000009</v>
      </c>
      <c r="S351" s="227">
        <v>0</v>
      </c>
      <c r="T351" s="228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9" t="s">
        <v>237</v>
      </c>
      <c r="AT351" s="229" t="s">
        <v>137</v>
      </c>
      <c r="AU351" s="229" t="s">
        <v>86</v>
      </c>
      <c r="AY351" s="17" t="s">
        <v>135</v>
      </c>
      <c r="BE351" s="230">
        <f>IF(N351="základní",J351,0)</f>
        <v>0</v>
      </c>
      <c r="BF351" s="230">
        <f>IF(N351="snížená",J351,0)</f>
        <v>0</v>
      </c>
      <c r="BG351" s="230">
        <f>IF(N351="zákl. přenesená",J351,0)</f>
        <v>0</v>
      </c>
      <c r="BH351" s="230">
        <f>IF(N351="sníž. přenesená",J351,0)</f>
        <v>0</v>
      </c>
      <c r="BI351" s="230">
        <f>IF(N351="nulová",J351,0)</f>
        <v>0</v>
      </c>
      <c r="BJ351" s="17" t="s">
        <v>84</v>
      </c>
      <c r="BK351" s="230">
        <f>ROUND(I351*H351,2)</f>
        <v>0</v>
      </c>
      <c r="BL351" s="17" t="s">
        <v>237</v>
      </c>
      <c r="BM351" s="229" t="s">
        <v>557</v>
      </c>
    </row>
    <row r="352" s="14" customFormat="1">
      <c r="A352" s="14"/>
      <c r="B352" s="242"/>
      <c r="C352" s="243"/>
      <c r="D352" s="233" t="s">
        <v>144</v>
      </c>
      <c r="E352" s="244" t="s">
        <v>1</v>
      </c>
      <c r="F352" s="245" t="s">
        <v>558</v>
      </c>
      <c r="G352" s="243"/>
      <c r="H352" s="246">
        <v>594</v>
      </c>
      <c r="I352" s="247"/>
      <c r="J352" s="243"/>
      <c r="K352" s="243"/>
      <c r="L352" s="248"/>
      <c r="M352" s="249"/>
      <c r="N352" s="250"/>
      <c r="O352" s="250"/>
      <c r="P352" s="250"/>
      <c r="Q352" s="250"/>
      <c r="R352" s="250"/>
      <c r="S352" s="250"/>
      <c r="T352" s="251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2" t="s">
        <v>144</v>
      </c>
      <c r="AU352" s="252" t="s">
        <v>86</v>
      </c>
      <c r="AV352" s="14" t="s">
        <v>86</v>
      </c>
      <c r="AW352" s="14" t="s">
        <v>32</v>
      </c>
      <c r="AX352" s="14" t="s">
        <v>76</v>
      </c>
      <c r="AY352" s="252" t="s">
        <v>135</v>
      </c>
    </row>
    <row r="353" s="14" customFormat="1">
      <c r="A353" s="14"/>
      <c r="B353" s="242"/>
      <c r="C353" s="243"/>
      <c r="D353" s="233" t="s">
        <v>144</v>
      </c>
      <c r="E353" s="244" t="s">
        <v>1</v>
      </c>
      <c r="F353" s="245" t="s">
        <v>559</v>
      </c>
      <c r="G353" s="243"/>
      <c r="H353" s="246">
        <v>42.700000000000003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2" t="s">
        <v>144</v>
      </c>
      <c r="AU353" s="252" t="s">
        <v>86</v>
      </c>
      <c r="AV353" s="14" t="s">
        <v>86</v>
      </c>
      <c r="AW353" s="14" t="s">
        <v>32</v>
      </c>
      <c r="AX353" s="14" t="s">
        <v>76</v>
      </c>
      <c r="AY353" s="252" t="s">
        <v>135</v>
      </c>
    </row>
    <row r="354" s="15" customFormat="1">
      <c r="A354" s="15"/>
      <c r="B354" s="253"/>
      <c r="C354" s="254"/>
      <c r="D354" s="233" t="s">
        <v>144</v>
      </c>
      <c r="E354" s="255" t="s">
        <v>1</v>
      </c>
      <c r="F354" s="256" t="s">
        <v>148</v>
      </c>
      <c r="G354" s="254"/>
      <c r="H354" s="257">
        <v>636.70000000000005</v>
      </c>
      <c r="I354" s="258"/>
      <c r="J354" s="254"/>
      <c r="K354" s="254"/>
      <c r="L354" s="259"/>
      <c r="M354" s="260"/>
      <c r="N354" s="261"/>
      <c r="O354" s="261"/>
      <c r="P354" s="261"/>
      <c r="Q354" s="261"/>
      <c r="R354" s="261"/>
      <c r="S354" s="261"/>
      <c r="T354" s="262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3" t="s">
        <v>144</v>
      </c>
      <c r="AU354" s="263" t="s">
        <v>86</v>
      </c>
      <c r="AV354" s="15" t="s">
        <v>142</v>
      </c>
      <c r="AW354" s="15" t="s">
        <v>32</v>
      </c>
      <c r="AX354" s="15" t="s">
        <v>84</v>
      </c>
      <c r="AY354" s="263" t="s">
        <v>135</v>
      </c>
    </row>
    <row r="355" s="2" customFormat="1" ht="24.15" customHeight="1">
      <c r="A355" s="38"/>
      <c r="B355" s="39"/>
      <c r="C355" s="218" t="s">
        <v>560</v>
      </c>
      <c r="D355" s="218" t="s">
        <v>137</v>
      </c>
      <c r="E355" s="219" t="s">
        <v>561</v>
      </c>
      <c r="F355" s="220" t="s">
        <v>562</v>
      </c>
      <c r="G355" s="221" t="s">
        <v>151</v>
      </c>
      <c r="H355" s="222">
        <v>71.528000000000006</v>
      </c>
      <c r="I355" s="223"/>
      <c r="J355" s="224">
        <f>ROUND(I355*H355,2)</f>
        <v>0</v>
      </c>
      <c r="K355" s="220" t="s">
        <v>141</v>
      </c>
      <c r="L355" s="44"/>
      <c r="M355" s="225" t="s">
        <v>1</v>
      </c>
      <c r="N355" s="226" t="s">
        <v>41</v>
      </c>
      <c r="O355" s="91"/>
      <c r="P355" s="227">
        <f>O355*H355</f>
        <v>0</v>
      </c>
      <c r="Q355" s="227">
        <v>0.023369999999999998</v>
      </c>
      <c r="R355" s="227">
        <f>Q355*H355</f>
        <v>1.6716093599999999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237</v>
      </c>
      <c r="AT355" s="229" t="s">
        <v>137</v>
      </c>
      <c r="AU355" s="229" t="s">
        <v>86</v>
      </c>
      <c r="AY355" s="17" t="s">
        <v>135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84</v>
      </c>
      <c r="BK355" s="230">
        <f>ROUND(I355*H355,2)</f>
        <v>0</v>
      </c>
      <c r="BL355" s="17" t="s">
        <v>237</v>
      </c>
      <c r="BM355" s="229" t="s">
        <v>563</v>
      </c>
    </row>
    <row r="356" s="14" customFormat="1">
      <c r="A356" s="14"/>
      <c r="B356" s="242"/>
      <c r="C356" s="243"/>
      <c r="D356" s="233" t="s">
        <v>144</v>
      </c>
      <c r="E356" s="244" t="s">
        <v>1</v>
      </c>
      <c r="F356" s="245" t="s">
        <v>564</v>
      </c>
      <c r="G356" s="243"/>
      <c r="H356" s="246">
        <v>71.528000000000006</v>
      </c>
      <c r="I356" s="247"/>
      <c r="J356" s="243"/>
      <c r="K356" s="243"/>
      <c r="L356" s="248"/>
      <c r="M356" s="249"/>
      <c r="N356" s="250"/>
      <c r="O356" s="250"/>
      <c r="P356" s="250"/>
      <c r="Q356" s="250"/>
      <c r="R356" s="250"/>
      <c r="S356" s="250"/>
      <c r="T356" s="251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2" t="s">
        <v>144</v>
      </c>
      <c r="AU356" s="252" t="s">
        <v>86</v>
      </c>
      <c r="AV356" s="14" t="s">
        <v>86</v>
      </c>
      <c r="AW356" s="14" t="s">
        <v>32</v>
      </c>
      <c r="AX356" s="14" t="s">
        <v>76</v>
      </c>
      <c r="AY356" s="252" t="s">
        <v>135</v>
      </c>
    </row>
    <row r="357" s="15" customFormat="1">
      <c r="A357" s="15"/>
      <c r="B357" s="253"/>
      <c r="C357" s="254"/>
      <c r="D357" s="233" t="s">
        <v>144</v>
      </c>
      <c r="E357" s="255" t="s">
        <v>1</v>
      </c>
      <c r="F357" s="256" t="s">
        <v>148</v>
      </c>
      <c r="G357" s="254"/>
      <c r="H357" s="257">
        <v>71.528000000000006</v>
      </c>
      <c r="I357" s="258"/>
      <c r="J357" s="254"/>
      <c r="K357" s="254"/>
      <c r="L357" s="259"/>
      <c r="M357" s="260"/>
      <c r="N357" s="261"/>
      <c r="O357" s="261"/>
      <c r="P357" s="261"/>
      <c r="Q357" s="261"/>
      <c r="R357" s="261"/>
      <c r="S357" s="261"/>
      <c r="T357" s="262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3" t="s">
        <v>144</v>
      </c>
      <c r="AU357" s="263" t="s">
        <v>86</v>
      </c>
      <c r="AV357" s="15" t="s">
        <v>142</v>
      </c>
      <c r="AW357" s="15" t="s">
        <v>32</v>
      </c>
      <c r="AX357" s="15" t="s">
        <v>84</v>
      </c>
      <c r="AY357" s="263" t="s">
        <v>135</v>
      </c>
    </row>
    <row r="358" s="2" customFormat="1" ht="24.15" customHeight="1">
      <c r="A358" s="38"/>
      <c r="B358" s="39"/>
      <c r="C358" s="218" t="s">
        <v>565</v>
      </c>
      <c r="D358" s="218" t="s">
        <v>137</v>
      </c>
      <c r="E358" s="219" t="s">
        <v>566</v>
      </c>
      <c r="F358" s="220" t="s">
        <v>567</v>
      </c>
      <c r="G358" s="221" t="s">
        <v>502</v>
      </c>
      <c r="H358" s="278"/>
      <c r="I358" s="223"/>
      <c r="J358" s="224">
        <f>ROUND(I358*H358,2)</f>
        <v>0</v>
      </c>
      <c r="K358" s="220" t="s">
        <v>474</v>
      </c>
      <c r="L358" s="44"/>
      <c r="M358" s="225" t="s">
        <v>1</v>
      </c>
      <c r="N358" s="226" t="s">
        <v>41</v>
      </c>
      <c r="O358" s="91"/>
      <c r="P358" s="227">
        <f>O358*H358</f>
        <v>0</v>
      </c>
      <c r="Q358" s="227">
        <v>0</v>
      </c>
      <c r="R358" s="227">
        <f>Q358*H358</f>
        <v>0</v>
      </c>
      <c r="S358" s="227">
        <v>0</v>
      </c>
      <c r="T358" s="228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9" t="s">
        <v>237</v>
      </c>
      <c r="AT358" s="229" t="s">
        <v>137</v>
      </c>
      <c r="AU358" s="229" t="s">
        <v>86</v>
      </c>
      <c r="AY358" s="17" t="s">
        <v>135</v>
      </c>
      <c r="BE358" s="230">
        <f>IF(N358="základní",J358,0)</f>
        <v>0</v>
      </c>
      <c r="BF358" s="230">
        <f>IF(N358="snížená",J358,0)</f>
        <v>0</v>
      </c>
      <c r="BG358" s="230">
        <f>IF(N358="zákl. přenesená",J358,0)</f>
        <v>0</v>
      </c>
      <c r="BH358" s="230">
        <f>IF(N358="sníž. přenesená",J358,0)</f>
        <v>0</v>
      </c>
      <c r="BI358" s="230">
        <f>IF(N358="nulová",J358,0)</f>
        <v>0</v>
      </c>
      <c r="BJ358" s="17" t="s">
        <v>84</v>
      </c>
      <c r="BK358" s="230">
        <f>ROUND(I358*H358,2)</f>
        <v>0</v>
      </c>
      <c r="BL358" s="17" t="s">
        <v>237</v>
      </c>
      <c r="BM358" s="229" t="s">
        <v>568</v>
      </c>
    </row>
    <row r="359" s="12" customFormat="1" ht="22.8" customHeight="1">
      <c r="A359" s="12"/>
      <c r="B359" s="202"/>
      <c r="C359" s="203"/>
      <c r="D359" s="204" t="s">
        <v>75</v>
      </c>
      <c r="E359" s="216" t="s">
        <v>569</v>
      </c>
      <c r="F359" s="216" t="s">
        <v>570</v>
      </c>
      <c r="G359" s="203"/>
      <c r="H359" s="203"/>
      <c r="I359" s="206"/>
      <c r="J359" s="217">
        <f>BK359</f>
        <v>0</v>
      </c>
      <c r="K359" s="203"/>
      <c r="L359" s="208"/>
      <c r="M359" s="209"/>
      <c r="N359" s="210"/>
      <c r="O359" s="210"/>
      <c r="P359" s="211">
        <f>SUM(P360:P378)</f>
        <v>0</v>
      </c>
      <c r="Q359" s="210"/>
      <c r="R359" s="211">
        <f>SUM(R360:R378)</f>
        <v>0.26958000000000004</v>
      </c>
      <c r="S359" s="210"/>
      <c r="T359" s="212">
        <f>SUM(T360:T378)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3" t="s">
        <v>86</v>
      </c>
      <c r="AT359" s="214" t="s">
        <v>75</v>
      </c>
      <c r="AU359" s="214" t="s">
        <v>84</v>
      </c>
      <c r="AY359" s="213" t="s">
        <v>135</v>
      </c>
      <c r="BK359" s="215">
        <f>SUM(BK360:BK378)</f>
        <v>0</v>
      </c>
    </row>
    <row r="360" s="2" customFormat="1" ht="24.15" customHeight="1">
      <c r="A360" s="38"/>
      <c r="B360" s="39"/>
      <c r="C360" s="218" t="s">
        <v>571</v>
      </c>
      <c r="D360" s="218" t="s">
        <v>137</v>
      </c>
      <c r="E360" s="219" t="s">
        <v>572</v>
      </c>
      <c r="F360" s="220" t="s">
        <v>573</v>
      </c>
      <c r="G360" s="221" t="s">
        <v>354</v>
      </c>
      <c r="H360" s="222">
        <v>57.100000000000001</v>
      </c>
      <c r="I360" s="223"/>
      <c r="J360" s="224">
        <f>ROUND(I360*H360,2)</f>
        <v>0</v>
      </c>
      <c r="K360" s="220" t="s">
        <v>474</v>
      </c>
      <c r="L360" s="44"/>
      <c r="M360" s="225" t="s">
        <v>1</v>
      </c>
      <c r="N360" s="226" t="s">
        <v>41</v>
      </c>
      <c r="O360" s="91"/>
      <c r="P360" s="227">
        <f>O360*H360</f>
        <v>0</v>
      </c>
      <c r="Q360" s="227">
        <v>0.00059000000000000003</v>
      </c>
      <c r="R360" s="227">
        <f>Q360*H360</f>
        <v>0.033689000000000004</v>
      </c>
      <c r="S360" s="227">
        <v>0</v>
      </c>
      <c r="T360" s="228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9" t="s">
        <v>237</v>
      </c>
      <c r="AT360" s="229" t="s">
        <v>137</v>
      </c>
      <c r="AU360" s="229" t="s">
        <v>86</v>
      </c>
      <c r="AY360" s="17" t="s">
        <v>135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17" t="s">
        <v>84</v>
      </c>
      <c r="BK360" s="230">
        <f>ROUND(I360*H360,2)</f>
        <v>0</v>
      </c>
      <c r="BL360" s="17" t="s">
        <v>237</v>
      </c>
      <c r="BM360" s="229" t="s">
        <v>574</v>
      </c>
    </row>
    <row r="361" s="2" customFormat="1">
      <c r="A361" s="38"/>
      <c r="B361" s="39"/>
      <c r="C361" s="40"/>
      <c r="D361" s="233" t="s">
        <v>186</v>
      </c>
      <c r="E361" s="40"/>
      <c r="F361" s="264" t="s">
        <v>575</v>
      </c>
      <c r="G361" s="40"/>
      <c r="H361" s="40"/>
      <c r="I361" s="265"/>
      <c r="J361" s="40"/>
      <c r="K361" s="40"/>
      <c r="L361" s="44"/>
      <c r="M361" s="266"/>
      <c r="N361" s="267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186</v>
      </c>
      <c r="AU361" s="17" t="s">
        <v>86</v>
      </c>
    </row>
    <row r="362" s="14" customFormat="1">
      <c r="A362" s="14"/>
      <c r="B362" s="242"/>
      <c r="C362" s="243"/>
      <c r="D362" s="233" t="s">
        <v>144</v>
      </c>
      <c r="E362" s="244" t="s">
        <v>1</v>
      </c>
      <c r="F362" s="245" t="s">
        <v>576</v>
      </c>
      <c r="G362" s="243"/>
      <c r="H362" s="246">
        <v>57.100000000000001</v>
      </c>
      <c r="I362" s="247"/>
      <c r="J362" s="243"/>
      <c r="K362" s="243"/>
      <c r="L362" s="248"/>
      <c r="M362" s="249"/>
      <c r="N362" s="250"/>
      <c r="O362" s="250"/>
      <c r="P362" s="250"/>
      <c r="Q362" s="250"/>
      <c r="R362" s="250"/>
      <c r="S362" s="250"/>
      <c r="T362" s="251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2" t="s">
        <v>144</v>
      </c>
      <c r="AU362" s="252" t="s">
        <v>86</v>
      </c>
      <c r="AV362" s="14" t="s">
        <v>86</v>
      </c>
      <c r="AW362" s="14" t="s">
        <v>32</v>
      </c>
      <c r="AX362" s="14" t="s">
        <v>84</v>
      </c>
      <c r="AY362" s="252" t="s">
        <v>135</v>
      </c>
    </row>
    <row r="363" s="2" customFormat="1" ht="24.15" customHeight="1">
      <c r="A363" s="38"/>
      <c r="B363" s="39"/>
      <c r="C363" s="218" t="s">
        <v>577</v>
      </c>
      <c r="D363" s="218" t="s">
        <v>137</v>
      </c>
      <c r="E363" s="219" t="s">
        <v>578</v>
      </c>
      <c r="F363" s="220" t="s">
        <v>579</v>
      </c>
      <c r="G363" s="221" t="s">
        <v>354</v>
      </c>
      <c r="H363" s="222">
        <v>84.900000000000006</v>
      </c>
      <c r="I363" s="223"/>
      <c r="J363" s="224">
        <f>ROUND(I363*H363,2)</f>
        <v>0</v>
      </c>
      <c r="K363" s="220" t="s">
        <v>141</v>
      </c>
      <c r="L363" s="44"/>
      <c r="M363" s="225" t="s">
        <v>1</v>
      </c>
      <c r="N363" s="226" t="s">
        <v>41</v>
      </c>
      <c r="O363" s="91"/>
      <c r="P363" s="227">
        <f>O363*H363</f>
        <v>0</v>
      </c>
      <c r="Q363" s="227">
        <v>0.00088999999999999995</v>
      </c>
      <c r="R363" s="227">
        <f>Q363*H363</f>
        <v>0.075561000000000003</v>
      </c>
      <c r="S363" s="227">
        <v>0</v>
      </c>
      <c r="T363" s="22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9" t="s">
        <v>237</v>
      </c>
      <c r="AT363" s="229" t="s">
        <v>137</v>
      </c>
      <c r="AU363" s="229" t="s">
        <v>86</v>
      </c>
      <c r="AY363" s="17" t="s">
        <v>135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7" t="s">
        <v>84</v>
      </c>
      <c r="BK363" s="230">
        <f>ROUND(I363*H363,2)</f>
        <v>0</v>
      </c>
      <c r="BL363" s="17" t="s">
        <v>237</v>
      </c>
      <c r="BM363" s="229" t="s">
        <v>580</v>
      </c>
    </row>
    <row r="364" s="2" customFormat="1">
      <c r="A364" s="38"/>
      <c r="B364" s="39"/>
      <c r="C364" s="40"/>
      <c r="D364" s="233" t="s">
        <v>186</v>
      </c>
      <c r="E364" s="40"/>
      <c r="F364" s="264" t="s">
        <v>581</v>
      </c>
      <c r="G364" s="40"/>
      <c r="H364" s="40"/>
      <c r="I364" s="265"/>
      <c r="J364" s="40"/>
      <c r="K364" s="40"/>
      <c r="L364" s="44"/>
      <c r="M364" s="266"/>
      <c r="N364" s="267"/>
      <c r="O364" s="91"/>
      <c r="P364" s="91"/>
      <c r="Q364" s="91"/>
      <c r="R364" s="91"/>
      <c r="S364" s="91"/>
      <c r="T364" s="92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186</v>
      </c>
      <c r="AU364" s="17" t="s">
        <v>86</v>
      </c>
    </row>
    <row r="365" s="2" customFormat="1" ht="37.8" customHeight="1">
      <c r="A365" s="38"/>
      <c r="B365" s="39"/>
      <c r="C365" s="218" t="s">
        <v>582</v>
      </c>
      <c r="D365" s="218" t="s">
        <v>137</v>
      </c>
      <c r="E365" s="219" t="s">
        <v>583</v>
      </c>
      <c r="F365" s="220" t="s">
        <v>584</v>
      </c>
      <c r="G365" s="221" t="s">
        <v>215</v>
      </c>
      <c r="H365" s="222">
        <v>1</v>
      </c>
      <c r="I365" s="223"/>
      <c r="J365" s="224">
        <f>ROUND(I365*H365,2)</f>
        <v>0</v>
      </c>
      <c r="K365" s="220" t="s">
        <v>1</v>
      </c>
      <c r="L365" s="44"/>
      <c r="M365" s="225" t="s">
        <v>1</v>
      </c>
      <c r="N365" s="226" t="s">
        <v>41</v>
      </c>
      <c r="O365" s="91"/>
      <c r="P365" s="227">
        <f>O365*H365</f>
        <v>0</v>
      </c>
      <c r="Q365" s="227">
        <v>0.00088999999999999995</v>
      </c>
      <c r="R365" s="227">
        <f>Q365*H365</f>
        <v>0.00088999999999999995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237</v>
      </c>
      <c r="AT365" s="229" t="s">
        <v>137</v>
      </c>
      <c r="AU365" s="229" t="s">
        <v>86</v>
      </c>
      <c r="AY365" s="17" t="s">
        <v>135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84</v>
      </c>
      <c r="BK365" s="230">
        <f>ROUND(I365*H365,2)</f>
        <v>0</v>
      </c>
      <c r="BL365" s="17" t="s">
        <v>237</v>
      </c>
      <c r="BM365" s="229" t="s">
        <v>585</v>
      </c>
    </row>
    <row r="366" s="2" customFormat="1">
      <c r="A366" s="38"/>
      <c r="B366" s="39"/>
      <c r="C366" s="40"/>
      <c r="D366" s="233" t="s">
        <v>186</v>
      </c>
      <c r="E366" s="40"/>
      <c r="F366" s="264" t="s">
        <v>586</v>
      </c>
      <c r="G366" s="40"/>
      <c r="H366" s="40"/>
      <c r="I366" s="265"/>
      <c r="J366" s="40"/>
      <c r="K366" s="40"/>
      <c r="L366" s="44"/>
      <c r="M366" s="266"/>
      <c r="N366" s="267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186</v>
      </c>
      <c r="AU366" s="17" t="s">
        <v>86</v>
      </c>
    </row>
    <row r="367" s="2" customFormat="1" ht="24.15" customHeight="1">
      <c r="A367" s="38"/>
      <c r="B367" s="39"/>
      <c r="C367" s="218" t="s">
        <v>587</v>
      </c>
      <c r="D367" s="218" t="s">
        <v>137</v>
      </c>
      <c r="E367" s="219" t="s">
        <v>588</v>
      </c>
      <c r="F367" s="220" t="s">
        <v>589</v>
      </c>
      <c r="G367" s="221" t="s">
        <v>354</v>
      </c>
      <c r="H367" s="222">
        <v>28.300000000000001</v>
      </c>
      <c r="I367" s="223"/>
      <c r="J367" s="224">
        <f>ROUND(I367*H367,2)</f>
        <v>0</v>
      </c>
      <c r="K367" s="220" t="s">
        <v>1</v>
      </c>
      <c r="L367" s="44"/>
      <c r="M367" s="225" t="s">
        <v>1</v>
      </c>
      <c r="N367" s="226" t="s">
        <v>41</v>
      </c>
      <c r="O367" s="91"/>
      <c r="P367" s="227">
        <f>O367*H367</f>
        <v>0</v>
      </c>
      <c r="Q367" s="227">
        <v>0.00088999999999999995</v>
      </c>
      <c r="R367" s="227">
        <f>Q367*H367</f>
        <v>0.025186999999999998</v>
      </c>
      <c r="S367" s="227">
        <v>0</v>
      </c>
      <c r="T367" s="228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9" t="s">
        <v>237</v>
      </c>
      <c r="AT367" s="229" t="s">
        <v>137</v>
      </c>
      <c r="AU367" s="229" t="s">
        <v>86</v>
      </c>
      <c r="AY367" s="17" t="s">
        <v>135</v>
      </c>
      <c r="BE367" s="230">
        <f>IF(N367="základní",J367,0)</f>
        <v>0</v>
      </c>
      <c r="BF367" s="230">
        <f>IF(N367="snížená",J367,0)</f>
        <v>0</v>
      </c>
      <c r="BG367" s="230">
        <f>IF(N367="zákl. přenesená",J367,0)</f>
        <v>0</v>
      </c>
      <c r="BH367" s="230">
        <f>IF(N367="sníž. přenesená",J367,0)</f>
        <v>0</v>
      </c>
      <c r="BI367" s="230">
        <f>IF(N367="nulová",J367,0)</f>
        <v>0</v>
      </c>
      <c r="BJ367" s="17" t="s">
        <v>84</v>
      </c>
      <c r="BK367" s="230">
        <f>ROUND(I367*H367,2)</f>
        <v>0</v>
      </c>
      <c r="BL367" s="17" t="s">
        <v>237</v>
      </c>
      <c r="BM367" s="229" t="s">
        <v>590</v>
      </c>
    </row>
    <row r="368" s="2" customFormat="1">
      <c r="A368" s="38"/>
      <c r="B368" s="39"/>
      <c r="C368" s="40"/>
      <c r="D368" s="233" t="s">
        <v>186</v>
      </c>
      <c r="E368" s="40"/>
      <c r="F368" s="264" t="s">
        <v>591</v>
      </c>
      <c r="G368" s="40"/>
      <c r="H368" s="40"/>
      <c r="I368" s="265"/>
      <c r="J368" s="40"/>
      <c r="K368" s="40"/>
      <c r="L368" s="44"/>
      <c r="M368" s="266"/>
      <c r="N368" s="267"/>
      <c r="O368" s="91"/>
      <c r="P368" s="91"/>
      <c r="Q368" s="91"/>
      <c r="R368" s="91"/>
      <c r="S368" s="91"/>
      <c r="T368" s="92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186</v>
      </c>
      <c r="AU368" s="17" t="s">
        <v>86</v>
      </c>
    </row>
    <row r="369" s="2" customFormat="1" ht="24.15" customHeight="1">
      <c r="A369" s="38"/>
      <c r="B369" s="39"/>
      <c r="C369" s="218" t="s">
        <v>592</v>
      </c>
      <c r="D369" s="218" t="s">
        <v>137</v>
      </c>
      <c r="E369" s="219" t="s">
        <v>593</v>
      </c>
      <c r="F369" s="220" t="s">
        <v>594</v>
      </c>
      <c r="G369" s="221" t="s">
        <v>354</v>
      </c>
      <c r="H369" s="222">
        <v>51</v>
      </c>
      <c r="I369" s="223"/>
      <c r="J369" s="224">
        <f>ROUND(I369*H369,2)</f>
        <v>0</v>
      </c>
      <c r="K369" s="220" t="s">
        <v>1</v>
      </c>
      <c r="L369" s="44"/>
      <c r="M369" s="225" t="s">
        <v>1</v>
      </c>
      <c r="N369" s="226" t="s">
        <v>41</v>
      </c>
      <c r="O369" s="91"/>
      <c r="P369" s="227">
        <f>O369*H369</f>
        <v>0</v>
      </c>
      <c r="Q369" s="227">
        <v>0.00088999999999999995</v>
      </c>
      <c r="R369" s="227">
        <f>Q369*H369</f>
        <v>0.04539</v>
      </c>
      <c r="S369" s="227">
        <v>0</v>
      </c>
      <c r="T369" s="228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9" t="s">
        <v>237</v>
      </c>
      <c r="AT369" s="229" t="s">
        <v>137</v>
      </c>
      <c r="AU369" s="229" t="s">
        <v>86</v>
      </c>
      <c r="AY369" s="17" t="s">
        <v>135</v>
      </c>
      <c r="BE369" s="230">
        <f>IF(N369="základní",J369,0)</f>
        <v>0</v>
      </c>
      <c r="BF369" s="230">
        <f>IF(N369="snížená",J369,0)</f>
        <v>0</v>
      </c>
      <c r="BG369" s="230">
        <f>IF(N369="zákl. přenesená",J369,0)</f>
        <v>0</v>
      </c>
      <c r="BH369" s="230">
        <f>IF(N369="sníž. přenesená",J369,0)</f>
        <v>0</v>
      </c>
      <c r="BI369" s="230">
        <f>IF(N369="nulová",J369,0)</f>
        <v>0</v>
      </c>
      <c r="BJ369" s="17" t="s">
        <v>84</v>
      </c>
      <c r="BK369" s="230">
        <f>ROUND(I369*H369,2)</f>
        <v>0</v>
      </c>
      <c r="BL369" s="17" t="s">
        <v>237</v>
      </c>
      <c r="BM369" s="229" t="s">
        <v>595</v>
      </c>
    </row>
    <row r="370" s="2" customFormat="1">
      <c r="A370" s="38"/>
      <c r="B370" s="39"/>
      <c r="C370" s="40"/>
      <c r="D370" s="233" t="s">
        <v>186</v>
      </c>
      <c r="E370" s="40"/>
      <c r="F370" s="264" t="s">
        <v>596</v>
      </c>
      <c r="G370" s="40"/>
      <c r="H370" s="40"/>
      <c r="I370" s="265"/>
      <c r="J370" s="40"/>
      <c r="K370" s="40"/>
      <c r="L370" s="44"/>
      <c r="M370" s="266"/>
      <c r="N370" s="267"/>
      <c r="O370" s="91"/>
      <c r="P370" s="91"/>
      <c r="Q370" s="91"/>
      <c r="R370" s="91"/>
      <c r="S370" s="91"/>
      <c r="T370" s="92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186</v>
      </c>
      <c r="AU370" s="17" t="s">
        <v>86</v>
      </c>
    </row>
    <row r="371" s="2" customFormat="1" ht="24.15" customHeight="1">
      <c r="A371" s="38"/>
      <c r="B371" s="39"/>
      <c r="C371" s="218" t="s">
        <v>597</v>
      </c>
      <c r="D371" s="218" t="s">
        <v>137</v>
      </c>
      <c r="E371" s="219" t="s">
        <v>598</v>
      </c>
      <c r="F371" s="220" t="s">
        <v>599</v>
      </c>
      <c r="G371" s="221" t="s">
        <v>354</v>
      </c>
      <c r="H371" s="222">
        <v>28.300000000000001</v>
      </c>
      <c r="I371" s="223"/>
      <c r="J371" s="224">
        <f>ROUND(I371*H371,2)</f>
        <v>0</v>
      </c>
      <c r="K371" s="220" t="s">
        <v>1</v>
      </c>
      <c r="L371" s="44"/>
      <c r="M371" s="225" t="s">
        <v>1</v>
      </c>
      <c r="N371" s="226" t="s">
        <v>41</v>
      </c>
      <c r="O371" s="91"/>
      <c r="P371" s="227">
        <f>O371*H371</f>
        <v>0</v>
      </c>
      <c r="Q371" s="227">
        <v>0.00088999999999999995</v>
      </c>
      <c r="R371" s="227">
        <f>Q371*H371</f>
        <v>0.025186999999999998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237</v>
      </c>
      <c r="AT371" s="229" t="s">
        <v>137</v>
      </c>
      <c r="AU371" s="229" t="s">
        <v>86</v>
      </c>
      <c r="AY371" s="17" t="s">
        <v>135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84</v>
      </c>
      <c r="BK371" s="230">
        <f>ROUND(I371*H371,2)</f>
        <v>0</v>
      </c>
      <c r="BL371" s="17" t="s">
        <v>237</v>
      </c>
      <c r="BM371" s="229" t="s">
        <v>600</v>
      </c>
    </row>
    <row r="372" s="2" customFormat="1">
      <c r="A372" s="38"/>
      <c r="B372" s="39"/>
      <c r="C372" s="40"/>
      <c r="D372" s="233" t="s">
        <v>186</v>
      </c>
      <c r="E372" s="40"/>
      <c r="F372" s="264" t="s">
        <v>601</v>
      </c>
      <c r="G372" s="40"/>
      <c r="H372" s="40"/>
      <c r="I372" s="265"/>
      <c r="J372" s="40"/>
      <c r="K372" s="40"/>
      <c r="L372" s="44"/>
      <c r="M372" s="266"/>
      <c r="N372" s="267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186</v>
      </c>
      <c r="AU372" s="17" t="s">
        <v>86</v>
      </c>
    </row>
    <row r="373" s="2" customFormat="1" ht="21.75" customHeight="1">
      <c r="A373" s="38"/>
      <c r="B373" s="39"/>
      <c r="C373" s="218" t="s">
        <v>602</v>
      </c>
      <c r="D373" s="218" t="s">
        <v>137</v>
      </c>
      <c r="E373" s="219" t="s">
        <v>603</v>
      </c>
      <c r="F373" s="220" t="s">
        <v>604</v>
      </c>
      <c r="G373" s="221" t="s">
        <v>354</v>
      </c>
      <c r="H373" s="222">
        <v>28.300000000000001</v>
      </c>
      <c r="I373" s="223"/>
      <c r="J373" s="224">
        <f>ROUND(I373*H373,2)</f>
        <v>0</v>
      </c>
      <c r="K373" s="220" t="s">
        <v>141</v>
      </c>
      <c r="L373" s="44"/>
      <c r="M373" s="225" t="s">
        <v>1</v>
      </c>
      <c r="N373" s="226" t="s">
        <v>41</v>
      </c>
      <c r="O373" s="91"/>
      <c r="P373" s="227">
        <f>O373*H373</f>
        <v>0</v>
      </c>
      <c r="Q373" s="227">
        <v>0.00092000000000000003</v>
      </c>
      <c r="R373" s="227">
        <f>Q373*H373</f>
        <v>0.026036</v>
      </c>
      <c r="S373" s="227">
        <v>0</v>
      </c>
      <c r="T373" s="228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9" t="s">
        <v>237</v>
      </c>
      <c r="AT373" s="229" t="s">
        <v>137</v>
      </c>
      <c r="AU373" s="229" t="s">
        <v>86</v>
      </c>
      <c r="AY373" s="17" t="s">
        <v>135</v>
      </c>
      <c r="BE373" s="230">
        <f>IF(N373="základní",J373,0)</f>
        <v>0</v>
      </c>
      <c r="BF373" s="230">
        <f>IF(N373="snížená",J373,0)</f>
        <v>0</v>
      </c>
      <c r="BG373" s="230">
        <f>IF(N373="zákl. přenesená",J373,0)</f>
        <v>0</v>
      </c>
      <c r="BH373" s="230">
        <f>IF(N373="sníž. přenesená",J373,0)</f>
        <v>0</v>
      </c>
      <c r="BI373" s="230">
        <f>IF(N373="nulová",J373,0)</f>
        <v>0</v>
      </c>
      <c r="BJ373" s="17" t="s">
        <v>84</v>
      </c>
      <c r="BK373" s="230">
        <f>ROUND(I373*H373,2)</f>
        <v>0</v>
      </c>
      <c r="BL373" s="17" t="s">
        <v>237</v>
      </c>
      <c r="BM373" s="229" t="s">
        <v>605</v>
      </c>
    </row>
    <row r="374" s="2" customFormat="1">
      <c r="A374" s="38"/>
      <c r="B374" s="39"/>
      <c r="C374" s="40"/>
      <c r="D374" s="233" t="s">
        <v>186</v>
      </c>
      <c r="E374" s="40"/>
      <c r="F374" s="264" t="s">
        <v>606</v>
      </c>
      <c r="G374" s="40"/>
      <c r="H374" s="40"/>
      <c r="I374" s="265"/>
      <c r="J374" s="40"/>
      <c r="K374" s="40"/>
      <c r="L374" s="44"/>
      <c r="M374" s="266"/>
      <c r="N374" s="267"/>
      <c r="O374" s="91"/>
      <c r="P374" s="91"/>
      <c r="Q374" s="91"/>
      <c r="R374" s="91"/>
      <c r="S374" s="91"/>
      <c r="T374" s="92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186</v>
      </c>
      <c r="AU374" s="17" t="s">
        <v>86</v>
      </c>
    </row>
    <row r="375" s="2" customFormat="1" ht="24.15" customHeight="1">
      <c r="A375" s="38"/>
      <c r="B375" s="39"/>
      <c r="C375" s="218" t="s">
        <v>607</v>
      </c>
      <c r="D375" s="218" t="s">
        <v>137</v>
      </c>
      <c r="E375" s="219" t="s">
        <v>608</v>
      </c>
      <c r="F375" s="220" t="s">
        <v>609</v>
      </c>
      <c r="G375" s="221" t="s">
        <v>509</v>
      </c>
      <c r="H375" s="222">
        <v>2</v>
      </c>
      <c r="I375" s="223"/>
      <c r="J375" s="224">
        <f>ROUND(I375*H375,2)</f>
        <v>0</v>
      </c>
      <c r="K375" s="220" t="s">
        <v>141</v>
      </c>
      <c r="L375" s="44"/>
      <c r="M375" s="225" t="s">
        <v>1</v>
      </c>
      <c r="N375" s="226" t="s">
        <v>41</v>
      </c>
      <c r="O375" s="91"/>
      <c r="P375" s="227">
        <f>O375*H375</f>
        <v>0</v>
      </c>
      <c r="Q375" s="227">
        <v>0.00019000000000000001</v>
      </c>
      <c r="R375" s="227">
        <f>Q375*H375</f>
        <v>0.00038000000000000002</v>
      </c>
      <c r="S375" s="227">
        <v>0</v>
      </c>
      <c r="T375" s="228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9" t="s">
        <v>237</v>
      </c>
      <c r="AT375" s="229" t="s">
        <v>137</v>
      </c>
      <c r="AU375" s="229" t="s">
        <v>86</v>
      </c>
      <c r="AY375" s="17" t="s">
        <v>135</v>
      </c>
      <c r="BE375" s="230">
        <f>IF(N375="základní",J375,0)</f>
        <v>0</v>
      </c>
      <c r="BF375" s="230">
        <f>IF(N375="snížená",J375,0)</f>
        <v>0</v>
      </c>
      <c r="BG375" s="230">
        <f>IF(N375="zákl. přenesená",J375,0)</f>
        <v>0</v>
      </c>
      <c r="BH375" s="230">
        <f>IF(N375="sníž. přenesená",J375,0)</f>
        <v>0</v>
      </c>
      <c r="BI375" s="230">
        <f>IF(N375="nulová",J375,0)</f>
        <v>0</v>
      </c>
      <c r="BJ375" s="17" t="s">
        <v>84</v>
      </c>
      <c r="BK375" s="230">
        <f>ROUND(I375*H375,2)</f>
        <v>0</v>
      </c>
      <c r="BL375" s="17" t="s">
        <v>237</v>
      </c>
      <c r="BM375" s="229" t="s">
        <v>610</v>
      </c>
    </row>
    <row r="376" s="2" customFormat="1" ht="24.15" customHeight="1">
      <c r="A376" s="38"/>
      <c r="B376" s="39"/>
      <c r="C376" s="218" t="s">
        <v>611</v>
      </c>
      <c r="D376" s="218" t="s">
        <v>137</v>
      </c>
      <c r="E376" s="219" t="s">
        <v>612</v>
      </c>
      <c r="F376" s="220" t="s">
        <v>613</v>
      </c>
      <c r="G376" s="221" t="s">
        <v>354</v>
      </c>
      <c r="H376" s="222">
        <v>27</v>
      </c>
      <c r="I376" s="223"/>
      <c r="J376" s="224">
        <f>ROUND(I376*H376,2)</f>
        <v>0</v>
      </c>
      <c r="K376" s="220" t="s">
        <v>141</v>
      </c>
      <c r="L376" s="44"/>
      <c r="M376" s="225" t="s">
        <v>1</v>
      </c>
      <c r="N376" s="226" t="s">
        <v>41</v>
      </c>
      <c r="O376" s="91"/>
      <c r="P376" s="227">
        <f>O376*H376</f>
        <v>0</v>
      </c>
      <c r="Q376" s="227">
        <v>0.0013799999999999999</v>
      </c>
      <c r="R376" s="227">
        <f>Q376*H376</f>
        <v>0.037260000000000001</v>
      </c>
      <c r="S376" s="227">
        <v>0</v>
      </c>
      <c r="T376" s="228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9" t="s">
        <v>237</v>
      </c>
      <c r="AT376" s="229" t="s">
        <v>137</v>
      </c>
      <c r="AU376" s="229" t="s">
        <v>86</v>
      </c>
      <c r="AY376" s="17" t="s">
        <v>135</v>
      </c>
      <c r="BE376" s="230">
        <f>IF(N376="základní",J376,0)</f>
        <v>0</v>
      </c>
      <c r="BF376" s="230">
        <f>IF(N376="snížená",J376,0)</f>
        <v>0</v>
      </c>
      <c r="BG376" s="230">
        <f>IF(N376="zákl. přenesená",J376,0)</f>
        <v>0</v>
      </c>
      <c r="BH376" s="230">
        <f>IF(N376="sníž. přenesená",J376,0)</f>
        <v>0</v>
      </c>
      <c r="BI376" s="230">
        <f>IF(N376="nulová",J376,0)</f>
        <v>0</v>
      </c>
      <c r="BJ376" s="17" t="s">
        <v>84</v>
      </c>
      <c r="BK376" s="230">
        <f>ROUND(I376*H376,2)</f>
        <v>0</v>
      </c>
      <c r="BL376" s="17" t="s">
        <v>237</v>
      </c>
      <c r="BM376" s="229" t="s">
        <v>614</v>
      </c>
    </row>
    <row r="377" s="2" customFormat="1">
      <c r="A377" s="38"/>
      <c r="B377" s="39"/>
      <c r="C377" s="40"/>
      <c r="D377" s="233" t="s">
        <v>186</v>
      </c>
      <c r="E377" s="40"/>
      <c r="F377" s="264" t="s">
        <v>615</v>
      </c>
      <c r="G377" s="40"/>
      <c r="H377" s="40"/>
      <c r="I377" s="265"/>
      <c r="J377" s="40"/>
      <c r="K377" s="40"/>
      <c r="L377" s="44"/>
      <c r="M377" s="266"/>
      <c r="N377" s="267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186</v>
      </c>
      <c r="AU377" s="17" t="s">
        <v>86</v>
      </c>
    </row>
    <row r="378" s="2" customFormat="1" ht="33" customHeight="1">
      <c r="A378" s="38"/>
      <c r="B378" s="39"/>
      <c r="C378" s="218" t="s">
        <v>616</v>
      </c>
      <c r="D378" s="218" t="s">
        <v>137</v>
      </c>
      <c r="E378" s="219" t="s">
        <v>617</v>
      </c>
      <c r="F378" s="220" t="s">
        <v>618</v>
      </c>
      <c r="G378" s="221" t="s">
        <v>502</v>
      </c>
      <c r="H378" s="278"/>
      <c r="I378" s="223"/>
      <c r="J378" s="224">
        <f>ROUND(I378*H378,2)</f>
        <v>0</v>
      </c>
      <c r="K378" s="220" t="s">
        <v>474</v>
      </c>
      <c r="L378" s="44"/>
      <c r="M378" s="225" t="s">
        <v>1</v>
      </c>
      <c r="N378" s="226" t="s">
        <v>41</v>
      </c>
      <c r="O378" s="91"/>
      <c r="P378" s="227">
        <f>O378*H378</f>
        <v>0</v>
      </c>
      <c r="Q378" s="227">
        <v>0</v>
      </c>
      <c r="R378" s="227">
        <f>Q378*H378</f>
        <v>0</v>
      </c>
      <c r="S378" s="227">
        <v>0</v>
      </c>
      <c r="T378" s="228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9" t="s">
        <v>237</v>
      </c>
      <c r="AT378" s="229" t="s">
        <v>137</v>
      </c>
      <c r="AU378" s="229" t="s">
        <v>86</v>
      </c>
      <c r="AY378" s="17" t="s">
        <v>135</v>
      </c>
      <c r="BE378" s="230">
        <f>IF(N378="základní",J378,0)</f>
        <v>0</v>
      </c>
      <c r="BF378" s="230">
        <f>IF(N378="snížená",J378,0)</f>
        <v>0</v>
      </c>
      <c r="BG378" s="230">
        <f>IF(N378="zákl. přenesená",J378,0)</f>
        <v>0</v>
      </c>
      <c r="BH378" s="230">
        <f>IF(N378="sníž. přenesená",J378,0)</f>
        <v>0</v>
      </c>
      <c r="BI378" s="230">
        <f>IF(N378="nulová",J378,0)</f>
        <v>0</v>
      </c>
      <c r="BJ378" s="17" t="s">
        <v>84</v>
      </c>
      <c r="BK378" s="230">
        <f>ROUND(I378*H378,2)</f>
        <v>0</v>
      </c>
      <c r="BL378" s="17" t="s">
        <v>237</v>
      </c>
      <c r="BM378" s="229" t="s">
        <v>619</v>
      </c>
    </row>
    <row r="379" s="12" customFormat="1" ht="22.8" customHeight="1">
      <c r="A379" s="12"/>
      <c r="B379" s="202"/>
      <c r="C379" s="203"/>
      <c r="D379" s="204" t="s">
        <v>75</v>
      </c>
      <c r="E379" s="216" t="s">
        <v>620</v>
      </c>
      <c r="F379" s="216" t="s">
        <v>621</v>
      </c>
      <c r="G379" s="203"/>
      <c r="H379" s="203"/>
      <c r="I379" s="206"/>
      <c r="J379" s="217">
        <f>BK379</f>
        <v>0</v>
      </c>
      <c r="K379" s="203"/>
      <c r="L379" s="208"/>
      <c r="M379" s="209"/>
      <c r="N379" s="210"/>
      <c r="O379" s="210"/>
      <c r="P379" s="211">
        <f>SUM(P380:P400)</f>
        <v>0</v>
      </c>
      <c r="Q379" s="210"/>
      <c r="R379" s="211">
        <f>SUM(R380:R400)</f>
        <v>0.0039900000000000005</v>
      </c>
      <c r="S379" s="210"/>
      <c r="T379" s="212">
        <f>SUM(T380:T400)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13" t="s">
        <v>86</v>
      </c>
      <c r="AT379" s="214" t="s">
        <v>75</v>
      </c>
      <c r="AU379" s="214" t="s">
        <v>84</v>
      </c>
      <c r="AY379" s="213" t="s">
        <v>135</v>
      </c>
      <c r="BK379" s="215">
        <f>SUM(BK380:BK400)</f>
        <v>0</v>
      </c>
    </row>
    <row r="380" s="2" customFormat="1" ht="37.8" customHeight="1">
      <c r="A380" s="38"/>
      <c r="B380" s="39"/>
      <c r="C380" s="218" t="s">
        <v>622</v>
      </c>
      <c r="D380" s="218" t="s">
        <v>137</v>
      </c>
      <c r="E380" s="219" t="s">
        <v>623</v>
      </c>
      <c r="F380" s="220" t="s">
        <v>624</v>
      </c>
      <c r="G380" s="221" t="s">
        <v>509</v>
      </c>
      <c r="H380" s="222">
        <v>8</v>
      </c>
      <c r="I380" s="223"/>
      <c r="J380" s="224">
        <f>ROUND(I380*H380,2)</f>
        <v>0</v>
      </c>
      <c r="K380" s="220" t="s">
        <v>1</v>
      </c>
      <c r="L380" s="44"/>
      <c r="M380" s="225" t="s">
        <v>1</v>
      </c>
      <c r="N380" s="226" t="s">
        <v>41</v>
      </c>
      <c r="O380" s="91"/>
      <c r="P380" s="227">
        <f>O380*H380</f>
        <v>0</v>
      </c>
      <c r="Q380" s="227">
        <v>0.00019000000000000001</v>
      </c>
      <c r="R380" s="227">
        <f>Q380*H380</f>
        <v>0.0015200000000000001</v>
      </c>
      <c r="S380" s="227">
        <v>0</v>
      </c>
      <c r="T380" s="228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9" t="s">
        <v>237</v>
      </c>
      <c r="AT380" s="229" t="s">
        <v>137</v>
      </c>
      <c r="AU380" s="229" t="s">
        <v>86</v>
      </c>
      <c r="AY380" s="17" t="s">
        <v>135</v>
      </c>
      <c r="BE380" s="230">
        <f>IF(N380="základní",J380,0)</f>
        <v>0</v>
      </c>
      <c r="BF380" s="230">
        <f>IF(N380="snížená",J380,0)</f>
        <v>0</v>
      </c>
      <c r="BG380" s="230">
        <f>IF(N380="zákl. přenesená",J380,0)</f>
        <v>0</v>
      </c>
      <c r="BH380" s="230">
        <f>IF(N380="sníž. přenesená",J380,0)</f>
        <v>0</v>
      </c>
      <c r="BI380" s="230">
        <f>IF(N380="nulová",J380,0)</f>
        <v>0</v>
      </c>
      <c r="BJ380" s="17" t="s">
        <v>84</v>
      </c>
      <c r="BK380" s="230">
        <f>ROUND(I380*H380,2)</f>
        <v>0</v>
      </c>
      <c r="BL380" s="17" t="s">
        <v>237</v>
      </c>
      <c r="BM380" s="229" t="s">
        <v>625</v>
      </c>
    </row>
    <row r="381" s="2" customFormat="1">
      <c r="A381" s="38"/>
      <c r="B381" s="39"/>
      <c r="C381" s="40"/>
      <c r="D381" s="233" t="s">
        <v>186</v>
      </c>
      <c r="E381" s="40"/>
      <c r="F381" s="264" t="s">
        <v>586</v>
      </c>
      <c r="G381" s="40"/>
      <c r="H381" s="40"/>
      <c r="I381" s="265"/>
      <c r="J381" s="40"/>
      <c r="K381" s="40"/>
      <c r="L381" s="44"/>
      <c r="M381" s="266"/>
      <c r="N381" s="267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186</v>
      </c>
      <c r="AU381" s="17" t="s">
        <v>86</v>
      </c>
    </row>
    <row r="382" s="14" customFormat="1">
      <c r="A382" s="14"/>
      <c r="B382" s="242"/>
      <c r="C382" s="243"/>
      <c r="D382" s="233" t="s">
        <v>144</v>
      </c>
      <c r="E382" s="244" t="s">
        <v>1</v>
      </c>
      <c r="F382" s="245" t="s">
        <v>182</v>
      </c>
      <c r="G382" s="243"/>
      <c r="H382" s="246">
        <v>8</v>
      </c>
      <c r="I382" s="247"/>
      <c r="J382" s="243"/>
      <c r="K382" s="243"/>
      <c r="L382" s="248"/>
      <c r="M382" s="249"/>
      <c r="N382" s="250"/>
      <c r="O382" s="250"/>
      <c r="P382" s="250"/>
      <c r="Q382" s="250"/>
      <c r="R382" s="250"/>
      <c r="S382" s="250"/>
      <c r="T382" s="251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2" t="s">
        <v>144</v>
      </c>
      <c r="AU382" s="252" t="s">
        <v>86</v>
      </c>
      <c r="AV382" s="14" t="s">
        <v>86</v>
      </c>
      <c r="AW382" s="14" t="s">
        <v>32</v>
      </c>
      <c r="AX382" s="14" t="s">
        <v>84</v>
      </c>
      <c r="AY382" s="252" t="s">
        <v>135</v>
      </c>
    </row>
    <row r="383" s="2" customFormat="1" ht="37.8" customHeight="1">
      <c r="A383" s="38"/>
      <c r="B383" s="39"/>
      <c r="C383" s="218" t="s">
        <v>626</v>
      </c>
      <c r="D383" s="218" t="s">
        <v>137</v>
      </c>
      <c r="E383" s="219" t="s">
        <v>627</v>
      </c>
      <c r="F383" s="220" t="s">
        <v>628</v>
      </c>
      <c r="G383" s="221" t="s">
        <v>509</v>
      </c>
      <c r="H383" s="222">
        <v>4</v>
      </c>
      <c r="I383" s="223"/>
      <c r="J383" s="224">
        <f>ROUND(I383*H383,2)</f>
        <v>0</v>
      </c>
      <c r="K383" s="220" t="s">
        <v>1</v>
      </c>
      <c r="L383" s="44"/>
      <c r="M383" s="225" t="s">
        <v>1</v>
      </c>
      <c r="N383" s="226" t="s">
        <v>41</v>
      </c>
      <c r="O383" s="91"/>
      <c r="P383" s="227">
        <f>O383*H383</f>
        <v>0</v>
      </c>
      <c r="Q383" s="227">
        <v>0.00019000000000000001</v>
      </c>
      <c r="R383" s="227">
        <f>Q383*H383</f>
        <v>0.00076000000000000004</v>
      </c>
      <c r="S383" s="227">
        <v>0</v>
      </c>
      <c r="T383" s="228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9" t="s">
        <v>237</v>
      </c>
      <c r="AT383" s="229" t="s">
        <v>137</v>
      </c>
      <c r="AU383" s="229" t="s">
        <v>86</v>
      </c>
      <c r="AY383" s="17" t="s">
        <v>135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7" t="s">
        <v>84</v>
      </c>
      <c r="BK383" s="230">
        <f>ROUND(I383*H383,2)</f>
        <v>0</v>
      </c>
      <c r="BL383" s="17" t="s">
        <v>237</v>
      </c>
      <c r="BM383" s="229" t="s">
        <v>629</v>
      </c>
    </row>
    <row r="384" s="2" customFormat="1">
      <c r="A384" s="38"/>
      <c r="B384" s="39"/>
      <c r="C384" s="40"/>
      <c r="D384" s="233" t="s">
        <v>186</v>
      </c>
      <c r="E384" s="40"/>
      <c r="F384" s="264" t="s">
        <v>586</v>
      </c>
      <c r="G384" s="40"/>
      <c r="H384" s="40"/>
      <c r="I384" s="265"/>
      <c r="J384" s="40"/>
      <c r="K384" s="40"/>
      <c r="L384" s="44"/>
      <c r="M384" s="266"/>
      <c r="N384" s="267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186</v>
      </c>
      <c r="AU384" s="17" t="s">
        <v>86</v>
      </c>
    </row>
    <row r="385" s="14" customFormat="1">
      <c r="A385" s="14"/>
      <c r="B385" s="242"/>
      <c r="C385" s="243"/>
      <c r="D385" s="233" t="s">
        <v>144</v>
      </c>
      <c r="E385" s="244" t="s">
        <v>1</v>
      </c>
      <c r="F385" s="245" t="s">
        <v>142</v>
      </c>
      <c r="G385" s="243"/>
      <c r="H385" s="246">
        <v>4</v>
      </c>
      <c r="I385" s="247"/>
      <c r="J385" s="243"/>
      <c r="K385" s="243"/>
      <c r="L385" s="248"/>
      <c r="M385" s="249"/>
      <c r="N385" s="250"/>
      <c r="O385" s="250"/>
      <c r="P385" s="250"/>
      <c r="Q385" s="250"/>
      <c r="R385" s="250"/>
      <c r="S385" s="250"/>
      <c r="T385" s="251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2" t="s">
        <v>144</v>
      </c>
      <c r="AU385" s="252" t="s">
        <v>86</v>
      </c>
      <c r="AV385" s="14" t="s">
        <v>86</v>
      </c>
      <c r="AW385" s="14" t="s">
        <v>32</v>
      </c>
      <c r="AX385" s="14" t="s">
        <v>84</v>
      </c>
      <c r="AY385" s="252" t="s">
        <v>135</v>
      </c>
    </row>
    <row r="386" s="2" customFormat="1" ht="37.8" customHeight="1">
      <c r="A386" s="38"/>
      <c r="B386" s="39"/>
      <c r="C386" s="218" t="s">
        <v>630</v>
      </c>
      <c r="D386" s="218" t="s">
        <v>137</v>
      </c>
      <c r="E386" s="219" t="s">
        <v>631</v>
      </c>
      <c r="F386" s="220" t="s">
        <v>632</v>
      </c>
      <c r="G386" s="221" t="s">
        <v>509</v>
      </c>
      <c r="H386" s="222">
        <v>4</v>
      </c>
      <c r="I386" s="223"/>
      <c r="J386" s="224">
        <f>ROUND(I386*H386,2)</f>
        <v>0</v>
      </c>
      <c r="K386" s="220" t="s">
        <v>1</v>
      </c>
      <c r="L386" s="44"/>
      <c r="M386" s="225" t="s">
        <v>1</v>
      </c>
      <c r="N386" s="226" t="s">
        <v>41</v>
      </c>
      <c r="O386" s="91"/>
      <c r="P386" s="227">
        <f>O386*H386</f>
        <v>0</v>
      </c>
      <c r="Q386" s="227">
        <v>0.00019000000000000001</v>
      </c>
      <c r="R386" s="227">
        <f>Q386*H386</f>
        <v>0.00076000000000000004</v>
      </c>
      <c r="S386" s="227">
        <v>0</v>
      </c>
      <c r="T386" s="228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9" t="s">
        <v>237</v>
      </c>
      <c r="AT386" s="229" t="s">
        <v>137</v>
      </c>
      <c r="AU386" s="229" t="s">
        <v>86</v>
      </c>
      <c r="AY386" s="17" t="s">
        <v>135</v>
      </c>
      <c r="BE386" s="230">
        <f>IF(N386="základní",J386,0)</f>
        <v>0</v>
      </c>
      <c r="BF386" s="230">
        <f>IF(N386="snížená",J386,0)</f>
        <v>0</v>
      </c>
      <c r="BG386" s="230">
        <f>IF(N386="zákl. přenesená",J386,0)</f>
        <v>0</v>
      </c>
      <c r="BH386" s="230">
        <f>IF(N386="sníž. přenesená",J386,0)</f>
        <v>0</v>
      </c>
      <c r="BI386" s="230">
        <f>IF(N386="nulová",J386,0)</f>
        <v>0</v>
      </c>
      <c r="BJ386" s="17" t="s">
        <v>84</v>
      </c>
      <c r="BK386" s="230">
        <f>ROUND(I386*H386,2)</f>
        <v>0</v>
      </c>
      <c r="BL386" s="17" t="s">
        <v>237</v>
      </c>
      <c r="BM386" s="229" t="s">
        <v>633</v>
      </c>
    </row>
    <row r="387" s="2" customFormat="1">
      <c r="A387" s="38"/>
      <c r="B387" s="39"/>
      <c r="C387" s="40"/>
      <c r="D387" s="233" t="s">
        <v>186</v>
      </c>
      <c r="E387" s="40"/>
      <c r="F387" s="264" t="s">
        <v>586</v>
      </c>
      <c r="G387" s="40"/>
      <c r="H387" s="40"/>
      <c r="I387" s="265"/>
      <c r="J387" s="40"/>
      <c r="K387" s="40"/>
      <c r="L387" s="44"/>
      <c r="M387" s="266"/>
      <c r="N387" s="267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186</v>
      </c>
      <c r="AU387" s="17" t="s">
        <v>86</v>
      </c>
    </row>
    <row r="388" s="14" customFormat="1">
      <c r="A388" s="14"/>
      <c r="B388" s="242"/>
      <c r="C388" s="243"/>
      <c r="D388" s="233" t="s">
        <v>144</v>
      </c>
      <c r="E388" s="244" t="s">
        <v>1</v>
      </c>
      <c r="F388" s="245" t="s">
        <v>142</v>
      </c>
      <c r="G388" s="243"/>
      <c r="H388" s="246">
        <v>4</v>
      </c>
      <c r="I388" s="247"/>
      <c r="J388" s="243"/>
      <c r="K388" s="243"/>
      <c r="L388" s="248"/>
      <c r="M388" s="249"/>
      <c r="N388" s="250"/>
      <c r="O388" s="250"/>
      <c r="P388" s="250"/>
      <c r="Q388" s="250"/>
      <c r="R388" s="250"/>
      <c r="S388" s="250"/>
      <c r="T388" s="25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2" t="s">
        <v>144</v>
      </c>
      <c r="AU388" s="252" t="s">
        <v>86</v>
      </c>
      <c r="AV388" s="14" t="s">
        <v>86</v>
      </c>
      <c r="AW388" s="14" t="s">
        <v>32</v>
      </c>
      <c r="AX388" s="14" t="s">
        <v>84</v>
      </c>
      <c r="AY388" s="252" t="s">
        <v>135</v>
      </c>
    </row>
    <row r="389" s="2" customFormat="1" ht="37.8" customHeight="1">
      <c r="A389" s="38"/>
      <c r="B389" s="39"/>
      <c r="C389" s="218" t="s">
        <v>634</v>
      </c>
      <c r="D389" s="218" t="s">
        <v>137</v>
      </c>
      <c r="E389" s="219" t="s">
        <v>635</v>
      </c>
      <c r="F389" s="220" t="s">
        <v>636</v>
      </c>
      <c r="G389" s="221" t="s">
        <v>509</v>
      </c>
      <c r="H389" s="222">
        <v>2</v>
      </c>
      <c r="I389" s="223"/>
      <c r="J389" s="224">
        <f>ROUND(I389*H389,2)</f>
        <v>0</v>
      </c>
      <c r="K389" s="220" t="s">
        <v>1</v>
      </c>
      <c r="L389" s="44"/>
      <c r="M389" s="225" t="s">
        <v>1</v>
      </c>
      <c r="N389" s="226" t="s">
        <v>41</v>
      </c>
      <c r="O389" s="91"/>
      <c r="P389" s="227">
        <f>O389*H389</f>
        <v>0</v>
      </c>
      <c r="Q389" s="227">
        <v>0.00019000000000000001</v>
      </c>
      <c r="R389" s="227">
        <f>Q389*H389</f>
        <v>0.00038000000000000002</v>
      </c>
      <c r="S389" s="227">
        <v>0</v>
      </c>
      <c r="T389" s="228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29" t="s">
        <v>237</v>
      </c>
      <c r="AT389" s="229" t="s">
        <v>137</v>
      </c>
      <c r="AU389" s="229" t="s">
        <v>86</v>
      </c>
      <c r="AY389" s="17" t="s">
        <v>135</v>
      </c>
      <c r="BE389" s="230">
        <f>IF(N389="základní",J389,0)</f>
        <v>0</v>
      </c>
      <c r="BF389" s="230">
        <f>IF(N389="snížená",J389,0)</f>
        <v>0</v>
      </c>
      <c r="BG389" s="230">
        <f>IF(N389="zákl. přenesená",J389,0)</f>
        <v>0</v>
      </c>
      <c r="BH389" s="230">
        <f>IF(N389="sníž. přenesená",J389,0)</f>
        <v>0</v>
      </c>
      <c r="BI389" s="230">
        <f>IF(N389="nulová",J389,0)</f>
        <v>0</v>
      </c>
      <c r="BJ389" s="17" t="s">
        <v>84</v>
      </c>
      <c r="BK389" s="230">
        <f>ROUND(I389*H389,2)</f>
        <v>0</v>
      </c>
      <c r="BL389" s="17" t="s">
        <v>237</v>
      </c>
      <c r="BM389" s="229" t="s">
        <v>637</v>
      </c>
    </row>
    <row r="390" s="2" customFormat="1">
      <c r="A390" s="38"/>
      <c r="B390" s="39"/>
      <c r="C390" s="40"/>
      <c r="D390" s="233" t="s">
        <v>186</v>
      </c>
      <c r="E390" s="40"/>
      <c r="F390" s="264" t="s">
        <v>586</v>
      </c>
      <c r="G390" s="40"/>
      <c r="H390" s="40"/>
      <c r="I390" s="265"/>
      <c r="J390" s="40"/>
      <c r="K390" s="40"/>
      <c r="L390" s="44"/>
      <c r="M390" s="266"/>
      <c r="N390" s="267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186</v>
      </c>
      <c r="AU390" s="17" t="s">
        <v>86</v>
      </c>
    </row>
    <row r="391" s="14" customFormat="1">
      <c r="A391" s="14"/>
      <c r="B391" s="242"/>
      <c r="C391" s="243"/>
      <c r="D391" s="233" t="s">
        <v>144</v>
      </c>
      <c r="E391" s="244" t="s">
        <v>1</v>
      </c>
      <c r="F391" s="245" t="s">
        <v>86</v>
      </c>
      <c r="G391" s="243"/>
      <c r="H391" s="246">
        <v>2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2" t="s">
        <v>144</v>
      </c>
      <c r="AU391" s="252" t="s">
        <v>86</v>
      </c>
      <c r="AV391" s="14" t="s">
        <v>86</v>
      </c>
      <c r="AW391" s="14" t="s">
        <v>32</v>
      </c>
      <c r="AX391" s="14" t="s">
        <v>84</v>
      </c>
      <c r="AY391" s="252" t="s">
        <v>135</v>
      </c>
    </row>
    <row r="392" s="2" customFormat="1" ht="37.8" customHeight="1">
      <c r="A392" s="38"/>
      <c r="B392" s="39"/>
      <c r="C392" s="218" t="s">
        <v>638</v>
      </c>
      <c r="D392" s="218" t="s">
        <v>137</v>
      </c>
      <c r="E392" s="219" t="s">
        <v>639</v>
      </c>
      <c r="F392" s="220" t="s">
        <v>640</v>
      </c>
      <c r="G392" s="221" t="s">
        <v>509</v>
      </c>
      <c r="H392" s="222">
        <v>1</v>
      </c>
      <c r="I392" s="223"/>
      <c r="J392" s="224">
        <f>ROUND(I392*H392,2)</f>
        <v>0</v>
      </c>
      <c r="K392" s="220" t="s">
        <v>1</v>
      </c>
      <c r="L392" s="44"/>
      <c r="M392" s="225" t="s">
        <v>1</v>
      </c>
      <c r="N392" s="226" t="s">
        <v>41</v>
      </c>
      <c r="O392" s="91"/>
      <c r="P392" s="227">
        <f>O392*H392</f>
        <v>0</v>
      </c>
      <c r="Q392" s="227">
        <v>0.00019000000000000001</v>
      </c>
      <c r="R392" s="227">
        <f>Q392*H392</f>
        <v>0.00019000000000000001</v>
      </c>
      <c r="S392" s="227">
        <v>0</v>
      </c>
      <c r="T392" s="228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9" t="s">
        <v>237</v>
      </c>
      <c r="AT392" s="229" t="s">
        <v>137</v>
      </c>
      <c r="AU392" s="229" t="s">
        <v>86</v>
      </c>
      <c r="AY392" s="17" t="s">
        <v>135</v>
      </c>
      <c r="BE392" s="230">
        <f>IF(N392="základní",J392,0)</f>
        <v>0</v>
      </c>
      <c r="BF392" s="230">
        <f>IF(N392="snížená",J392,0)</f>
        <v>0</v>
      </c>
      <c r="BG392" s="230">
        <f>IF(N392="zákl. přenesená",J392,0)</f>
        <v>0</v>
      </c>
      <c r="BH392" s="230">
        <f>IF(N392="sníž. přenesená",J392,0)</f>
        <v>0</v>
      </c>
      <c r="BI392" s="230">
        <f>IF(N392="nulová",J392,0)</f>
        <v>0</v>
      </c>
      <c r="BJ392" s="17" t="s">
        <v>84</v>
      </c>
      <c r="BK392" s="230">
        <f>ROUND(I392*H392,2)</f>
        <v>0</v>
      </c>
      <c r="BL392" s="17" t="s">
        <v>237</v>
      </c>
      <c r="BM392" s="229" t="s">
        <v>641</v>
      </c>
    </row>
    <row r="393" s="2" customFormat="1">
      <c r="A393" s="38"/>
      <c r="B393" s="39"/>
      <c r="C393" s="40"/>
      <c r="D393" s="233" t="s">
        <v>186</v>
      </c>
      <c r="E393" s="40"/>
      <c r="F393" s="264" t="s">
        <v>586</v>
      </c>
      <c r="G393" s="40"/>
      <c r="H393" s="40"/>
      <c r="I393" s="265"/>
      <c r="J393" s="40"/>
      <c r="K393" s="40"/>
      <c r="L393" s="44"/>
      <c r="M393" s="266"/>
      <c r="N393" s="267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186</v>
      </c>
      <c r="AU393" s="17" t="s">
        <v>86</v>
      </c>
    </row>
    <row r="394" s="14" customFormat="1">
      <c r="A394" s="14"/>
      <c r="B394" s="242"/>
      <c r="C394" s="243"/>
      <c r="D394" s="233" t="s">
        <v>144</v>
      </c>
      <c r="E394" s="244" t="s">
        <v>1</v>
      </c>
      <c r="F394" s="245" t="s">
        <v>84</v>
      </c>
      <c r="G394" s="243"/>
      <c r="H394" s="246">
        <v>1</v>
      </c>
      <c r="I394" s="247"/>
      <c r="J394" s="243"/>
      <c r="K394" s="243"/>
      <c r="L394" s="248"/>
      <c r="M394" s="249"/>
      <c r="N394" s="250"/>
      <c r="O394" s="250"/>
      <c r="P394" s="250"/>
      <c r="Q394" s="250"/>
      <c r="R394" s="250"/>
      <c r="S394" s="250"/>
      <c r="T394" s="251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2" t="s">
        <v>144</v>
      </c>
      <c r="AU394" s="252" t="s">
        <v>86</v>
      </c>
      <c r="AV394" s="14" t="s">
        <v>86</v>
      </c>
      <c r="AW394" s="14" t="s">
        <v>32</v>
      </c>
      <c r="AX394" s="14" t="s">
        <v>84</v>
      </c>
      <c r="AY394" s="252" t="s">
        <v>135</v>
      </c>
    </row>
    <row r="395" s="2" customFormat="1" ht="37.8" customHeight="1">
      <c r="A395" s="38"/>
      <c r="B395" s="39"/>
      <c r="C395" s="218" t="s">
        <v>642</v>
      </c>
      <c r="D395" s="218" t="s">
        <v>137</v>
      </c>
      <c r="E395" s="219" t="s">
        <v>643</v>
      </c>
      <c r="F395" s="220" t="s">
        <v>644</v>
      </c>
      <c r="G395" s="221" t="s">
        <v>509</v>
      </c>
      <c r="H395" s="222">
        <v>1</v>
      </c>
      <c r="I395" s="223"/>
      <c r="J395" s="224">
        <f>ROUND(I395*H395,2)</f>
        <v>0</v>
      </c>
      <c r="K395" s="220" t="s">
        <v>1</v>
      </c>
      <c r="L395" s="44"/>
      <c r="M395" s="225" t="s">
        <v>1</v>
      </c>
      <c r="N395" s="226" t="s">
        <v>41</v>
      </c>
      <c r="O395" s="91"/>
      <c r="P395" s="227">
        <f>O395*H395</f>
        <v>0</v>
      </c>
      <c r="Q395" s="227">
        <v>0.00019000000000000001</v>
      </c>
      <c r="R395" s="227">
        <f>Q395*H395</f>
        <v>0.00019000000000000001</v>
      </c>
      <c r="S395" s="227">
        <v>0</v>
      </c>
      <c r="T395" s="228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9" t="s">
        <v>237</v>
      </c>
      <c r="AT395" s="229" t="s">
        <v>137</v>
      </c>
      <c r="AU395" s="229" t="s">
        <v>86</v>
      </c>
      <c r="AY395" s="17" t="s">
        <v>135</v>
      </c>
      <c r="BE395" s="230">
        <f>IF(N395="základní",J395,0)</f>
        <v>0</v>
      </c>
      <c r="BF395" s="230">
        <f>IF(N395="snížená",J395,0)</f>
        <v>0</v>
      </c>
      <c r="BG395" s="230">
        <f>IF(N395="zákl. přenesená",J395,0)</f>
        <v>0</v>
      </c>
      <c r="BH395" s="230">
        <f>IF(N395="sníž. přenesená",J395,0)</f>
        <v>0</v>
      </c>
      <c r="BI395" s="230">
        <f>IF(N395="nulová",J395,0)</f>
        <v>0</v>
      </c>
      <c r="BJ395" s="17" t="s">
        <v>84</v>
      </c>
      <c r="BK395" s="230">
        <f>ROUND(I395*H395,2)</f>
        <v>0</v>
      </c>
      <c r="BL395" s="17" t="s">
        <v>237</v>
      </c>
      <c r="BM395" s="229" t="s">
        <v>645</v>
      </c>
    </row>
    <row r="396" s="2" customFormat="1">
      <c r="A396" s="38"/>
      <c r="B396" s="39"/>
      <c r="C396" s="40"/>
      <c r="D396" s="233" t="s">
        <v>186</v>
      </c>
      <c r="E396" s="40"/>
      <c r="F396" s="264" t="s">
        <v>586</v>
      </c>
      <c r="G396" s="40"/>
      <c r="H396" s="40"/>
      <c r="I396" s="265"/>
      <c r="J396" s="40"/>
      <c r="K396" s="40"/>
      <c r="L396" s="44"/>
      <c r="M396" s="266"/>
      <c r="N396" s="267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186</v>
      </c>
      <c r="AU396" s="17" t="s">
        <v>86</v>
      </c>
    </row>
    <row r="397" s="14" customFormat="1">
      <c r="A397" s="14"/>
      <c r="B397" s="242"/>
      <c r="C397" s="243"/>
      <c r="D397" s="233" t="s">
        <v>144</v>
      </c>
      <c r="E397" s="244" t="s">
        <v>1</v>
      </c>
      <c r="F397" s="245" t="s">
        <v>84</v>
      </c>
      <c r="G397" s="243"/>
      <c r="H397" s="246">
        <v>1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2" t="s">
        <v>144</v>
      </c>
      <c r="AU397" s="252" t="s">
        <v>86</v>
      </c>
      <c r="AV397" s="14" t="s">
        <v>86</v>
      </c>
      <c r="AW397" s="14" t="s">
        <v>32</v>
      </c>
      <c r="AX397" s="14" t="s">
        <v>84</v>
      </c>
      <c r="AY397" s="252" t="s">
        <v>135</v>
      </c>
    </row>
    <row r="398" s="2" customFormat="1" ht="37.8" customHeight="1">
      <c r="A398" s="38"/>
      <c r="B398" s="39"/>
      <c r="C398" s="218" t="s">
        <v>646</v>
      </c>
      <c r="D398" s="218" t="s">
        <v>137</v>
      </c>
      <c r="E398" s="219" t="s">
        <v>647</v>
      </c>
      <c r="F398" s="220" t="s">
        <v>648</v>
      </c>
      <c r="G398" s="221" t="s">
        <v>509</v>
      </c>
      <c r="H398" s="222">
        <v>1</v>
      </c>
      <c r="I398" s="223"/>
      <c r="J398" s="224">
        <f>ROUND(I398*H398,2)</f>
        <v>0</v>
      </c>
      <c r="K398" s="220" t="s">
        <v>1</v>
      </c>
      <c r="L398" s="44"/>
      <c r="M398" s="225" t="s">
        <v>1</v>
      </c>
      <c r="N398" s="226" t="s">
        <v>41</v>
      </c>
      <c r="O398" s="91"/>
      <c r="P398" s="227">
        <f>O398*H398</f>
        <v>0</v>
      </c>
      <c r="Q398" s="227">
        <v>0.00019000000000000001</v>
      </c>
      <c r="R398" s="227">
        <f>Q398*H398</f>
        <v>0.00019000000000000001</v>
      </c>
      <c r="S398" s="227">
        <v>0</v>
      </c>
      <c r="T398" s="228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9" t="s">
        <v>237</v>
      </c>
      <c r="AT398" s="229" t="s">
        <v>137</v>
      </c>
      <c r="AU398" s="229" t="s">
        <v>86</v>
      </c>
      <c r="AY398" s="17" t="s">
        <v>135</v>
      </c>
      <c r="BE398" s="230">
        <f>IF(N398="základní",J398,0)</f>
        <v>0</v>
      </c>
      <c r="BF398" s="230">
        <f>IF(N398="snížená",J398,0)</f>
        <v>0</v>
      </c>
      <c r="BG398" s="230">
        <f>IF(N398="zákl. přenesená",J398,0)</f>
        <v>0</v>
      </c>
      <c r="BH398" s="230">
        <f>IF(N398="sníž. přenesená",J398,0)</f>
        <v>0</v>
      </c>
      <c r="BI398" s="230">
        <f>IF(N398="nulová",J398,0)</f>
        <v>0</v>
      </c>
      <c r="BJ398" s="17" t="s">
        <v>84</v>
      </c>
      <c r="BK398" s="230">
        <f>ROUND(I398*H398,2)</f>
        <v>0</v>
      </c>
      <c r="BL398" s="17" t="s">
        <v>237</v>
      </c>
      <c r="BM398" s="229" t="s">
        <v>649</v>
      </c>
    </row>
    <row r="399" s="2" customFormat="1">
      <c r="A399" s="38"/>
      <c r="B399" s="39"/>
      <c r="C399" s="40"/>
      <c r="D399" s="233" t="s">
        <v>186</v>
      </c>
      <c r="E399" s="40"/>
      <c r="F399" s="264" t="s">
        <v>586</v>
      </c>
      <c r="G399" s="40"/>
      <c r="H399" s="40"/>
      <c r="I399" s="265"/>
      <c r="J399" s="40"/>
      <c r="K399" s="40"/>
      <c r="L399" s="44"/>
      <c r="M399" s="266"/>
      <c r="N399" s="267"/>
      <c r="O399" s="91"/>
      <c r="P399" s="91"/>
      <c r="Q399" s="91"/>
      <c r="R399" s="91"/>
      <c r="S399" s="91"/>
      <c r="T399" s="92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186</v>
      </c>
      <c r="AU399" s="17" t="s">
        <v>86</v>
      </c>
    </row>
    <row r="400" s="14" customFormat="1">
      <c r="A400" s="14"/>
      <c r="B400" s="242"/>
      <c r="C400" s="243"/>
      <c r="D400" s="233" t="s">
        <v>144</v>
      </c>
      <c r="E400" s="244" t="s">
        <v>1</v>
      </c>
      <c r="F400" s="245" t="s">
        <v>84</v>
      </c>
      <c r="G400" s="243"/>
      <c r="H400" s="246">
        <v>1</v>
      </c>
      <c r="I400" s="247"/>
      <c r="J400" s="243"/>
      <c r="K400" s="243"/>
      <c r="L400" s="248"/>
      <c r="M400" s="249"/>
      <c r="N400" s="250"/>
      <c r="O400" s="250"/>
      <c r="P400" s="250"/>
      <c r="Q400" s="250"/>
      <c r="R400" s="250"/>
      <c r="S400" s="250"/>
      <c r="T400" s="251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2" t="s">
        <v>144</v>
      </c>
      <c r="AU400" s="252" t="s">
        <v>86</v>
      </c>
      <c r="AV400" s="14" t="s">
        <v>86</v>
      </c>
      <c r="AW400" s="14" t="s">
        <v>32</v>
      </c>
      <c r="AX400" s="14" t="s">
        <v>84</v>
      </c>
      <c r="AY400" s="252" t="s">
        <v>135</v>
      </c>
    </row>
    <row r="401" s="12" customFormat="1" ht="22.8" customHeight="1">
      <c r="A401" s="12"/>
      <c r="B401" s="202"/>
      <c r="C401" s="203"/>
      <c r="D401" s="204" t="s">
        <v>75</v>
      </c>
      <c r="E401" s="216" t="s">
        <v>650</v>
      </c>
      <c r="F401" s="216" t="s">
        <v>651</v>
      </c>
      <c r="G401" s="203"/>
      <c r="H401" s="203"/>
      <c r="I401" s="206"/>
      <c r="J401" s="217">
        <f>BK401</f>
        <v>0</v>
      </c>
      <c r="K401" s="203"/>
      <c r="L401" s="208"/>
      <c r="M401" s="209"/>
      <c r="N401" s="210"/>
      <c r="O401" s="210"/>
      <c r="P401" s="211">
        <f>SUM(P402:P423)</f>
        <v>0</v>
      </c>
      <c r="Q401" s="210"/>
      <c r="R401" s="211">
        <f>SUM(R402:R423)</f>
        <v>0.24253690000000003</v>
      </c>
      <c r="S401" s="210"/>
      <c r="T401" s="212">
        <f>SUM(T402:T423)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13" t="s">
        <v>86</v>
      </c>
      <c r="AT401" s="214" t="s">
        <v>75</v>
      </c>
      <c r="AU401" s="214" t="s">
        <v>84</v>
      </c>
      <c r="AY401" s="213" t="s">
        <v>135</v>
      </c>
      <c r="BK401" s="215">
        <f>SUM(BK402:BK423)</f>
        <v>0</v>
      </c>
    </row>
    <row r="402" s="2" customFormat="1" ht="33" customHeight="1">
      <c r="A402" s="38"/>
      <c r="B402" s="39"/>
      <c r="C402" s="218" t="s">
        <v>652</v>
      </c>
      <c r="D402" s="218" t="s">
        <v>137</v>
      </c>
      <c r="E402" s="219" t="s">
        <v>653</v>
      </c>
      <c r="F402" s="220" t="s">
        <v>654</v>
      </c>
      <c r="G402" s="221" t="s">
        <v>140</v>
      </c>
      <c r="H402" s="222">
        <v>448.97500000000002</v>
      </c>
      <c r="I402" s="223"/>
      <c r="J402" s="224">
        <f>ROUND(I402*H402,2)</f>
        <v>0</v>
      </c>
      <c r="K402" s="220" t="s">
        <v>1</v>
      </c>
      <c r="L402" s="44"/>
      <c r="M402" s="225" t="s">
        <v>1</v>
      </c>
      <c r="N402" s="226" t="s">
        <v>41</v>
      </c>
      <c r="O402" s="91"/>
      <c r="P402" s="227">
        <f>O402*H402</f>
        <v>0</v>
      </c>
      <c r="Q402" s="227">
        <v>0.00019000000000000001</v>
      </c>
      <c r="R402" s="227">
        <f>Q402*H402</f>
        <v>0.085305250000000013</v>
      </c>
      <c r="S402" s="227">
        <v>0</v>
      </c>
      <c r="T402" s="228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9" t="s">
        <v>237</v>
      </c>
      <c r="AT402" s="229" t="s">
        <v>137</v>
      </c>
      <c r="AU402" s="229" t="s">
        <v>86</v>
      </c>
      <c r="AY402" s="17" t="s">
        <v>135</v>
      </c>
      <c r="BE402" s="230">
        <f>IF(N402="základní",J402,0)</f>
        <v>0</v>
      </c>
      <c r="BF402" s="230">
        <f>IF(N402="snížená",J402,0)</f>
        <v>0</v>
      </c>
      <c r="BG402" s="230">
        <f>IF(N402="zákl. přenesená",J402,0)</f>
        <v>0</v>
      </c>
      <c r="BH402" s="230">
        <f>IF(N402="sníž. přenesená",J402,0)</f>
        <v>0</v>
      </c>
      <c r="BI402" s="230">
        <f>IF(N402="nulová",J402,0)</f>
        <v>0</v>
      </c>
      <c r="BJ402" s="17" t="s">
        <v>84</v>
      </c>
      <c r="BK402" s="230">
        <f>ROUND(I402*H402,2)</f>
        <v>0</v>
      </c>
      <c r="BL402" s="17" t="s">
        <v>237</v>
      </c>
      <c r="BM402" s="229" t="s">
        <v>655</v>
      </c>
    </row>
    <row r="403" s="13" customFormat="1">
      <c r="A403" s="13"/>
      <c r="B403" s="231"/>
      <c r="C403" s="232"/>
      <c r="D403" s="233" t="s">
        <v>144</v>
      </c>
      <c r="E403" s="234" t="s">
        <v>1</v>
      </c>
      <c r="F403" s="235" t="s">
        <v>656</v>
      </c>
      <c r="G403" s="232"/>
      <c r="H403" s="234" t="s">
        <v>1</v>
      </c>
      <c r="I403" s="236"/>
      <c r="J403" s="232"/>
      <c r="K403" s="232"/>
      <c r="L403" s="237"/>
      <c r="M403" s="238"/>
      <c r="N403" s="239"/>
      <c r="O403" s="239"/>
      <c r="P403" s="239"/>
      <c r="Q403" s="239"/>
      <c r="R403" s="239"/>
      <c r="S403" s="239"/>
      <c r="T403" s="240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1" t="s">
        <v>144</v>
      </c>
      <c r="AU403" s="241" t="s">
        <v>86</v>
      </c>
      <c r="AV403" s="13" t="s">
        <v>84</v>
      </c>
      <c r="AW403" s="13" t="s">
        <v>32</v>
      </c>
      <c r="AX403" s="13" t="s">
        <v>76</v>
      </c>
      <c r="AY403" s="241" t="s">
        <v>135</v>
      </c>
    </row>
    <row r="404" s="14" customFormat="1">
      <c r="A404" s="14"/>
      <c r="B404" s="242"/>
      <c r="C404" s="243"/>
      <c r="D404" s="233" t="s">
        <v>144</v>
      </c>
      <c r="E404" s="244" t="s">
        <v>1</v>
      </c>
      <c r="F404" s="245" t="s">
        <v>657</v>
      </c>
      <c r="G404" s="243"/>
      <c r="H404" s="246">
        <v>321</v>
      </c>
      <c r="I404" s="247"/>
      <c r="J404" s="243"/>
      <c r="K404" s="243"/>
      <c r="L404" s="248"/>
      <c r="M404" s="249"/>
      <c r="N404" s="250"/>
      <c r="O404" s="250"/>
      <c r="P404" s="250"/>
      <c r="Q404" s="250"/>
      <c r="R404" s="250"/>
      <c r="S404" s="250"/>
      <c r="T404" s="251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2" t="s">
        <v>144</v>
      </c>
      <c r="AU404" s="252" t="s">
        <v>86</v>
      </c>
      <c r="AV404" s="14" t="s">
        <v>86</v>
      </c>
      <c r="AW404" s="14" t="s">
        <v>32</v>
      </c>
      <c r="AX404" s="14" t="s">
        <v>76</v>
      </c>
      <c r="AY404" s="252" t="s">
        <v>135</v>
      </c>
    </row>
    <row r="405" s="14" customFormat="1">
      <c r="A405" s="14"/>
      <c r="B405" s="242"/>
      <c r="C405" s="243"/>
      <c r="D405" s="233" t="s">
        <v>144</v>
      </c>
      <c r="E405" s="244" t="s">
        <v>1</v>
      </c>
      <c r="F405" s="245" t="s">
        <v>658</v>
      </c>
      <c r="G405" s="243"/>
      <c r="H405" s="246">
        <v>176.875</v>
      </c>
      <c r="I405" s="247"/>
      <c r="J405" s="243"/>
      <c r="K405" s="243"/>
      <c r="L405" s="248"/>
      <c r="M405" s="249"/>
      <c r="N405" s="250"/>
      <c r="O405" s="250"/>
      <c r="P405" s="250"/>
      <c r="Q405" s="250"/>
      <c r="R405" s="250"/>
      <c r="S405" s="250"/>
      <c r="T405" s="251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2" t="s">
        <v>144</v>
      </c>
      <c r="AU405" s="252" t="s">
        <v>86</v>
      </c>
      <c r="AV405" s="14" t="s">
        <v>86</v>
      </c>
      <c r="AW405" s="14" t="s">
        <v>32</v>
      </c>
      <c r="AX405" s="14" t="s">
        <v>76</v>
      </c>
      <c r="AY405" s="252" t="s">
        <v>135</v>
      </c>
    </row>
    <row r="406" s="14" customFormat="1">
      <c r="A406" s="14"/>
      <c r="B406" s="242"/>
      <c r="C406" s="243"/>
      <c r="D406" s="233" t="s">
        <v>144</v>
      </c>
      <c r="E406" s="244" t="s">
        <v>1</v>
      </c>
      <c r="F406" s="245" t="s">
        <v>659</v>
      </c>
      <c r="G406" s="243"/>
      <c r="H406" s="246">
        <v>-54</v>
      </c>
      <c r="I406" s="247"/>
      <c r="J406" s="243"/>
      <c r="K406" s="243"/>
      <c r="L406" s="248"/>
      <c r="M406" s="249"/>
      <c r="N406" s="250"/>
      <c r="O406" s="250"/>
      <c r="P406" s="250"/>
      <c r="Q406" s="250"/>
      <c r="R406" s="250"/>
      <c r="S406" s="250"/>
      <c r="T406" s="251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2" t="s">
        <v>144</v>
      </c>
      <c r="AU406" s="252" t="s">
        <v>86</v>
      </c>
      <c r="AV406" s="14" t="s">
        <v>86</v>
      </c>
      <c r="AW406" s="14" t="s">
        <v>32</v>
      </c>
      <c r="AX406" s="14" t="s">
        <v>76</v>
      </c>
      <c r="AY406" s="252" t="s">
        <v>135</v>
      </c>
    </row>
    <row r="407" s="14" customFormat="1">
      <c r="A407" s="14"/>
      <c r="B407" s="242"/>
      <c r="C407" s="243"/>
      <c r="D407" s="233" t="s">
        <v>144</v>
      </c>
      <c r="E407" s="244" t="s">
        <v>1</v>
      </c>
      <c r="F407" s="245" t="s">
        <v>660</v>
      </c>
      <c r="G407" s="243"/>
      <c r="H407" s="246">
        <v>-43.200000000000003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2" t="s">
        <v>144</v>
      </c>
      <c r="AU407" s="252" t="s">
        <v>86</v>
      </c>
      <c r="AV407" s="14" t="s">
        <v>86</v>
      </c>
      <c r="AW407" s="14" t="s">
        <v>32</v>
      </c>
      <c r="AX407" s="14" t="s">
        <v>76</v>
      </c>
      <c r="AY407" s="252" t="s">
        <v>135</v>
      </c>
    </row>
    <row r="408" s="14" customFormat="1">
      <c r="A408" s="14"/>
      <c r="B408" s="242"/>
      <c r="C408" s="243"/>
      <c r="D408" s="233" t="s">
        <v>144</v>
      </c>
      <c r="E408" s="244" t="s">
        <v>1</v>
      </c>
      <c r="F408" s="245" t="s">
        <v>661</v>
      </c>
      <c r="G408" s="243"/>
      <c r="H408" s="246">
        <v>39.420000000000002</v>
      </c>
      <c r="I408" s="247"/>
      <c r="J408" s="243"/>
      <c r="K408" s="243"/>
      <c r="L408" s="248"/>
      <c r="M408" s="249"/>
      <c r="N408" s="250"/>
      <c r="O408" s="250"/>
      <c r="P408" s="250"/>
      <c r="Q408" s="250"/>
      <c r="R408" s="250"/>
      <c r="S408" s="250"/>
      <c r="T408" s="251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2" t="s">
        <v>144</v>
      </c>
      <c r="AU408" s="252" t="s">
        <v>86</v>
      </c>
      <c r="AV408" s="14" t="s">
        <v>86</v>
      </c>
      <c r="AW408" s="14" t="s">
        <v>32</v>
      </c>
      <c r="AX408" s="14" t="s">
        <v>76</v>
      </c>
      <c r="AY408" s="252" t="s">
        <v>135</v>
      </c>
    </row>
    <row r="409" s="14" customFormat="1">
      <c r="A409" s="14"/>
      <c r="B409" s="242"/>
      <c r="C409" s="243"/>
      <c r="D409" s="233" t="s">
        <v>144</v>
      </c>
      <c r="E409" s="244" t="s">
        <v>1</v>
      </c>
      <c r="F409" s="245" t="s">
        <v>662</v>
      </c>
      <c r="G409" s="243"/>
      <c r="H409" s="246">
        <v>8.8800000000000008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2" t="s">
        <v>144</v>
      </c>
      <c r="AU409" s="252" t="s">
        <v>86</v>
      </c>
      <c r="AV409" s="14" t="s">
        <v>86</v>
      </c>
      <c r="AW409" s="14" t="s">
        <v>32</v>
      </c>
      <c r="AX409" s="14" t="s">
        <v>76</v>
      </c>
      <c r="AY409" s="252" t="s">
        <v>135</v>
      </c>
    </row>
    <row r="410" s="15" customFormat="1">
      <c r="A410" s="15"/>
      <c r="B410" s="253"/>
      <c r="C410" s="254"/>
      <c r="D410" s="233" t="s">
        <v>144</v>
      </c>
      <c r="E410" s="255" t="s">
        <v>1</v>
      </c>
      <c r="F410" s="256" t="s">
        <v>148</v>
      </c>
      <c r="G410" s="254"/>
      <c r="H410" s="257">
        <v>448.97500000000002</v>
      </c>
      <c r="I410" s="258"/>
      <c r="J410" s="254"/>
      <c r="K410" s="254"/>
      <c r="L410" s="259"/>
      <c r="M410" s="260"/>
      <c r="N410" s="261"/>
      <c r="O410" s="261"/>
      <c r="P410" s="261"/>
      <c r="Q410" s="261"/>
      <c r="R410" s="261"/>
      <c r="S410" s="261"/>
      <c r="T410" s="262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3" t="s">
        <v>144</v>
      </c>
      <c r="AU410" s="263" t="s">
        <v>86</v>
      </c>
      <c r="AV410" s="15" t="s">
        <v>142</v>
      </c>
      <c r="AW410" s="15" t="s">
        <v>32</v>
      </c>
      <c r="AX410" s="15" t="s">
        <v>84</v>
      </c>
      <c r="AY410" s="263" t="s">
        <v>135</v>
      </c>
    </row>
    <row r="411" s="2" customFormat="1" ht="21.75" customHeight="1">
      <c r="A411" s="38"/>
      <c r="B411" s="39"/>
      <c r="C411" s="218" t="s">
        <v>663</v>
      </c>
      <c r="D411" s="218" t="s">
        <v>137</v>
      </c>
      <c r="E411" s="219" t="s">
        <v>664</v>
      </c>
      <c r="F411" s="220" t="s">
        <v>665</v>
      </c>
      <c r="G411" s="221" t="s">
        <v>140</v>
      </c>
      <c r="H411" s="222">
        <v>493.07499999999999</v>
      </c>
      <c r="I411" s="223"/>
      <c r="J411" s="224">
        <f>ROUND(I411*H411,2)</f>
        <v>0</v>
      </c>
      <c r="K411" s="220" t="s">
        <v>1</v>
      </c>
      <c r="L411" s="44"/>
      <c r="M411" s="225" t="s">
        <v>1</v>
      </c>
      <c r="N411" s="226" t="s">
        <v>41</v>
      </c>
      <c r="O411" s="91"/>
      <c r="P411" s="227">
        <f>O411*H411</f>
        <v>0</v>
      </c>
      <c r="Q411" s="227">
        <v>0.00019000000000000001</v>
      </c>
      <c r="R411" s="227">
        <f>Q411*H411</f>
        <v>0.093684249999999997</v>
      </c>
      <c r="S411" s="227">
        <v>0</v>
      </c>
      <c r="T411" s="228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9" t="s">
        <v>237</v>
      </c>
      <c r="AT411" s="229" t="s">
        <v>137</v>
      </c>
      <c r="AU411" s="229" t="s">
        <v>86</v>
      </c>
      <c r="AY411" s="17" t="s">
        <v>135</v>
      </c>
      <c r="BE411" s="230">
        <f>IF(N411="základní",J411,0)</f>
        <v>0</v>
      </c>
      <c r="BF411" s="230">
        <f>IF(N411="snížená",J411,0)</f>
        <v>0</v>
      </c>
      <c r="BG411" s="230">
        <f>IF(N411="zákl. přenesená",J411,0)</f>
        <v>0</v>
      </c>
      <c r="BH411" s="230">
        <f>IF(N411="sníž. přenesená",J411,0)</f>
        <v>0</v>
      </c>
      <c r="BI411" s="230">
        <f>IF(N411="nulová",J411,0)</f>
        <v>0</v>
      </c>
      <c r="BJ411" s="17" t="s">
        <v>84</v>
      </c>
      <c r="BK411" s="230">
        <f>ROUND(I411*H411,2)</f>
        <v>0</v>
      </c>
      <c r="BL411" s="17" t="s">
        <v>237</v>
      </c>
      <c r="BM411" s="229" t="s">
        <v>666</v>
      </c>
    </row>
    <row r="412" s="13" customFormat="1">
      <c r="A412" s="13"/>
      <c r="B412" s="231"/>
      <c r="C412" s="232"/>
      <c r="D412" s="233" t="s">
        <v>144</v>
      </c>
      <c r="E412" s="234" t="s">
        <v>1</v>
      </c>
      <c r="F412" s="235" t="s">
        <v>656</v>
      </c>
      <c r="G412" s="232"/>
      <c r="H412" s="234" t="s">
        <v>1</v>
      </c>
      <c r="I412" s="236"/>
      <c r="J412" s="232"/>
      <c r="K412" s="232"/>
      <c r="L412" s="237"/>
      <c r="M412" s="238"/>
      <c r="N412" s="239"/>
      <c r="O412" s="239"/>
      <c r="P412" s="239"/>
      <c r="Q412" s="239"/>
      <c r="R412" s="239"/>
      <c r="S412" s="239"/>
      <c r="T412" s="240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1" t="s">
        <v>144</v>
      </c>
      <c r="AU412" s="241" t="s">
        <v>86</v>
      </c>
      <c r="AV412" s="13" t="s">
        <v>84</v>
      </c>
      <c r="AW412" s="13" t="s">
        <v>32</v>
      </c>
      <c r="AX412" s="13" t="s">
        <v>76</v>
      </c>
      <c r="AY412" s="241" t="s">
        <v>135</v>
      </c>
    </row>
    <row r="413" s="14" customFormat="1">
      <c r="A413" s="14"/>
      <c r="B413" s="242"/>
      <c r="C413" s="243"/>
      <c r="D413" s="233" t="s">
        <v>144</v>
      </c>
      <c r="E413" s="244" t="s">
        <v>1</v>
      </c>
      <c r="F413" s="245" t="s">
        <v>657</v>
      </c>
      <c r="G413" s="243"/>
      <c r="H413" s="246">
        <v>321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2" t="s">
        <v>144</v>
      </c>
      <c r="AU413" s="252" t="s">
        <v>86</v>
      </c>
      <c r="AV413" s="14" t="s">
        <v>86</v>
      </c>
      <c r="AW413" s="14" t="s">
        <v>32</v>
      </c>
      <c r="AX413" s="14" t="s">
        <v>76</v>
      </c>
      <c r="AY413" s="252" t="s">
        <v>135</v>
      </c>
    </row>
    <row r="414" s="14" customFormat="1">
      <c r="A414" s="14"/>
      <c r="B414" s="242"/>
      <c r="C414" s="243"/>
      <c r="D414" s="233" t="s">
        <v>144</v>
      </c>
      <c r="E414" s="244" t="s">
        <v>1</v>
      </c>
      <c r="F414" s="245" t="s">
        <v>658</v>
      </c>
      <c r="G414" s="243"/>
      <c r="H414" s="246">
        <v>176.875</v>
      </c>
      <c r="I414" s="247"/>
      <c r="J414" s="243"/>
      <c r="K414" s="243"/>
      <c r="L414" s="248"/>
      <c r="M414" s="249"/>
      <c r="N414" s="250"/>
      <c r="O414" s="250"/>
      <c r="P414" s="250"/>
      <c r="Q414" s="250"/>
      <c r="R414" s="250"/>
      <c r="S414" s="250"/>
      <c r="T414" s="251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2" t="s">
        <v>144</v>
      </c>
      <c r="AU414" s="252" t="s">
        <v>86</v>
      </c>
      <c r="AV414" s="14" t="s">
        <v>86</v>
      </c>
      <c r="AW414" s="14" t="s">
        <v>32</v>
      </c>
      <c r="AX414" s="14" t="s">
        <v>76</v>
      </c>
      <c r="AY414" s="252" t="s">
        <v>135</v>
      </c>
    </row>
    <row r="415" s="14" customFormat="1">
      <c r="A415" s="14"/>
      <c r="B415" s="242"/>
      <c r="C415" s="243"/>
      <c r="D415" s="233" t="s">
        <v>144</v>
      </c>
      <c r="E415" s="244" t="s">
        <v>1</v>
      </c>
      <c r="F415" s="245" t="s">
        <v>667</v>
      </c>
      <c r="G415" s="243"/>
      <c r="H415" s="246">
        <v>22.5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2" t="s">
        <v>144</v>
      </c>
      <c r="AU415" s="252" t="s">
        <v>86</v>
      </c>
      <c r="AV415" s="14" t="s">
        <v>86</v>
      </c>
      <c r="AW415" s="14" t="s">
        <v>32</v>
      </c>
      <c r="AX415" s="14" t="s">
        <v>76</v>
      </c>
      <c r="AY415" s="252" t="s">
        <v>135</v>
      </c>
    </row>
    <row r="416" s="14" customFormat="1">
      <c r="A416" s="14"/>
      <c r="B416" s="242"/>
      <c r="C416" s="243"/>
      <c r="D416" s="233" t="s">
        <v>144</v>
      </c>
      <c r="E416" s="244" t="s">
        <v>1</v>
      </c>
      <c r="F416" s="245" t="s">
        <v>668</v>
      </c>
      <c r="G416" s="243"/>
      <c r="H416" s="246">
        <v>21.600000000000001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2" t="s">
        <v>144</v>
      </c>
      <c r="AU416" s="252" t="s">
        <v>86</v>
      </c>
      <c r="AV416" s="14" t="s">
        <v>86</v>
      </c>
      <c r="AW416" s="14" t="s">
        <v>32</v>
      </c>
      <c r="AX416" s="14" t="s">
        <v>76</v>
      </c>
      <c r="AY416" s="252" t="s">
        <v>135</v>
      </c>
    </row>
    <row r="417" s="14" customFormat="1">
      <c r="A417" s="14"/>
      <c r="B417" s="242"/>
      <c r="C417" s="243"/>
      <c r="D417" s="233" t="s">
        <v>144</v>
      </c>
      <c r="E417" s="244" t="s">
        <v>1</v>
      </c>
      <c r="F417" s="245" t="s">
        <v>659</v>
      </c>
      <c r="G417" s="243"/>
      <c r="H417" s="246">
        <v>-54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2" t="s">
        <v>144</v>
      </c>
      <c r="AU417" s="252" t="s">
        <v>86</v>
      </c>
      <c r="AV417" s="14" t="s">
        <v>86</v>
      </c>
      <c r="AW417" s="14" t="s">
        <v>32</v>
      </c>
      <c r="AX417" s="14" t="s">
        <v>76</v>
      </c>
      <c r="AY417" s="252" t="s">
        <v>135</v>
      </c>
    </row>
    <row r="418" s="14" customFormat="1">
      <c r="A418" s="14"/>
      <c r="B418" s="242"/>
      <c r="C418" s="243"/>
      <c r="D418" s="233" t="s">
        <v>144</v>
      </c>
      <c r="E418" s="244" t="s">
        <v>1</v>
      </c>
      <c r="F418" s="245" t="s">
        <v>660</v>
      </c>
      <c r="G418" s="243"/>
      <c r="H418" s="246">
        <v>-43.200000000000003</v>
      </c>
      <c r="I418" s="247"/>
      <c r="J418" s="243"/>
      <c r="K418" s="243"/>
      <c r="L418" s="248"/>
      <c r="M418" s="249"/>
      <c r="N418" s="250"/>
      <c r="O418" s="250"/>
      <c r="P418" s="250"/>
      <c r="Q418" s="250"/>
      <c r="R418" s="250"/>
      <c r="S418" s="250"/>
      <c r="T418" s="251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2" t="s">
        <v>144</v>
      </c>
      <c r="AU418" s="252" t="s">
        <v>86</v>
      </c>
      <c r="AV418" s="14" t="s">
        <v>86</v>
      </c>
      <c r="AW418" s="14" t="s">
        <v>32</v>
      </c>
      <c r="AX418" s="14" t="s">
        <v>76</v>
      </c>
      <c r="AY418" s="252" t="s">
        <v>135</v>
      </c>
    </row>
    <row r="419" s="14" customFormat="1">
      <c r="A419" s="14"/>
      <c r="B419" s="242"/>
      <c r="C419" s="243"/>
      <c r="D419" s="233" t="s">
        <v>144</v>
      </c>
      <c r="E419" s="244" t="s">
        <v>1</v>
      </c>
      <c r="F419" s="245" t="s">
        <v>661</v>
      </c>
      <c r="G419" s="243"/>
      <c r="H419" s="246">
        <v>39.420000000000002</v>
      </c>
      <c r="I419" s="247"/>
      <c r="J419" s="243"/>
      <c r="K419" s="243"/>
      <c r="L419" s="248"/>
      <c r="M419" s="249"/>
      <c r="N419" s="250"/>
      <c r="O419" s="250"/>
      <c r="P419" s="250"/>
      <c r="Q419" s="250"/>
      <c r="R419" s="250"/>
      <c r="S419" s="250"/>
      <c r="T419" s="251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2" t="s">
        <v>144</v>
      </c>
      <c r="AU419" s="252" t="s">
        <v>86</v>
      </c>
      <c r="AV419" s="14" t="s">
        <v>86</v>
      </c>
      <c r="AW419" s="14" t="s">
        <v>32</v>
      </c>
      <c r="AX419" s="14" t="s">
        <v>76</v>
      </c>
      <c r="AY419" s="252" t="s">
        <v>135</v>
      </c>
    </row>
    <row r="420" s="14" customFormat="1">
      <c r="A420" s="14"/>
      <c r="B420" s="242"/>
      <c r="C420" s="243"/>
      <c r="D420" s="233" t="s">
        <v>144</v>
      </c>
      <c r="E420" s="244" t="s">
        <v>1</v>
      </c>
      <c r="F420" s="245" t="s">
        <v>662</v>
      </c>
      <c r="G420" s="243"/>
      <c r="H420" s="246">
        <v>8.8800000000000008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2" t="s">
        <v>144</v>
      </c>
      <c r="AU420" s="252" t="s">
        <v>86</v>
      </c>
      <c r="AV420" s="14" t="s">
        <v>86</v>
      </c>
      <c r="AW420" s="14" t="s">
        <v>32</v>
      </c>
      <c r="AX420" s="14" t="s">
        <v>76</v>
      </c>
      <c r="AY420" s="252" t="s">
        <v>135</v>
      </c>
    </row>
    <row r="421" s="15" customFormat="1">
      <c r="A421" s="15"/>
      <c r="B421" s="253"/>
      <c r="C421" s="254"/>
      <c r="D421" s="233" t="s">
        <v>144</v>
      </c>
      <c r="E421" s="255" t="s">
        <v>1</v>
      </c>
      <c r="F421" s="256" t="s">
        <v>148</v>
      </c>
      <c r="G421" s="254"/>
      <c r="H421" s="257">
        <v>493.07500000000005</v>
      </c>
      <c r="I421" s="258"/>
      <c r="J421" s="254"/>
      <c r="K421" s="254"/>
      <c r="L421" s="259"/>
      <c r="M421" s="260"/>
      <c r="N421" s="261"/>
      <c r="O421" s="261"/>
      <c r="P421" s="261"/>
      <c r="Q421" s="261"/>
      <c r="R421" s="261"/>
      <c r="S421" s="261"/>
      <c r="T421" s="262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3" t="s">
        <v>144</v>
      </c>
      <c r="AU421" s="263" t="s">
        <v>86</v>
      </c>
      <c r="AV421" s="15" t="s">
        <v>142</v>
      </c>
      <c r="AW421" s="15" t="s">
        <v>32</v>
      </c>
      <c r="AX421" s="15" t="s">
        <v>84</v>
      </c>
      <c r="AY421" s="263" t="s">
        <v>135</v>
      </c>
    </row>
    <row r="422" s="2" customFormat="1" ht="24.15" customHeight="1">
      <c r="A422" s="38"/>
      <c r="B422" s="39"/>
      <c r="C422" s="218" t="s">
        <v>669</v>
      </c>
      <c r="D422" s="218" t="s">
        <v>137</v>
      </c>
      <c r="E422" s="219" t="s">
        <v>670</v>
      </c>
      <c r="F422" s="220" t="s">
        <v>671</v>
      </c>
      <c r="G422" s="221" t="s">
        <v>140</v>
      </c>
      <c r="H422" s="222">
        <v>334.45999999999998</v>
      </c>
      <c r="I422" s="223"/>
      <c r="J422" s="224">
        <f>ROUND(I422*H422,2)</f>
        <v>0</v>
      </c>
      <c r="K422" s="220" t="s">
        <v>1</v>
      </c>
      <c r="L422" s="44"/>
      <c r="M422" s="225" t="s">
        <v>1</v>
      </c>
      <c r="N422" s="226" t="s">
        <v>41</v>
      </c>
      <c r="O422" s="91"/>
      <c r="P422" s="227">
        <f>O422*H422</f>
        <v>0</v>
      </c>
      <c r="Q422" s="227">
        <v>0.00019000000000000001</v>
      </c>
      <c r="R422" s="227">
        <f>Q422*H422</f>
        <v>0.063547400000000004</v>
      </c>
      <c r="S422" s="227">
        <v>0</v>
      </c>
      <c r="T422" s="228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9" t="s">
        <v>237</v>
      </c>
      <c r="AT422" s="229" t="s">
        <v>137</v>
      </c>
      <c r="AU422" s="229" t="s">
        <v>86</v>
      </c>
      <c r="AY422" s="17" t="s">
        <v>135</v>
      </c>
      <c r="BE422" s="230">
        <f>IF(N422="základní",J422,0)</f>
        <v>0</v>
      </c>
      <c r="BF422" s="230">
        <f>IF(N422="snížená",J422,0)</f>
        <v>0</v>
      </c>
      <c r="BG422" s="230">
        <f>IF(N422="zákl. přenesená",J422,0)</f>
        <v>0</v>
      </c>
      <c r="BH422" s="230">
        <f>IF(N422="sníž. přenesená",J422,0)</f>
        <v>0</v>
      </c>
      <c r="BI422" s="230">
        <f>IF(N422="nulová",J422,0)</f>
        <v>0</v>
      </c>
      <c r="BJ422" s="17" t="s">
        <v>84</v>
      </c>
      <c r="BK422" s="230">
        <f>ROUND(I422*H422,2)</f>
        <v>0</v>
      </c>
      <c r="BL422" s="17" t="s">
        <v>237</v>
      </c>
      <c r="BM422" s="229" t="s">
        <v>672</v>
      </c>
    </row>
    <row r="423" s="14" customFormat="1">
      <c r="A423" s="14"/>
      <c r="B423" s="242"/>
      <c r="C423" s="243"/>
      <c r="D423" s="233" t="s">
        <v>144</v>
      </c>
      <c r="E423" s="244" t="s">
        <v>1</v>
      </c>
      <c r="F423" s="245" t="s">
        <v>673</v>
      </c>
      <c r="G423" s="243"/>
      <c r="H423" s="246">
        <v>334.45999999999998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2" t="s">
        <v>144</v>
      </c>
      <c r="AU423" s="252" t="s">
        <v>86</v>
      </c>
      <c r="AV423" s="14" t="s">
        <v>86</v>
      </c>
      <c r="AW423" s="14" t="s">
        <v>32</v>
      </c>
      <c r="AX423" s="14" t="s">
        <v>84</v>
      </c>
      <c r="AY423" s="252" t="s">
        <v>135</v>
      </c>
    </row>
    <row r="424" s="12" customFormat="1" ht="25.92" customHeight="1">
      <c r="A424" s="12"/>
      <c r="B424" s="202"/>
      <c r="C424" s="203"/>
      <c r="D424" s="204" t="s">
        <v>75</v>
      </c>
      <c r="E424" s="205" t="s">
        <v>674</v>
      </c>
      <c r="F424" s="205" t="s">
        <v>675</v>
      </c>
      <c r="G424" s="203"/>
      <c r="H424" s="203"/>
      <c r="I424" s="206"/>
      <c r="J424" s="207">
        <f>BK424</f>
        <v>0</v>
      </c>
      <c r="K424" s="203"/>
      <c r="L424" s="208"/>
      <c r="M424" s="209"/>
      <c r="N424" s="210"/>
      <c r="O424" s="210"/>
      <c r="P424" s="211">
        <f>SUM(P425:P433)</f>
        <v>0</v>
      </c>
      <c r="Q424" s="210"/>
      <c r="R424" s="211">
        <f>SUM(R425:R433)</f>
        <v>0.03363</v>
      </c>
      <c r="S424" s="210"/>
      <c r="T424" s="212">
        <f>SUM(T425:T433)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13" t="s">
        <v>142</v>
      </c>
      <c r="AT424" s="214" t="s">
        <v>75</v>
      </c>
      <c r="AU424" s="214" t="s">
        <v>76</v>
      </c>
      <c r="AY424" s="213" t="s">
        <v>135</v>
      </c>
      <c r="BK424" s="215">
        <f>SUM(BK425:BK433)</f>
        <v>0</v>
      </c>
    </row>
    <row r="425" s="2" customFormat="1" ht="24.15" customHeight="1">
      <c r="A425" s="38"/>
      <c r="B425" s="39"/>
      <c r="C425" s="218" t="s">
        <v>676</v>
      </c>
      <c r="D425" s="218" t="s">
        <v>137</v>
      </c>
      <c r="E425" s="219" t="s">
        <v>677</v>
      </c>
      <c r="F425" s="220" t="s">
        <v>678</v>
      </c>
      <c r="G425" s="221" t="s">
        <v>354</v>
      </c>
      <c r="H425" s="222">
        <v>53</v>
      </c>
      <c r="I425" s="223"/>
      <c r="J425" s="224">
        <f>ROUND(I425*H425,2)</f>
        <v>0</v>
      </c>
      <c r="K425" s="220" t="s">
        <v>1</v>
      </c>
      <c r="L425" s="44"/>
      <c r="M425" s="225" t="s">
        <v>1</v>
      </c>
      <c r="N425" s="226" t="s">
        <v>41</v>
      </c>
      <c r="O425" s="91"/>
      <c r="P425" s="227">
        <f>O425*H425</f>
        <v>0</v>
      </c>
      <c r="Q425" s="227">
        <v>0.00019000000000000001</v>
      </c>
      <c r="R425" s="227">
        <f>Q425*H425</f>
        <v>0.010070000000000001</v>
      </c>
      <c r="S425" s="227">
        <v>0</v>
      </c>
      <c r="T425" s="228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9" t="s">
        <v>679</v>
      </c>
      <c r="AT425" s="229" t="s">
        <v>137</v>
      </c>
      <c r="AU425" s="229" t="s">
        <v>84</v>
      </c>
      <c r="AY425" s="17" t="s">
        <v>135</v>
      </c>
      <c r="BE425" s="230">
        <f>IF(N425="základní",J425,0)</f>
        <v>0</v>
      </c>
      <c r="BF425" s="230">
        <f>IF(N425="snížená",J425,0)</f>
        <v>0</v>
      </c>
      <c r="BG425" s="230">
        <f>IF(N425="zákl. přenesená",J425,0)</f>
        <v>0</v>
      </c>
      <c r="BH425" s="230">
        <f>IF(N425="sníž. přenesená",J425,0)</f>
        <v>0</v>
      </c>
      <c r="BI425" s="230">
        <f>IF(N425="nulová",J425,0)</f>
        <v>0</v>
      </c>
      <c r="BJ425" s="17" t="s">
        <v>84</v>
      </c>
      <c r="BK425" s="230">
        <f>ROUND(I425*H425,2)</f>
        <v>0</v>
      </c>
      <c r="BL425" s="17" t="s">
        <v>679</v>
      </c>
      <c r="BM425" s="229" t="s">
        <v>680</v>
      </c>
    </row>
    <row r="426" s="2" customFormat="1">
      <c r="A426" s="38"/>
      <c r="B426" s="39"/>
      <c r="C426" s="40"/>
      <c r="D426" s="233" t="s">
        <v>186</v>
      </c>
      <c r="E426" s="40"/>
      <c r="F426" s="264" t="s">
        <v>681</v>
      </c>
      <c r="G426" s="40"/>
      <c r="H426" s="40"/>
      <c r="I426" s="265"/>
      <c r="J426" s="40"/>
      <c r="K426" s="40"/>
      <c r="L426" s="44"/>
      <c r="M426" s="266"/>
      <c r="N426" s="267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186</v>
      </c>
      <c r="AU426" s="17" t="s">
        <v>84</v>
      </c>
    </row>
    <row r="427" s="14" customFormat="1">
      <c r="A427" s="14"/>
      <c r="B427" s="242"/>
      <c r="C427" s="243"/>
      <c r="D427" s="233" t="s">
        <v>144</v>
      </c>
      <c r="E427" s="244" t="s">
        <v>1</v>
      </c>
      <c r="F427" s="245" t="s">
        <v>435</v>
      </c>
      <c r="G427" s="243"/>
      <c r="H427" s="246">
        <v>53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2" t="s">
        <v>144</v>
      </c>
      <c r="AU427" s="252" t="s">
        <v>84</v>
      </c>
      <c r="AV427" s="14" t="s">
        <v>86</v>
      </c>
      <c r="AW427" s="14" t="s">
        <v>32</v>
      </c>
      <c r="AX427" s="14" t="s">
        <v>84</v>
      </c>
      <c r="AY427" s="252" t="s">
        <v>135</v>
      </c>
    </row>
    <row r="428" s="2" customFormat="1" ht="24.15" customHeight="1">
      <c r="A428" s="38"/>
      <c r="B428" s="39"/>
      <c r="C428" s="218" t="s">
        <v>682</v>
      </c>
      <c r="D428" s="218" t="s">
        <v>137</v>
      </c>
      <c r="E428" s="219" t="s">
        <v>683</v>
      </c>
      <c r="F428" s="220" t="s">
        <v>684</v>
      </c>
      <c r="G428" s="221" t="s">
        <v>509</v>
      </c>
      <c r="H428" s="222">
        <v>120</v>
      </c>
      <c r="I428" s="223"/>
      <c r="J428" s="224">
        <f>ROUND(I428*H428,2)</f>
        <v>0</v>
      </c>
      <c r="K428" s="220" t="s">
        <v>1</v>
      </c>
      <c r="L428" s="44"/>
      <c r="M428" s="225" t="s">
        <v>1</v>
      </c>
      <c r="N428" s="226" t="s">
        <v>41</v>
      </c>
      <c r="O428" s="91"/>
      <c r="P428" s="227">
        <f>O428*H428</f>
        <v>0</v>
      </c>
      <c r="Q428" s="227">
        <v>0.00019000000000000001</v>
      </c>
      <c r="R428" s="227">
        <f>Q428*H428</f>
        <v>0.022800000000000001</v>
      </c>
      <c r="S428" s="227">
        <v>0</v>
      </c>
      <c r="T428" s="228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9" t="s">
        <v>679</v>
      </c>
      <c r="AT428" s="229" t="s">
        <v>137</v>
      </c>
      <c r="AU428" s="229" t="s">
        <v>84</v>
      </c>
      <c r="AY428" s="17" t="s">
        <v>135</v>
      </c>
      <c r="BE428" s="230">
        <f>IF(N428="základní",J428,0)</f>
        <v>0</v>
      </c>
      <c r="BF428" s="230">
        <f>IF(N428="snížená",J428,0)</f>
        <v>0</v>
      </c>
      <c r="BG428" s="230">
        <f>IF(N428="zákl. přenesená",J428,0)</f>
        <v>0</v>
      </c>
      <c r="BH428" s="230">
        <f>IF(N428="sníž. přenesená",J428,0)</f>
        <v>0</v>
      </c>
      <c r="BI428" s="230">
        <f>IF(N428="nulová",J428,0)</f>
        <v>0</v>
      </c>
      <c r="BJ428" s="17" t="s">
        <v>84</v>
      </c>
      <c r="BK428" s="230">
        <f>ROUND(I428*H428,2)</f>
        <v>0</v>
      </c>
      <c r="BL428" s="17" t="s">
        <v>679</v>
      </c>
      <c r="BM428" s="229" t="s">
        <v>685</v>
      </c>
    </row>
    <row r="429" s="2" customFormat="1">
      <c r="A429" s="38"/>
      <c r="B429" s="39"/>
      <c r="C429" s="40"/>
      <c r="D429" s="233" t="s">
        <v>186</v>
      </c>
      <c r="E429" s="40"/>
      <c r="F429" s="264" t="s">
        <v>686</v>
      </c>
      <c r="G429" s="40"/>
      <c r="H429" s="40"/>
      <c r="I429" s="265"/>
      <c r="J429" s="40"/>
      <c r="K429" s="40"/>
      <c r="L429" s="44"/>
      <c r="M429" s="266"/>
      <c r="N429" s="267"/>
      <c r="O429" s="91"/>
      <c r="P429" s="91"/>
      <c r="Q429" s="91"/>
      <c r="R429" s="91"/>
      <c r="S429" s="91"/>
      <c r="T429" s="92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186</v>
      </c>
      <c r="AU429" s="17" t="s">
        <v>84</v>
      </c>
    </row>
    <row r="430" s="14" customFormat="1">
      <c r="A430" s="14"/>
      <c r="B430" s="242"/>
      <c r="C430" s="243"/>
      <c r="D430" s="233" t="s">
        <v>144</v>
      </c>
      <c r="E430" s="244" t="s">
        <v>1</v>
      </c>
      <c r="F430" s="245" t="s">
        <v>687</v>
      </c>
      <c r="G430" s="243"/>
      <c r="H430" s="246">
        <v>120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2" t="s">
        <v>144</v>
      </c>
      <c r="AU430" s="252" t="s">
        <v>84</v>
      </c>
      <c r="AV430" s="14" t="s">
        <v>86</v>
      </c>
      <c r="AW430" s="14" t="s">
        <v>32</v>
      </c>
      <c r="AX430" s="14" t="s">
        <v>84</v>
      </c>
      <c r="AY430" s="252" t="s">
        <v>135</v>
      </c>
    </row>
    <row r="431" s="2" customFormat="1" ht="33" customHeight="1">
      <c r="A431" s="38"/>
      <c r="B431" s="39"/>
      <c r="C431" s="218" t="s">
        <v>688</v>
      </c>
      <c r="D431" s="218" t="s">
        <v>137</v>
      </c>
      <c r="E431" s="219" t="s">
        <v>689</v>
      </c>
      <c r="F431" s="220" t="s">
        <v>690</v>
      </c>
      <c r="G431" s="221" t="s">
        <v>509</v>
      </c>
      <c r="H431" s="222">
        <v>4</v>
      </c>
      <c r="I431" s="223"/>
      <c r="J431" s="224">
        <f>ROUND(I431*H431,2)</f>
        <v>0</v>
      </c>
      <c r="K431" s="220" t="s">
        <v>1</v>
      </c>
      <c r="L431" s="44"/>
      <c r="M431" s="225" t="s">
        <v>1</v>
      </c>
      <c r="N431" s="226" t="s">
        <v>41</v>
      </c>
      <c r="O431" s="91"/>
      <c r="P431" s="227">
        <f>O431*H431</f>
        <v>0</v>
      </c>
      <c r="Q431" s="227">
        <v>0.00019000000000000001</v>
      </c>
      <c r="R431" s="227">
        <f>Q431*H431</f>
        <v>0.00076000000000000004</v>
      </c>
      <c r="S431" s="227">
        <v>0</v>
      </c>
      <c r="T431" s="228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29" t="s">
        <v>679</v>
      </c>
      <c r="AT431" s="229" t="s">
        <v>137</v>
      </c>
      <c r="AU431" s="229" t="s">
        <v>84</v>
      </c>
      <c r="AY431" s="17" t="s">
        <v>135</v>
      </c>
      <c r="BE431" s="230">
        <f>IF(N431="základní",J431,0)</f>
        <v>0</v>
      </c>
      <c r="BF431" s="230">
        <f>IF(N431="snížená",J431,0)</f>
        <v>0</v>
      </c>
      <c r="BG431" s="230">
        <f>IF(N431="zákl. přenesená",J431,0)</f>
        <v>0</v>
      </c>
      <c r="BH431" s="230">
        <f>IF(N431="sníž. přenesená",J431,0)</f>
        <v>0</v>
      </c>
      <c r="BI431" s="230">
        <f>IF(N431="nulová",J431,0)</f>
        <v>0</v>
      </c>
      <c r="BJ431" s="17" t="s">
        <v>84</v>
      </c>
      <c r="BK431" s="230">
        <f>ROUND(I431*H431,2)</f>
        <v>0</v>
      </c>
      <c r="BL431" s="17" t="s">
        <v>679</v>
      </c>
      <c r="BM431" s="229" t="s">
        <v>691</v>
      </c>
    </row>
    <row r="432" s="2" customFormat="1">
      <c r="A432" s="38"/>
      <c r="B432" s="39"/>
      <c r="C432" s="40"/>
      <c r="D432" s="233" t="s">
        <v>186</v>
      </c>
      <c r="E432" s="40"/>
      <c r="F432" s="264" t="s">
        <v>686</v>
      </c>
      <c r="G432" s="40"/>
      <c r="H432" s="40"/>
      <c r="I432" s="265"/>
      <c r="J432" s="40"/>
      <c r="K432" s="40"/>
      <c r="L432" s="44"/>
      <c r="M432" s="266"/>
      <c r="N432" s="267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186</v>
      </c>
      <c r="AU432" s="17" t="s">
        <v>84</v>
      </c>
    </row>
    <row r="433" s="14" customFormat="1">
      <c r="A433" s="14"/>
      <c r="B433" s="242"/>
      <c r="C433" s="243"/>
      <c r="D433" s="233" t="s">
        <v>144</v>
      </c>
      <c r="E433" s="244" t="s">
        <v>1</v>
      </c>
      <c r="F433" s="245" t="s">
        <v>142</v>
      </c>
      <c r="G433" s="243"/>
      <c r="H433" s="246">
        <v>4</v>
      </c>
      <c r="I433" s="247"/>
      <c r="J433" s="243"/>
      <c r="K433" s="243"/>
      <c r="L433" s="248"/>
      <c r="M433" s="279"/>
      <c r="N433" s="280"/>
      <c r="O433" s="280"/>
      <c r="P433" s="280"/>
      <c r="Q433" s="280"/>
      <c r="R433" s="280"/>
      <c r="S433" s="280"/>
      <c r="T433" s="281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2" t="s">
        <v>144</v>
      </c>
      <c r="AU433" s="252" t="s">
        <v>84</v>
      </c>
      <c r="AV433" s="14" t="s">
        <v>86</v>
      </c>
      <c r="AW433" s="14" t="s">
        <v>32</v>
      </c>
      <c r="AX433" s="14" t="s">
        <v>84</v>
      </c>
      <c r="AY433" s="252" t="s">
        <v>135</v>
      </c>
    </row>
    <row r="434" s="2" customFormat="1" ht="6.96" customHeight="1">
      <c r="A434" s="38"/>
      <c r="B434" s="66"/>
      <c r="C434" s="67"/>
      <c r="D434" s="67"/>
      <c r="E434" s="67"/>
      <c r="F434" s="67"/>
      <c r="G434" s="67"/>
      <c r="H434" s="67"/>
      <c r="I434" s="67"/>
      <c r="J434" s="67"/>
      <c r="K434" s="67"/>
      <c r="L434" s="44"/>
      <c r="M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</row>
  </sheetData>
  <sheetProtection sheet="1" autoFilter="0" formatColumns="0" formatRows="0" objects="1" scenarios="1" spinCount="100000" saltValue="F1NIqD/R5Fw+Cea50sHT+AOM5YyH7HLZyGX1EY5d22aZrgW//MbpQiIvsTEggusu6HXkcmuNIlGZHJXDsRy6Bg==" hashValue="qGIE0RB8S7Wpc6LcOL3Vom+XSuqGbb2/lf7n5K9WHshfiGwfZS0un2G/sAp9KvHe0iClGQN9cV2zyyhz6zu9tQ==" algorithmName="SHA-512" password="CC35"/>
  <autoFilter ref="C134:K433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Oprava skladu soli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692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14. 9. 2021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ROUND((SUM(BE123:BE184)),  2)</f>
        <v>0</v>
      </c>
      <c r="G33" s="38"/>
      <c r="H33" s="38"/>
      <c r="I33" s="155">
        <v>0.20999999999999999</v>
      </c>
      <c r="J33" s="154">
        <f>ROUND(((SUM(BE123:BE184))*I33),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ROUND((SUM(BF123:BF184)),  2)</f>
        <v>0</v>
      </c>
      <c r="G34" s="38"/>
      <c r="H34" s="38"/>
      <c r="I34" s="155">
        <v>0.12</v>
      </c>
      <c r="J34" s="154">
        <f>ROUND(((SUM(BF123:BF184))*I34),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ROUND((SUM(BG123:BG184)),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ROUND((SUM(BH123:BH184)),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ROUND((SUM(BI123:BI184)),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skladu soli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areál TSHK</v>
      </c>
      <c r="G89" s="40"/>
      <c r="H89" s="40"/>
      <c r="I89" s="32" t="s">
        <v>22</v>
      </c>
      <c r="J89" s="79" t="str">
        <f>IF(J12="","",J12)</f>
        <v>14. 9. 2021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SM Hradec Králové, ČSA 408/5, Hradec Králové</v>
      </c>
      <c r="G91" s="40"/>
      <c r="H91" s="40"/>
      <c r="I91" s="32" t="s">
        <v>30</v>
      </c>
      <c r="J91" s="36" t="str">
        <f>E21</f>
        <v xml:space="preserve">HONNEM spol. s r.o., Opočno 31, Louny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693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694</v>
      </c>
      <c r="E98" s="188"/>
      <c r="F98" s="188"/>
      <c r="G98" s="188"/>
      <c r="H98" s="188"/>
      <c r="I98" s="188"/>
      <c r="J98" s="189">
        <f>J146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695</v>
      </c>
      <c r="E99" s="188"/>
      <c r="F99" s="188"/>
      <c r="G99" s="188"/>
      <c r="H99" s="188"/>
      <c r="I99" s="188"/>
      <c r="J99" s="189">
        <f>J151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696</v>
      </c>
      <c r="E100" s="182"/>
      <c r="F100" s="182"/>
      <c r="G100" s="182"/>
      <c r="H100" s="182"/>
      <c r="I100" s="182"/>
      <c r="J100" s="183">
        <f>J156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5"/>
      <c r="C101" s="186"/>
      <c r="D101" s="187" t="s">
        <v>697</v>
      </c>
      <c r="E101" s="188"/>
      <c r="F101" s="188"/>
      <c r="G101" s="188"/>
      <c r="H101" s="188"/>
      <c r="I101" s="188"/>
      <c r="J101" s="189">
        <f>J157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698</v>
      </c>
      <c r="E102" s="188"/>
      <c r="F102" s="188"/>
      <c r="G102" s="188"/>
      <c r="H102" s="188"/>
      <c r="I102" s="188"/>
      <c r="J102" s="189">
        <f>J177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699</v>
      </c>
      <c r="E103" s="188"/>
      <c r="F103" s="188"/>
      <c r="G103" s="188"/>
      <c r="H103" s="188"/>
      <c r="I103" s="188"/>
      <c r="J103" s="189">
        <f>J180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Oprava skladu soli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94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02 - Elektroinstalace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areál TSHK</v>
      </c>
      <c r="G117" s="40"/>
      <c r="H117" s="40"/>
      <c r="I117" s="32" t="s">
        <v>22</v>
      </c>
      <c r="J117" s="79" t="str">
        <f>IF(J12="","",J12)</f>
        <v>14. 9. 2021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24</v>
      </c>
      <c r="D119" s="40"/>
      <c r="E119" s="40"/>
      <c r="F119" s="27" t="str">
        <f>E15</f>
        <v>SM Hradec Králové, ČSA 408/5, Hradec Králové</v>
      </c>
      <c r="G119" s="40"/>
      <c r="H119" s="40"/>
      <c r="I119" s="32" t="s">
        <v>30</v>
      </c>
      <c r="J119" s="36" t="str">
        <f>E21</f>
        <v xml:space="preserve">HONNEM spol. s r.o., Opočno 31, Louny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121</v>
      </c>
      <c r="D122" s="194" t="s">
        <v>61</v>
      </c>
      <c r="E122" s="194" t="s">
        <v>57</v>
      </c>
      <c r="F122" s="194" t="s">
        <v>58</v>
      </c>
      <c r="G122" s="194" t="s">
        <v>122</v>
      </c>
      <c r="H122" s="194" t="s">
        <v>123</v>
      </c>
      <c r="I122" s="194" t="s">
        <v>124</v>
      </c>
      <c r="J122" s="194" t="s">
        <v>98</v>
      </c>
      <c r="K122" s="195" t="s">
        <v>125</v>
      </c>
      <c r="L122" s="196"/>
      <c r="M122" s="100" t="s">
        <v>1</v>
      </c>
      <c r="N122" s="101" t="s">
        <v>40</v>
      </c>
      <c r="O122" s="101" t="s">
        <v>126</v>
      </c>
      <c r="P122" s="101" t="s">
        <v>127</v>
      </c>
      <c r="Q122" s="101" t="s">
        <v>128</v>
      </c>
      <c r="R122" s="101" t="s">
        <v>129</v>
      </c>
      <c r="S122" s="101" t="s">
        <v>130</v>
      </c>
      <c r="T122" s="102" t="s">
        <v>131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132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P124+P156</f>
        <v>0</v>
      </c>
      <c r="Q123" s="104"/>
      <c r="R123" s="199">
        <f>R124+R156</f>
        <v>0</v>
      </c>
      <c r="S123" s="104"/>
      <c r="T123" s="200">
        <f>T124+T156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100</v>
      </c>
      <c r="BK123" s="201">
        <f>BK124+BK156</f>
        <v>0</v>
      </c>
    </row>
    <row r="124" s="12" customFormat="1" ht="25.92" customHeight="1">
      <c r="A124" s="12"/>
      <c r="B124" s="202"/>
      <c r="C124" s="203"/>
      <c r="D124" s="204" t="s">
        <v>75</v>
      </c>
      <c r="E124" s="205" t="s">
        <v>700</v>
      </c>
      <c r="F124" s="205" t="s">
        <v>701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P125+SUM(P126:P146)+P151</f>
        <v>0</v>
      </c>
      <c r="Q124" s="210"/>
      <c r="R124" s="211">
        <f>R125+SUM(R126:R146)+R151</f>
        <v>0</v>
      </c>
      <c r="S124" s="210"/>
      <c r="T124" s="212">
        <f>T125+SUM(T126:T146)+T151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84</v>
      </c>
      <c r="AT124" s="214" t="s">
        <v>75</v>
      </c>
      <c r="AU124" s="214" t="s">
        <v>76</v>
      </c>
      <c r="AY124" s="213" t="s">
        <v>135</v>
      </c>
      <c r="BK124" s="215">
        <f>BK125+SUM(BK126:BK146)+BK151</f>
        <v>0</v>
      </c>
    </row>
    <row r="125" s="2" customFormat="1" ht="16.5" customHeight="1">
      <c r="A125" s="38"/>
      <c r="B125" s="39"/>
      <c r="C125" s="218" t="s">
        <v>84</v>
      </c>
      <c r="D125" s="218" t="s">
        <v>137</v>
      </c>
      <c r="E125" s="219" t="s">
        <v>702</v>
      </c>
      <c r="F125" s="220" t="s">
        <v>703</v>
      </c>
      <c r="G125" s="221" t="s">
        <v>704</v>
      </c>
      <c r="H125" s="222">
        <v>23.5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142</v>
      </c>
      <c r="AT125" s="229" t="s">
        <v>137</v>
      </c>
      <c r="AU125" s="229" t="s">
        <v>84</v>
      </c>
      <c r="AY125" s="17" t="s">
        <v>135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142</v>
      </c>
      <c r="BM125" s="229" t="s">
        <v>86</v>
      </c>
    </row>
    <row r="126" s="2" customFormat="1" ht="16.5" customHeight="1">
      <c r="A126" s="38"/>
      <c r="B126" s="39"/>
      <c r="C126" s="218" t="s">
        <v>86</v>
      </c>
      <c r="D126" s="218" t="s">
        <v>137</v>
      </c>
      <c r="E126" s="219" t="s">
        <v>705</v>
      </c>
      <c r="F126" s="220" t="s">
        <v>706</v>
      </c>
      <c r="G126" s="221" t="s">
        <v>704</v>
      </c>
      <c r="H126" s="222">
        <v>20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142</v>
      </c>
      <c r="AT126" s="229" t="s">
        <v>137</v>
      </c>
      <c r="AU126" s="229" t="s">
        <v>84</v>
      </c>
      <c r="AY126" s="17" t="s">
        <v>135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142</v>
      </c>
      <c r="BM126" s="229" t="s">
        <v>142</v>
      </c>
    </row>
    <row r="127" s="2" customFormat="1" ht="16.5" customHeight="1">
      <c r="A127" s="38"/>
      <c r="B127" s="39"/>
      <c r="C127" s="218" t="s">
        <v>155</v>
      </c>
      <c r="D127" s="218" t="s">
        <v>137</v>
      </c>
      <c r="E127" s="219" t="s">
        <v>707</v>
      </c>
      <c r="F127" s="220" t="s">
        <v>708</v>
      </c>
      <c r="G127" s="221" t="s">
        <v>704</v>
      </c>
      <c r="H127" s="222">
        <v>100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142</v>
      </c>
      <c r="AT127" s="229" t="s">
        <v>137</v>
      </c>
      <c r="AU127" s="229" t="s">
        <v>84</v>
      </c>
      <c r="AY127" s="17" t="s">
        <v>135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142</v>
      </c>
      <c r="BM127" s="229" t="s">
        <v>171</v>
      </c>
    </row>
    <row r="128" s="2" customFormat="1" ht="16.5" customHeight="1">
      <c r="A128" s="38"/>
      <c r="B128" s="39"/>
      <c r="C128" s="218" t="s">
        <v>142</v>
      </c>
      <c r="D128" s="218" t="s">
        <v>137</v>
      </c>
      <c r="E128" s="219" t="s">
        <v>709</v>
      </c>
      <c r="F128" s="220" t="s">
        <v>710</v>
      </c>
      <c r="G128" s="221" t="s">
        <v>711</v>
      </c>
      <c r="H128" s="222">
        <v>100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142</v>
      </c>
      <c r="AT128" s="229" t="s">
        <v>137</v>
      </c>
      <c r="AU128" s="229" t="s">
        <v>84</v>
      </c>
      <c r="AY128" s="17" t="s">
        <v>135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142</v>
      </c>
      <c r="BM128" s="229" t="s">
        <v>182</v>
      </c>
    </row>
    <row r="129" s="2" customFormat="1" ht="16.5" customHeight="1">
      <c r="A129" s="38"/>
      <c r="B129" s="39"/>
      <c r="C129" s="218" t="s">
        <v>165</v>
      </c>
      <c r="D129" s="218" t="s">
        <v>137</v>
      </c>
      <c r="E129" s="219" t="s">
        <v>712</v>
      </c>
      <c r="F129" s="220" t="s">
        <v>713</v>
      </c>
      <c r="G129" s="221" t="s">
        <v>711</v>
      </c>
      <c r="H129" s="222">
        <v>6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142</v>
      </c>
      <c r="AT129" s="229" t="s">
        <v>137</v>
      </c>
      <c r="AU129" s="229" t="s">
        <v>84</v>
      </c>
      <c r="AY129" s="17" t="s">
        <v>135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142</v>
      </c>
      <c r="BM129" s="229" t="s">
        <v>202</v>
      </c>
    </row>
    <row r="130" s="2" customFormat="1" ht="16.5" customHeight="1">
      <c r="A130" s="38"/>
      <c r="B130" s="39"/>
      <c r="C130" s="218" t="s">
        <v>171</v>
      </c>
      <c r="D130" s="218" t="s">
        <v>137</v>
      </c>
      <c r="E130" s="219" t="s">
        <v>714</v>
      </c>
      <c r="F130" s="220" t="s">
        <v>715</v>
      </c>
      <c r="G130" s="221" t="s">
        <v>711</v>
      </c>
      <c r="H130" s="222">
        <v>6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142</v>
      </c>
      <c r="AT130" s="229" t="s">
        <v>137</v>
      </c>
      <c r="AU130" s="229" t="s">
        <v>84</v>
      </c>
      <c r="AY130" s="17" t="s">
        <v>135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142</v>
      </c>
      <c r="BM130" s="229" t="s">
        <v>8</v>
      </c>
    </row>
    <row r="131" s="2" customFormat="1" ht="16.5" customHeight="1">
      <c r="A131" s="38"/>
      <c r="B131" s="39"/>
      <c r="C131" s="218" t="s">
        <v>175</v>
      </c>
      <c r="D131" s="218" t="s">
        <v>137</v>
      </c>
      <c r="E131" s="219" t="s">
        <v>716</v>
      </c>
      <c r="F131" s="220" t="s">
        <v>717</v>
      </c>
      <c r="G131" s="221" t="s">
        <v>711</v>
      </c>
      <c r="H131" s="222">
        <v>3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142</v>
      </c>
      <c r="AT131" s="229" t="s">
        <v>137</v>
      </c>
      <c r="AU131" s="229" t="s">
        <v>84</v>
      </c>
      <c r="AY131" s="17" t="s">
        <v>135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142</v>
      </c>
      <c r="BM131" s="229" t="s">
        <v>224</v>
      </c>
    </row>
    <row r="132" s="2" customFormat="1" ht="16.5" customHeight="1">
      <c r="A132" s="38"/>
      <c r="B132" s="39"/>
      <c r="C132" s="218" t="s">
        <v>182</v>
      </c>
      <c r="D132" s="218" t="s">
        <v>137</v>
      </c>
      <c r="E132" s="219" t="s">
        <v>718</v>
      </c>
      <c r="F132" s="220" t="s">
        <v>719</v>
      </c>
      <c r="G132" s="221" t="s">
        <v>711</v>
      </c>
      <c r="H132" s="222">
        <v>16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142</v>
      </c>
      <c r="AT132" s="229" t="s">
        <v>137</v>
      </c>
      <c r="AU132" s="229" t="s">
        <v>84</v>
      </c>
      <c r="AY132" s="17" t="s">
        <v>135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142</v>
      </c>
      <c r="BM132" s="229" t="s">
        <v>237</v>
      </c>
    </row>
    <row r="133" s="2" customFormat="1" ht="16.5" customHeight="1">
      <c r="A133" s="38"/>
      <c r="B133" s="39"/>
      <c r="C133" s="218" t="s">
        <v>192</v>
      </c>
      <c r="D133" s="218" t="s">
        <v>137</v>
      </c>
      <c r="E133" s="219" t="s">
        <v>720</v>
      </c>
      <c r="F133" s="220" t="s">
        <v>721</v>
      </c>
      <c r="G133" s="221" t="s">
        <v>711</v>
      </c>
      <c r="H133" s="222">
        <v>28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142</v>
      </c>
      <c r="AT133" s="229" t="s">
        <v>137</v>
      </c>
      <c r="AU133" s="229" t="s">
        <v>84</v>
      </c>
      <c r="AY133" s="17" t="s">
        <v>135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142</v>
      </c>
      <c r="BM133" s="229" t="s">
        <v>247</v>
      </c>
    </row>
    <row r="134" s="2" customFormat="1" ht="16.5" customHeight="1">
      <c r="A134" s="38"/>
      <c r="B134" s="39"/>
      <c r="C134" s="218" t="s">
        <v>202</v>
      </c>
      <c r="D134" s="218" t="s">
        <v>137</v>
      </c>
      <c r="E134" s="219" t="s">
        <v>722</v>
      </c>
      <c r="F134" s="220" t="s">
        <v>723</v>
      </c>
      <c r="G134" s="221" t="s">
        <v>711</v>
      </c>
      <c r="H134" s="222">
        <v>3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142</v>
      </c>
      <c r="AT134" s="229" t="s">
        <v>137</v>
      </c>
      <c r="AU134" s="229" t="s">
        <v>84</v>
      </c>
      <c r="AY134" s="17" t="s">
        <v>135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142</v>
      </c>
      <c r="BM134" s="229" t="s">
        <v>256</v>
      </c>
    </row>
    <row r="135" s="2" customFormat="1" ht="16.5" customHeight="1">
      <c r="A135" s="38"/>
      <c r="B135" s="39"/>
      <c r="C135" s="218" t="s">
        <v>208</v>
      </c>
      <c r="D135" s="218" t="s">
        <v>137</v>
      </c>
      <c r="E135" s="219" t="s">
        <v>724</v>
      </c>
      <c r="F135" s="220" t="s">
        <v>725</v>
      </c>
      <c r="G135" s="221" t="s">
        <v>711</v>
      </c>
      <c r="H135" s="222">
        <v>4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142</v>
      </c>
      <c r="AT135" s="229" t="s">
        <v>137</v>
      </c>
      <c r="AU135" s="229" t="s">
        <v>84</v>
      </c>
      <c r="AY135" s="17" t="s">
        <v>135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142</v>
      </c>
      <c r="BM135" s="229" t="s">
        <v>272</v>
      </c>
    </row>
    <row r="136" s="2" customFormat="1" ht="16.5" customHeight="1">
      <c r="A136" s="38"/>
      <c r="B136" s="39"/>
      <c r="C136" s="218" t="s">
        <v>8</v>
      </c>
      <c r="D136" s="218" t="s">
        <v>137</v>
      </c>
      <c r="E136" s="219" t="s">
        <v>726</v>
      </c>
      <c r="F136" s="220" t="s">
        <v>727</v>
      </c>
      <c r="G136" s="221" t="s">
        <v>711</v>
      </c>
      <c r="H136" s="222">
        <v>1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142</v>
      </c>
      <c r="AT136" s="229" t="s">
        <v>137</v>
      </c>
      <c r="AU136" s="229" t="s">
        <v>84</v>
      </c>
      <c r="AY136" s="17" t="s">
        <v>135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142</v>
      </c>
      <c r="BM136" s="229" t="s">
        <v>281</v>
      </c>
    </row>
    <row r="137" s="2" customFormat="1" ht="16.5" customHeight="1">
      <c r="A137" s="38"/>
      <c r="B137" s="39"/>
      <c r="C137" s="218" t="s">
        <v>217</v>
      </c>
      <c r="D137" s="218" t="s">
        <v>137</v>
      </c>
      <c r="E137" s="219" t="s">
        <v>728</v>
      </c>
      <c r="F137" s="220" t="s">
        <v>729</v>
      </c>
      <c r="G137" s="221" t="s">
        <v>711</v>
      </c>
      <c r="H137" s="222">
        <v>4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142</v>
      </c>
      <c r="AT137" s="229" t="s">
        <v>137</v>
      </c>
      <c r="AU137" s="229" t="s">
        <v>84</v>
      </c>
      <c r="AY137" s="17" t="s">
        <v>135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142</v>
      </c>
      <c r="BM137" s="229" t="s">
        <v>290</v>
      </c>
    </row>
    <row r="138" s="2" customFormat="1" ht="16.5" customHeight="1">
      <c r="A138" s="38"/>
      <c r="B138" s="39"/>
      <c r="C138" s="218" t="s">
        <v>224</v>
      </c>
      <c r="D138" s="218" t="s">
        <v>137</v>
      </c>
      <c r="E138" s="219" t="s">
        <v>730</v>
      </c>
      <c r="F138" s="220" t="s">
        <v>731</v>
      </c>
      <c r="G138" s="221" t="s">
        <v>711</v>
      </c>
      <c r="H138" s="222">
        <v>4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142</v>
      </c>
      <c r="AT138" s="229" t="s">
        <v>137</v>
      </c>
      <c r="AU138" s="229" t="s">
        <v>84</v>
      </c>
      <c r="AY138" s="17" t="s">
        <v>135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142</v>
      </c>
      <c r="BM138" s="229" t="s">
        <v>303</v>
      </c>
    </row>
    <row r="139" s="2" customFormat="1" ht="16.5" customHeight="1">
      <c r="A139" s="38"/>
      <c r="B139" s="39"/>
      <c r="C139" s="218" t="s">
        <v>231</v>
      </c>
      <c r="D139" s="218" t="s">
        <v>137</v>
      </c>
      <c r="E139" s="219" t="s">
        <v>732</v>
      </c>
      <c r="F139" s="220" t="s">
        <v>733</v>
      </c>
      <c r="G139" s="221" t="s">
        <v>711</v>
      </c>
      <c r="H139" s="222">
        <v>12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142</v>
      </c>
      <c r="AT139" s="229" t="s">
        <v>137</v>
      </c>
      <c r="AU139" s="229" t="s">
        <v>84</v>
      </c>
      <c r="AY139" s="17" t="s">
        <v>135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142</v>
      </c>
      <c r="BM139" s="229" t="s">
        <v>313</v>
      </c>
    </row>
    <row r="140" s="2" customFormat="1" ht="16.5" customHeight="1">
      <c r="A140" s="38"/>
      <c r="B140" s="39"/>
      <c r="C140" s="218" t="s">
        <v>237</v>
      </c>
      <c r="D140" s="218" t="s">
        <v>137</v>
      </c>
      <c r="E140" s="219" t="s">
        <v>734</v>
      </c>
      <c r="F140" s="220" t="s">
        <v>735</v>
      </c>
      <c r="G140" s="221" t="s">
        <v>711</v>
      </c>
      <c r="H140" s="222">
        <v>12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142</v>
      </c>
      <c r="AT140" s="229" t="s">
        <v>137</v>
      </c>
      <c r="AU140" s="229" t="s">
        <v>84</v>
      </c>
      <c r="AY140" s="17" t="s">
        <v>135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142</v>
      </c>
      <c r="BM140" s="229" t="s">
        <v>324</v>
      </c>
    </row>
    <row r="141" s="2" customFormat="1" ht="16.5" customHeight="1">
      <c r="A141" s="38"/>
      <c r="B141" s="39"/>
      <c r="C141" s="218" t="s">
        <v>243</v>
      </c>
      <c r="D141" s="218" t="s">
        <v>137</v>
      </c>
      <c r="E141" s="219" t="s">
        <v>736</v>
      </c>
      <c r="F141" s="220" t="s">
        <v>737</v>
      </c>
      <c r="G141" s="221" t="s">
        <v>711</v>
      </c>
      <c r="H141" s="222">
        <v>6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142</v>
      </c>
      <c r="AT141" s="229" t="s">
        <v>137</v>
      </c>
      <c r="AU141" s="229" t="s">
        <v>84</v>
      </c>
      <c r="AY141" s="17" t="s">
        <v>135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142</v>
      </c>
      <c r="BM141" s="229" t="s">
        <v>332</v>
      </c>
    </row>
    <row r="142" s="2" customFormat="1" ht="16.5" customHeight="1">
      <c r="A142" s="38"/>
      <c r="B142" s="39"/>
      <c r="C142" s="218" t="s">
        <v>247</v>
      </c>
      <c r="D142" s="218" t="s">
        <v>137</v>
      </c>
      <c r="E142" s="219" t="s">
        <v>716</v>
      </c>
      <c r="F142" s="220" t="s">
        <v>717</v>
      </c>
      <c r="G142" s="221" t="s">
        <v>711</v>
      </c>
      <c r="H142" s="222">
        <v>3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142</v>
      </c>
      <c r="AT142" s="229" t="s">
        <v>137</v>
      </c>
      <c r="AU142" s="229" t="s">
        <v>84</v>
      </c>
      <c r="AY142" s="17" t="s">
        <v>135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142</v>
      </c>
      <c r="BM142" s="229" t="s">
        <v>341</v>
      </c>
    </row>
    <row r="143" s="2" customFormat="1" ht="16.5" customHeight="1">
      <c r="A143" s="38"/>
      <c r="B143" s="39"/>
      <c r="C143" s="218" t="s">
        <v>251</v>
      </c>
      <c r="D143" s="218" t="s">
        <v>137</v>
      </c>
      <c r="E143" s="219" t="s">
        <v>738</v>
      </c>
      <c r="F143" s="220" t="s">
        <v>739</v>
      </c>
      <c r="G143" s="221" t="s">
        <v>711</v>
      </c>
      <c r="H143" s="222">
        <v>6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142</v>
      </c>
      <c r="AT143" s="229" t="s">
        <v>137</v>
      </c>
      <c r="AU143" s="229" t="s">
        <v>84</v>
      </c>
      <c r="AY143" s="17" t="s">
        <v>135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142</v>
      </c>
      <c r="BM143" s="229" t="s">
        <v>351</v>
      </c>
    </row>
    <row r="144" s="2" customFormat="1" ht="16.5" customHeight="1">
      <c r="A144" s="38"/>
      <c r="B144" s="39"/>
      <c r="C144" s="218" t="s">
        <v>256</v>
      </c>
      <c r="D144" s="218" t="s">
        <v>137</v>
      </c>
      <c r="E144" s="219" t="s">
        <v>740</v>
      </c>
      <c r="F144" s="220" t="s">
        <v>741</v>
      </c>
      <c r="G144" s="221" t="s">
        <v>711</v>
      </c>
      <c r="H144" s="222">
        <v>36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142</v>
      </c>
      <c r="AT144" s="229" t="s">
        <v>137</v>
      </c>
      <c r="AU144" s="229" t="s">
        <v>84</v>
      </c>
      <c r="AY144" s="17" t="s">
        <v>135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142</v>
      </c>
      <c r="BM144" s="229" t="s">
        <v>364</v>
      </c>
    </row>
    <row r="145" s="2" customFormat="1" ht="16.5" customHeight="1">
      <c r="A145" s="38"/>
      <c r="B145" s="39"/>
      <c r="C145" s="218" t="s">
        <v>7</v>
      </c>
      <c r="D145" s="218" t="s">
        <v>137</v>
      </c>
      <c r="E145" s="219" t="s">
        <v>742</v>
      </c>
      <c r="F145" s="220" t="s">
        <v>743</v>
      </c>
      <c r="G145" s="221" t="s">
        <v>711</v>
      </c>
      <c r="H145" s="222">
        <v>4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142</v>
      </c>
      <c r="AT145" s="229" t="s">
        <v>137</v>
      </c>
      <c r="AU145" s="229" t="s">
        <v>84</v>
      </c>
      <c r="AY145" s="17" t="s">
        <v>135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142</v>
      </c>
      <c r="BM145" s="229" t="s">
        <v>373</v>
      </c>
    </row>
    <row r="146" s="12" customFormat="1" ht="22.8" customHeight="1">
      <c r="A146" s="12"/>
      <c r="B146" s="202"/>
      <c r="C146" s="203"/>
      <c r="D146" s="204" t="s">
        <v>75</v>
      </c>
      <c r="E146" s="216" t="s">
        <v>744</v>
      </c>
      <c r="F146" s="216" t="s">
        <v>745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SUM(P147:P150)</f>
        <v>0</v>
      </c>
      <c r="Q146" s="210"/>
      <c r="R146" s="211">
        <f>SUM(R147:R150)</f>
        <v>0</v>
      </c>
      <c r="S146" s="210"/>
      <c r="T146" s="212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84</v>
      </c>
      <c r="AT146" s="214" t="s">
        <v>75</v>
      </c>
      <c r="AU146" s="214" t="s">
        <v>84</v>
      </c>
      <c r="AY146" s="213" t="s">
        <v>135</v>
      </c>
      <c r="BK146" s="215">
        <f>SUM(BK147:BK150)</f>
        <v>0</v>
      </c>
    </row>
    <row r="147" s="2" customFormat="1" ht="16.5" customHeight="1">
      <c r="A147" s="38"/>
      <c r="B147" s="39"/>
      <c r="C147" s="218" t="s">
        <v>272</v>
      </c>
      <c r="D147" s="218" t="s">
        <v>137</v>
      </c>
      <c r="E147" s="219" t="s">
        <v>746</v>
      </c>
      <c r="F147" s="220" t="s">
        <v>747</v>
      </c>
      <c r="G147" s="221" t="s">
        <v>354</v>
      </c>
      <c r="H147" s="222">
        <v>175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142</v>
      </c>
      <c r="AT147" s="229" t="s">
        <v>137</v>
      </c>
      <c r="AU147" s="229" t="s">
        <v>86</v>
      </c>
      <c r="AY147" s="17" t="s">
        <v>135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142</v>
      </c>
      <c r="BM147" s="229" t="s">
        <v>387</v>
      </c>
    </row>
    <row r="148" s="2" customFormat="1" ht="16.5" customHeight="1">
      <c r="A148" s="38"/>
      <c r="B148" s="39"/>
      <c r="C148" s="218" t="s">
        <v>276</v>
      </c>
      <c r="D148" s="218" t="s">
        <v>137</v>
      </c>
      <c r="E148" s="219" t="s">
        <v>748</v>
      </c>
      <c r="F148" s="220" t="s">
        <v>749</v>
      </c>
      <c r="G148" s="221" t="s">
        <v>711</v>
      </c>
      <c r="H148" s="222">
        <v>4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142</v>
      </c>
      <c r="AT148" s="229" t="s">
        <v>137</v>
      </c>
      <c r="AU148" s="229" t="s">
        <v>86</v>
      </c>
      <c r="AY148" s="17" t="s">
        <v>135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142</v>
      </c>
      <c r="BM148" s="229" t="s">
        <v>401</v>
      </c>
    </row>
    <row r="149" s="2" customFormat="1" ht="21.75" customHeight="1">
      <c r="A149" s="38"/>
      <c r="B149" s="39"/>
      <c r="C149" s="218" t="s">
        <v>281</v>
      </c>
      <c r="D149" s="218" t="s">
        <v>137</v>
      </c>
      <c r="E149" s="219" t="s">
        <v>750</v>
      </c>
      <c r="F149" s="220" t="s">
        <v>751</v>
      </c>
      <c r="G149" s="221" t="s">
        <v>354</v>
      </c>
      <c r="H149" s="222">
        <v>100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142</v>
      </c>
      <c r="AT149" s="229" t="s">
        <v>137</v>
      </c>
      <c r="AU149" s="229" t="s">
        <v>86</v>
      </c>
      <c r="AY149" s="17" t="s">
        <v>135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142</v>
      </c>
      <c r="BM149" s="229" t="s">
        <v>410</v>
      </c>
    </row>
    <row r="150" s="2" customFormat="1" ht="16.5" customHeight="1">
      <c r="A150" s="38"/>
      <c r="B150" s="39"/>
      <c r="C150" s="218" t="s">
        <v>285</v>
      </c>
      <c r="D150" s="218" t="s">
        <v>137</v>
      </c>
      <c r="E150" s="219" t="s">
        <v>752</v>
      </c>
      <c r="F150" s="220" t="s">
        <v>753</v>
      </c>
      <c r="G150" s="221" t="s">
        <v>754</v>
      </c>
      <c r="H150" s="222">
        <v>8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142</v>
      </c>
      <c r="AT150" s="229" t="s">
        <v>137</v>
      </c>
      <c r="AU150" s="229" t="s">
        <v>86</v>
      </c>
      <c r="AY150" s="17" t="s">
        <v>135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142</v>
      </c>
      <c r="BM150" s="229" t="s">
        <v>454</v>
      </c>
    </row>
    <row r="151" s="12" customFormat="1" ht="22.8" customHeight="1">
      <c r="A151" s="12"/>
      <c r="B151" s="202"/>
      <c r="C151" s="203"/>
      <c r="D151" s="204" t="s">
        <v>75</v>
      </c>
      <c r="E151" s="216" t="s">
        <v>755</v>
      </c>
      <c r="F151" s="216" t="s">
        <v>756</v>
      </c>
      <c r="G151" s="203"/>
      <c r="H151" s="203"/>
      <c r="I151" s="206"/>
      <c r="J151" s="217">
        <f>BK151</f>
        <v>0</v>
      </c>
      <c r="K151" s="203"/>
      <c r="L151" s="208"/>
      <c r="M151" s="209"/>
      <c r="N151" s="210"/>
      <c r="O151" s="210"/>
      <c r="P151" s="211">
        <f>SUM(P152:P155)</f>
        <v>0</v>
      </c>
      <c r="Q151" s="210"/>
      <c r="R151" s="211">
        <f>SUM(R152:R155)</f>
        <v>0</v>
      </c>
      <c r="S151" s="210"/>
      <c r="T151" s="212">
        <f>SUM(T152:T155)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84</v>
      </c>
      <c r="AT151" s="214" t="s">
        <v>75</v>
      </c>
      <c r="AU151" s="214" t="s">
        <v>84</v>
      </c>
      <c r="AY151" s="213" t="s">
        <v>135</v>
      </c>
      <c r="BK151" s="215">
        <f>SUM(BK152:BK155)</f>
        <v>0</v>
      </c>
    </row>
    <row r="152" s="2" customFormat="1" ht="16.5" customHeight="1">
      <c r="A152" s="38"/>
      <c r="B152" s="39"/>
      <c r="C152" s="218" t="s">
        <v>290</v>
      </c>
      <c r="D152" s="218" t="s">
        <v>137</v>
      </c>
      <c r="E152" s="219" t="s">
        <v>757</v>
      </c>
      <c r="F152" s="220" t="s">
        <v>758</v>
      </c>
      <c r="G152" s="221" t="s">
        <v>354</v>
      </c>
      <c r="H152" s="222">
        <v>90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142</v>
      </c>
      <c r="AT152" s="229" t="s">
        <v>137</v>
      </c>
      <c r="AU152" s="229" t="s">
        <v>86</v>
      </c>
      <c r="AY152" s="17" t="s">
        <v>135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142</v>
      </c>
      <c r="BM152" s="229" t="s">
        <v>420</v>
      </c>
    </row>
    <row r="153" s="2" customFormat="1" ht="16.5" customHeight="1">
      <c r="A153" s="38"/>
      <c r="B153" s="39"/>
      <c r="C153" s="218" t="s">
        <v>296</v>
      </c>
      <c r="D153" s="218" t="s">
        <v>137</v>
      </c>
      <c r="E153" s="219" t="s">
        <v>759</v>
      </c>
      <c r="F153" s="220" t="s">
        <v>760</v>
      </c>
      <c r="G153" s="221" t="s">
        <v>354</v>
      </c>
      <c r="H153" s="222">
        <v>90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142</v>
      </c>
      <c r="AT153" s="229" t="s">
        <v>137</v>
      </c>
      <c r="AU153" s="229" t="s">
        <v>86</v>
      </c>
      <c r="AY153" s="17" t="s">
        <v>135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142</v>
      </c>
      <c r="BM153" s="229" t="s">
        <v>430</v>
      </c>
    </row>
    <row r="154" s="2" customFormat="1" ht="16.5" customHeight="1">
      <c r="A154" s="38"/>
      <c r="B154" s="39"/>
      <c r="C154" s="218" t="s">
        <v>303</v>
      </c>
      <c r="D154" s="218" t="s">
        <v>137</v>
      </c>
      <c r="E154" s="219" t="s">
        <v>761</v>
      </c>
      <c r="F154" s="220" t="s">
        <v>762</v>
      </c>
      <c r="G154" s="221" t="s">
        <v>354</v>
      </c>
      <c r="H154" s="222">
        <v>10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142</v>
      </c>
      <c r="AT154" s="229" t="s">
        <v>137</v>
      </c>
      <c r="AU154" s="229" t="s">
        <v>86</v>
      </c>
      <c r="AY154" s="17" t="s">
        <v>135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142</v>
      </c>
      <c r="BM154" s="229" t="s">
        <v>440</v>
      </c>
    </row>
    <row r="155" s="2" customFormat="1" ht="16.5" customHeight="1">
      <c r="A155" s="38"/>
      <c r="B155" s="39"/>
      <c r="C155" s="218" t="s">
        <v>309</v>
      </c>
      <c r="D155" s="218" t="s">
        <v>137</v>
      </c>
      <c r="E155" s="219" t="s">
        <v>763</v>
      </c>
      <c r="F155" s="220" t="s">
        <v>764</v>
      </c>
      <c r="G155" s="221" t="s">
        <v>354</v>
      </c>
      <c r="H155" s="222">
        <v>10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142</v>
      </c>
      <c r="AT155" s="229" t="s">
        <v>137</v>
      </c>
      <c r="AU155" s="229" t="s">
        <v>86</v>
      </c>
      <c r="AY155" s="17" t="s">
        <v>135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142</v>
      </c>
      <c r="BM155" s="229" t="s">
        <v>449</v>
      </c>
    </row>
    <row r="156" s="12" customFormat="1" ht="25.92" customHeight="1">
      <c r="A156" s="12"/>
      <c r="B156" s="202"/>
      <c r="C156" s="203"/>
      <c r="D156" s="204" t="s">
        <v>75</v>
      </c>
      <c r="E156" s="205" t="s">
        <v>765</v>
      </c>
      <c r="F156" s="205" t="s">
        <v>88</v>
      </c>
      <c r="G156" s="203"/>
      <c r="H156" s="203"/>
      <c r="I156" s="206"/>
      <c r="J156" s="207">
        <f>BK156</f>
        <v>0</v>
      </c>
      <c r="K156" s="203"/>
      <c r="L156" s="208"/>
      <c r="M156" s="209"/>
      <c r="N156" s="210"/>
      <c r="O156" s="210"/>
      <c r="P156" s="211">
        <f>P157+P177+P180</f>
        <v>0</v>
      </c>
      <c r="Q156" s="210"/>
      <c r="R156" s="211">
        <f>R157+R177+R180</f>
        <v>0</v>
      </c>
      <c r="S156" s="210"/>
      <c r="T156" s="212">
        <f>T157+T177+T180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84</v>
      </c>
      <c r="AT156" s="214" t="s">
        <v>75</v>
      </c>
      <c r="AU156" s="214" t="s">
        <v>76</v>
      </c>
      <c r="AY156" s="213" t="s">
        <v>135</v>
      </c>
      <c r="BK156" s="215">
        <f>BK157+BK177+BK180</f>
        <v>0</v>
      </c>
    </row>
    <row r="157" s="12" customFormat="1" ht="22.8" customHeight="1">
      <c r="A157" s="12"/>
      <c r="B157" s="202"/>
      <c r="C157" s="203"/>
      <c r="D157" s="204" t="s">
        <v>75</v>
      </c>
      <c r="E157" s="216" t="s">
        <v>766</v>
      </c>
      <c r="F157" s="216" t="s">
        <v>767</v>
      </c>
      <c r="G157" s="203"/>
      <c r="H157" s="203"/>
      <c r="I157" s="206"/>
      <c r="J157" s="217">
        <f>BK157</f>
        <v>0</v>
      </c>
      <c r="K157" s="203"/>
      <c r="L157" s="208"/>
      <c r="M157" s="209"/>
      <c r="N157" s="210"/>
      <c r="O157" s="210"/>
      <c r="P157" s="211">
        <f>SUM(P158:P176)</f>
        <v>0</v>
      </c>
      <c r="Q157" s="210"/>
      <c r="R157" s="211">
        <f>SUM(R158:R176)</f>
        <v>0</v>
      </c>
      <c r="S157" s="210"/>
      <c r="T157" s="212">
        <f>SUM(T158:T176)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84</v>
      </c>
      <c r="AT157" s="214" t="s">
        <v>75</v>
      </c>
      <c r="AU157" s="214" t="s">
        <v>84</v>
      </c>
      <c r="AY157" s="213" t="s">
        <v>135</v>
      </c>
      <c r="BK157" s="215">
        <f>SUM(BK158:BK176)</f>
        <v>0</v>
      </c>
    </row>
    <row r="158" s="2" customFormat="1" ht="24.15" customHeight="1">
      <c r="A158" s="38"/>
      <c r="B158" s="39"/>
      <c r="C158" s="218" t="s">
        <v>313</v>
      </c>
      <c r="D158" s="218" t="s">
        <v>137</v>
      </c>
      <c r="E158" s="219" t="s">
        <v>768</v>
      </c>
      <c r="F158" s="220" t="s">
        <v>769</v>
      </c>
      <c r="G158" s="221" t="s">
        <v>711</v>
      </c>
      <c r="H158" s="222">
        <v>8</v>
      </c>
      <c r="I158" s="223"/>
      <c r="J158" s="224">
        <f>ROUND(I158*H158,2)</f>
        <v>0</v>
      </c>
      <c r="K158" s="220" t="s">
        <v>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142</v>
      </c>
      <c r="AT158" s="229" t="s">
        <v>137</v>
      </c>
      <c r="AU158" s="229" t="s">
        <v>86</v>
      </c>
      <c r="AY158" s="17" t="s">
        <v>135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142</v>
      </c>
      <c r="BM158" s="229" t="s">
        <v>465</v>
      </c>
    </row>
    <row r="159" s="2" customFormat="1" ht="16.5" customHeight="1">
      <c r="A159" s="38"/>
      <c r="B159" s="39"/>
      <c r="C159" s="218" t="s">
        <v>319</v>
      </c>
      <c r="D159" s="218" t="s">
        <v>137</v>
      </c>
      <c r="E159" s="219" t="s">
        <v>770</v>
      </c>
      <c r="F159" s="220" t="s">
        <v>771</v>
      </c>
      <c r="G159" s="221" t="s">
        <v>711</v>
      </c>
      <c r="H159" s="222">
        <v>2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142</v>
      </c>
      <c r="AT159" s="229" t="s">
        <v>137</v>
      </c>
      <c r="AU159" s="229" t="s">
        <v>86</v>
      </c>
      <c r="AY159" s="17" t="s">
        <v>135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142</v>
      </c>
      <c r="BM159" s="229" t="s">
        <v>477</v>
      </c>
    </row>
    <row r="160" s="2" customFormat="1" ht="16.5" customHeight="1">
      <c r="A160" s="38"/>
      <c r="B160" s="39"/>
      <c r="C160" s="218" t="s">
        <v>324</v>
      </c>
      <c r="D160" s="218" t="s">
        <v>137</v>
      </c>
      <c r="E160" s="219" t="s">
        <v>772</v>
      </c>
      <c r="F160" s="220" t="s">
        <v>773</v>
      </c>
      <c r="G160" s="221" t="s">
        <v>711</v>
      </c>
      <c r="H160" s="222">
        <v>16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142</v>
      </c>
      <c r="AT160" s="229" t="s">
        <v>137</v>
      </c>
      <c r="AU160" s="229" t="s">
        <v>86</v>
      </c>
      <c r="AY160" s="17" t="s">
        <v>135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142</v>
      </c>
      <c r="BM160" s="229" t="s">
        <v>484</v>
      </c>
    </row>
    <row r="161" s="2" customFormat="1" ht="16.5" customHeight="1">
      <c r="A161" s="38"/>
      <c r="B161" s="39"/>
      <c r="C161" s="218" t="s">
        <v>328</v>
      </c>
      <c r="D161" s="218" t="s">
        <v>137</v>
      </c>
      <c r="E161" s="219" t="s">
        <v>774</v>
      </c>
      <c r="F161" s="220" t="s">
        <v>775</v>
      </c>
      <c r="G161" s="221" t="s">
        <v>711</v>
      </c>
      <c r="H161" s="222">
        <v>8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142</v>
      </c>
      <c r="AT161" s="229" t="s">
        <v>137</v>
      </c>
      <c r="AU161" s="229" t="s">
        <v>86</v>
      </c>
      <c r="AY161" s="17" t="s">
        <v>135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142</v>
      </c>
      <c r="BM161" s="229" t="s">
        <v>494</v>
      </c>
    </row>
    <row r="162" s="2" customFormat="1" ht="16.5" customHeight="1">
      <c r="A162" s="38"/>
      <c r="B162" s="39"/>
      <c r="C162" s="218" t="s">
        <v>332</v>
      </c>
      <c r="D162" s="218" t="s">
        <v>137</v>
      </c>
      <c r="E162" s="219" t="s">
        <v>776</v>
      </c>
      <c r="F162" s="220" t="s">
        <v>777</v>
      </c>
      <c r="G162" s="221" t="s">
        <v>711</v>
      </c>
      <c r="H162" s="222">
        <v>8</v>
      </c>
      <c r="I162" s="223"/>
      <c r="J162" s="224">
        <f>ROUND(I162*H162,2)</f>
        <v>0</v>
      </c>
      <c r="K162" s="220" t="s">
        <v>1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142</v>
      </c>
      <c r="AT162" s="229" t="s">
        <v>137</v>
      </c>
      <c r="AU162" s="229" t="s">
        <v>86</v>
      </c>
      <c r="AY162" s="17" t="s">
        <v>135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142</v>
      </c>
      <c r="BM162" s="229" t="s">
        <v>506</v>
      </c>
    </row>
    <row r="163" s="2" customFormat="1" ht="16.5" customHeight="1">
      <c r="A163" s="38"/>
      <c r="B163" s="39"/>
      <c r="C163" s="218" t="s">
        <v>337</v>
      </c>
      <c r="D163" s="218" t="s">
        <v>137</v>
      </c>
      <c r="E163" s="219" t="s">
        <v>778</v>
      </c>
      <c r="F163" s="220" t="s">
        <v>779</v>
      </c>
      <c r="G163" s="221" t="s">
        <v>354</v>
      </c>
      <c r="H163" s="222">
        <v>5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142</v>
      </c>
      <c r="AT163" s="229" t="s">
        <v>137</v>
      </c>
      <c r="AU163" s="229" t="s">
        <v>86</v>
      </c>
      <c r="AY163" s="17" t="s">
        <v>135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142</v>
      </c>
      <c r="BM163" s="229" t="s">
        <v>516</v>
      </c>
    </row>
    <row r="164" s="2" customFormat="1" ht="16.5" customHeight="1">
      <c r="A164" s="38"/>
      <c r="B164" s="39"/>
      <c r="C164" s="218" t="s">
        <v>341</v>
      </c>
      <c r="D164" s="218" t="s">
        <v>137</v>
      </c>
      <c r="E164" s="219" t="s">
        <v>780</v>
      </c>
      <c r="F164" s="220" t="s">
        <v>781</v>
      </c>
      <c r="G164" s="221" t="s">
        <v>711</v>
      </c>
      <c r="H164" s="222">
        <v>16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142</v>
      </c>
      <c r="AT164" s="229" t="s">
        <v>137</v>
      </c>
      <c r="AU164" s="229" t="s">
        <v>86</v>
      </c>
      <c r="AY164" s="17" t="s">
        <v>135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142</v>
      </c>
      <c r="BM164" s="229" t="s">
        <v>526</v>
      </c>
    </row>
    <row r="165" s="2" customFormat="1" ht="16.5" customHeight="1">
      <c r="A165" s="38"/>
      <c r="B165" s="39"/>
      <c r="C165" s="218" t="s">
        <v>345</v>
      </c>
      <c r="D165" s="218" t="s">
        <v>137</v>
      </c>
      <c r="E165" s="219" t="s">
        <v>782</v>
      </c>
      <c r="F165" s="220" t="s">
        <v>783</v>
      </c>
      <c r="G165" s="221" t="s">
        <v>354</v>
      </c>
      <c r="H165" s="222">
        <v>120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142</v>
      </c>
      <c r="AT165" s="229" t="s">
        <v>137</v>
      </c>
      <c r="AU165" s="229" t="s">
        <v>86</v>
      </c>
      <c r="AY165" s="17" t="s">
        <v>135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142</v>
      </c>
      <c r="BM165" s="229" t="s">
        <v>536</v>
      </c>
    </row>
    <row r="166" s="2" customFormat="1" ht="16.5" customHeight="1">
      <c r="A166" s="38"/>
      <c r="B166" s="39"/>
      <c r="C166" s="218" t="s">
        <v>351</v>
      </c>
      <c r="D166" s="218" t="s">
        <v>137</v>
      </c>
      <c r="E166" s="219" t="s">
        <v>784</v>
      </c>
      <c r="F166" s="220" t="s">
        <v>785</v>
      </c>
      <c r="G166" s="221" t="s">
        <v>711</v>
      </c>
      <c r="H166" s="222">
        <v>36</v>
      </c>
      <c r="I166" s="223"/>
      <c r="J166" s="224">
        <f>ROUND(I166*H166,2)</f>
        <v>0</v>
      </c>
      <c r="K166" s="220" t="s">
        <v>1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142</v>
      </c>
      <c r="AT166" s="229" t="s">
        <v>137</v>
      </c>
      <c r="AU166" s="229" t="s">
        <v>86</v>
      </c>
      <c r="AY166" s="17" t="s">
        <v>135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142</v>
      </c>
      <c r="BM166" s="229" t="s">
        <v>546</v>
      </c>
    </row>
    <row r="167" s="2" customFormat="1" ht="16.5" customHeight="1">
      <c r="A167" s="38"/>
      <c r="B167" s="39"/>
      <c r="C167" s="218" t="s">
        <v>357</v>
      </c>
      <c r="D167" s="218" t="s">
        <v>137</v>
      </c>
      <c r="E167" s="219" t="s">
        <v>786</v>
      </c>
      <c r="F167" s="220" t="s">
        <v>787</v>
      </c>
      <c r="G167" s="221" t="s">
        <v>711</v>
      </c>
      <c r="H167" s="222">
        <v>32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142</v>
      </c>
      <c r="AT167" s="229" t="s">
        <v>137</v>
      </c>
      <c r="AU167" s="229" t="s">
        <v>86</v>
      </c>
      <c r="AY167" s="17" t="s">
        <v>135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142</v>
      </c>
      <c r="BM167" s="229" t="s">
        <v>560</v>
      </c>
    </row>
    <row r="168" s="2" customFormat="1" ht="16.5" customHeight="1">
      <c r="A168" s="38"/>
      <c r="B168" s="39"/>
      <c r="C168" s="218" t="s">
        <v>364</v>
      </c>
      <c r="D168" s="218" t="s">
        <v>137</v>
      </c>
      <c r="E168" s="219" t="s">
        <v>788</v>
      </c>
      <c r="F168" s="220" t="s">
        <v>789</v>
      </c>
      <c r="G168" s="221" t="s">
        <v>711</v>
      </c>
      <c r="H168" s="222">
        <v>24</v>
      </c>
      <c r="I168" s="223"/>
      <c r="J168" s="224">
        <f>ROUND(I168*H168,2)</f>
        <v>0</v>
      </c>
      <c r="K168" s="220" t="s">
        <v>1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142</v>
      </c>
      <c r="AT168" s="229" t="s">
        <v>137</v>
      </c>
      <c r="AU168" s="229" t="s">
        <v>86</v>
      </c>
      <c r="AY168" s="17" t="s">
        <v>135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142</v>
      </c>
      <c r="BM168" s="229" t="s">
        <v>571</v>
      </c>
    </row>
    <row r="169" s="2" customFormat="1" ht="16.5" customHeight="1">
      <c r="A169" s="38"/>
      <c r="B169" s="39"/>
      <c r="C169" s="218" t="s">
        <v>368</v>
      </c>
      <c r="D169" s="218" t="s">
        <v>137</v>
      </c>
      <c r="E169" s="219" t="s">
        <v>790</v>
      </c>
      <c r="F169" s="220" t="s">
        <v>791</v>
      </c>
      <c r="G169" s="221" t="s">
        <v>711</v>
      </c>
      <c r="H169" s="222">
        <v>3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142</v>
      </c>
      <c r="AT169" s="229" t="s">
        <v>137</v>
      </c>
      <c r="AU169" s="229" t="s">
        <v>86</v>
      </c>
      <c r="AY169" s="17" t="s">
        <v>135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142</v>
      </c>
      <c r="BM169" s="229" t="s">
        <v>582</v>
      </c>
    </row>
    <row r="170" s="2" customFormat="1" ht="16.5" customHeight="1">
      <c r="A170" s="38"/>
      <c r="B170" s="39"/>
      <c r="C170" s="218" t="s">
        <v>373</v>
      </c>
      <c r="D170" s="218" t="s">
        <v>137</v>
      </c>
      <c r="E170" s="219" t="s">
        <v>792</v>
      </c>
      <c r="F170" s="220" t="s">
        <v>793</v>
      </c>
      <c r="G170" s="221" t="s">
        <v>711</v>
      </c>
      <c r="H170" s="222">
        <v>2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142</v>
      </c>
      <c r="AT170" s="229" t="s">
        <v>137</v>
      </c>
      <c r="AU170" s="229" t="s">
        <v>86</v>
      </c>
      <c r="AY170" s="17" t="s">
        <v>135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142</v>
      </c>
      <c r="BM170" s="229" t="s">
        <v>592</v>
      </c>
    </row>
    <row r="171" s="2" customFormat="1" ht="16.5" customHeight="1">
      <c r="A171" s="38"/>
      <c r="B171" s="39"/>
      <c r="C171" s="218" t="s">
        <v>379</v>
      </c>
      <c r="D171" s="218" t="s">
        <v>137</v>
      </c>
      <c r="E171" s="219" t="s">
        <v>794</v>
      </c>
      <c r="F171" s="220" t="s">
        <v>795</v>
      </c>
      <c r="G171" s="221" t="s">
        <v>711</v>
      </c>
      <c r="H171" s="222">
        <v>3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142</v>
      </c>
      <c r="AT171" s="229" t="s">
        <v>137</v>
      </c>
      <c r="AU171" s="229" t="s">
        <v>86</v>
      </c>
      <c r="AY171" s="17" t="s">
        <v>135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142</v>
      </c>
      <c r="BM171" s="229" t="s">
        <v>602</v>
      </c>
    </row>
    <row r="172" s="2" customFormat="1" ht="16.5" customHeight="1">
      <c r="A172" s="38"/>
      <c r="B172" s="39"/>
      <c r="C172" s="218" t="s">
        <v>387</v>
      </c>
      <c r="D172" s="218" t="s">
        <v>137</v>
      </c>
      <c r="E172" s="219" t="s">
        <v>796</v>
      </c>
      <c r="F172" s="220" t="s">
        <v>797</v>
      </c>
      <c r="G172" s="221" t="s">
        <v>354</v>
      </c>
      <c r="H172" s="222">
        <v>30</v>
      </c>
      <c r="I172" s="223"/>
      <c r="J172" s="224">
        <f>ROUND(I172*H172,2)</f>
        <v>0</v>
      </c>
      <c r="K172" s="220" t="s">
        <v>1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142</v>
      </c>
      <c r="AT172" s="229" t="s">
        <v>137</v>
      </c>
      <c r="AU172" s="229" t="s">
        <v>86</v>
      </c>
      <c r="AY172" s="17" t="s">
        <v>135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142</v>
      </c>
      <c r="BM172" s="229" t="s">
        <v>611</v>
      </c>
    </row>
    <row r="173" s="2" customFormat="1" ht="16.5" customHeight="1">
      <c r="A173" s="38"/>
      <c r="B173" s="39"/>
      <c r="C173" s="218" t="s">
        <v>394</v>
      </c>
      <c r="D173" s="218" t="s">
        <v>137</v>
      </c>
      <c r="E173" s="219" t="s">
        <v>798</v>
      </c>
      <c r="F173" s="220" t="s">
        <v>799</v>
      </c>
      <c r="G173" s="221" t="s">
        <v>354</v>
      </c>
      <c r="H173" s="222">
        <v>60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142</v>
      </c>
      <c r="AT173" s="229" t="s">
        <v>137</v>
      </c>
      <c r="AU173" s="229" t="s">
        <v>86</v>
      </c>
      <c r="AY173" s="17" t="s">
        <v>135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142</v>
      </c>
      <c r="BM173" s="229" t="s">
        <v>622</v>
      </c>
    </row>
    <row r="174" s="2" customFormat="1" ht="16.5" customHeight="1">
      <c r="A174" s="38"/>
      <c r="B174" s="39"/>
      <c r="C174" s="218" t="s">
        <v>401</v>
      </c>
      <c r="D174" s="218" t="s">
        <v>137</v>
      </c>
      <c r="E174" s="219" t="s">
        <v>800</v>
      </c>
      <c r="F174" s="220" t="s">
        <v>801</v>
      </c>
      <c r="G174" s="221" t="s">
        <v>354</v>
      </c>
      <c r="H174" s="222">
        <v>95</v>
      </c>
      <c r="I174" s="223"/>
      <c r="J174" s="224">
        <f>ROUND(I174*H174,2)</f>
        <v>0</v>
      </c>
      <c r="K174" s="220" t="s">
        <v>1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142</v>
      </c>
      <c r="AT174" s="229" t="s">
        <v>137</v>
      </c>
      <c r="AU174" s="229" t="s">
        <v>86</v>
      </c>
      <c r="AY174" s="17" t="s">
        <v>135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142</v>
      </c>
      <c r="BM174" s="229" t="s">
        <v>630</v>
      </c>
    </row>
    <row r="175" s="2" customFormat="1" ht="16.5" customHeight="1">
      <c r="A175" s="38"/>
      <c r="B175" s="39"/>
      <c r="C175" s="218" t="s">
        <v>407</v>
      </c>
      <c r="D175" s="218" t="s">
        <v>137</v>
      </c>
      <c r="E175" s="219" t="s">
        <v>802</v>
      </c>
      <c r="F175" s="220" t="s">
        <v>803</v>
      </c>
      <c r="G175" s="221" t="s">
        <v>354</v>
      </c>
      <c r="H175" s="222">
        <v>110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142</v>
      </c>
      <c r="AT175" s="229" t="s">
        <v>137</v>
      </c>
      <c r="AU175" s="229" t="s">
        <v>86</v>
      </c>
      <c r="AY175" s="17" t="s">
        <v>135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142</v>
      </c>
      <c r="BM175" s="229" t="s">
        <v>638</v>
      </c>
    </row>
    <row r="176" s="2" customFormat="1" ht="16.5" customHeight="1">
      <c r="A176" s="38"/>
      <c r="B176" s="39"/>
      <c r="C176" s="218" t="s">
        <v>410</v>
      </c>
      <c r="D176" s="218" t="s">
        <v>137</v>
      </c>
      <c r="E176" s="219" t="s">
        <v>804</v>
      </c>
      <c r="F176" s="220" t="s">
        <v>805</v>
      </c>
      <c r="G176" s="221" t="s">
        <v>215</v>
      </c>
      <c r="H176" s="222">
        <v>1</v>
      </c>
      <c r="I176" s="223"/>
      <c r="J176" s="224">
        <f>ROUND(I176*H176,2)</f>
        <v>0</v>
      </c>
      <c r="K176" s="220" t="s">
        <v>1</v>
      </c>
      <c r="L176" s="44"/>
      <c r="M176" s="225" t="s">
        <v>1</v>
      </c>
      <c r="N176" s="226" t="s">
        <v>41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142</v>
      </c>
      <c r="AT176" s="229" t="s">
        <v>137</v>
      </c>
      <c r="AU176" s="229" t="s">
        <v>86</v>
      </c>
      <c r="AY176" s="17" t="s">
        <v>135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142</v>
      </c>
      <c r="BM176" s="229" t="s">
        <v>806</v>
      </c>
    </row>
    <row r="177" s="12" customFormat="1" ht="22.8" customHeight="1">
      <c r="A177" s="12"/>
      <c r="B177" s="202"/>
      <c r="C177" s="203"/>
      <c r="D177" s="204" t="s">
        <v>75</v>
      </c>
      <c r="E177" s="216" t="s">
        <v>807</v>
      </c>
      <c r="F177" s="216" t="s">
        <v>808</v>
      </c>
      <c r="G177" s="203"/>
      <c r="H177" s="203"/>
      <c r="I177" s="206"/>
      <c r="J177" s="217">
        <f>BK177</f>
        <v>0</v>
      </c>
      <c r="K177" s="203"/>
      <c r="L177" s="208"/>
      <c r="M177" s="209"/>
      <c r="N177" s="210"/>
      <c r="O177" s="210"/>
      <c r="P177" s="211">
        <f>SUM(P178:P179)</f>
        <v>0</v>
      </c>
      <c r="Q177" s="210"/>
      <c r="R177" s="211">
        <f>SUM(R178:R179)</f>
        <v>0</v>
      </c>
      <c r="S177" s="210"/>
      <c r="T177" s="212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84</v>
      </c>
      <c r="AT177" s="214" t="s">
        <v>75</v>
      </c>
      <c r="AU177" s="214" t="s">
        <v>84</v>
      </c>
      <c r="AY177" s="213" t="s">
        <v>135</v>
      </c>
      <c r="BK177" s="215">
        <f>SUM(BK178:BK179)</f>
        <v>0</v>
      </c>
    </row>
    <row r="178" s="2" customFormat="1" ht="16.5" customHeight="1">
      <c r="A178" s="38"/>
      <c r="B178" s="39"/>
      <c r="C178" s="218" t="s">
        <v>415</v>
      </c>
      <c r="D178" s="218" t="s">
        <v>137</v>
      </c>
      <c r="E178" s="219" t="s">
        <v>809</v>
      </c>
      <c r="F178" s="220" t="s">
        <v>810</v>
      </c>
      <c r="G178" s="221" t="s">
        <v>711</v>
      </c>
      <c r="H178" s="222">
        <v>7</v>
      </c>
      <c r="I178" s="223"/>
      <c r="J178" s="224">
        <f>ROUND(I178*H178,2)</f>
        <v>0</v>
      </c>
      <c r="K178" s="220" t="s">
        <v>1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142</v>
      </c>
      <c r="AT178" s="229" t="s">
        <v>137</v>
      </c>
      <c r="AU178" s="229" t="s">
        <v>86</v>
      </c>
      <c r="AY178" s="17" t="s">
        <v>135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142</v>
      </c>
      <c r="BM178" s="229" t="s">
        <v>646</v>
      </c>
    </row>
    <row r="179" s="2" customFormat="1" ht="16.5" customHeight="1">
      <c r="A179" s="38"/>
      <c r="B179" s="39"/>
      <c r="C179" s="218" t="s">
        <v>420</v>
      </c>
      <c r="D179" s="218" t="s">
        <v>137</v>
      </c>
      <c r="E179" s="219" t="s">
        <v>811</v>
      </c>
      <c r="F179" s="220" t="s">
        <v>812</v>
      </c>
      <c r="G179" s="221" t="s">
        <v>140</v>
      </c>
      <c r="H179" s="222">
        <v>280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142</v>
      </c>
      <c r="AT179" s="229" t="s">
        <v>137</v>
      </c>
      <c r="AU179" s="229" t="s">
        <v>86</v>
      </c>
      <c r="AY179" s="17" t="s">
        <v>135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142</v>
      </c>
      <c r="BM179" s="229" t="s">
        <v>663</v>
      </c>
    </row>
    <row r="180" s="12" customFormat="1" ht="22.8" customHeight="1">
      <c r="A180" s="12"/>
      <c r="B180" s="202"/>
      <c r="C180" s="203"/>
      <c r="D180" s="204" t="s">
        <v>75</v>
      </c>
      <c r="E180" s="216" t="s">
        <v>813</v>
      </c>
      <c r="F180" s="216" t="s">
        <v>675</v>
      </c>
      <c r="G180" s="203"/>
      <c r="H180" s="203"/>
      <c r="I180" s="206"/>
      <c r="J180" s="217">
        <f>BK180</f>
        <v>0</v>
      </c>
      <c r="K180" s="203"/>
      <c r="L180" s="208"/>
      <c r="M180" s="209"/>
      <c r="N180" s="210"/>
      <c r="O180" s="210"/>
      <c r="P180" s="211">
        <f>SUM(P181:P184)</f>
        <v>0</v>
      </c>
      <c r="Q180" s="210"/>
      <c r="R180" s="211">
        <f>SUM(R181:R184)</f>
        <v>0</v>
      </c>
      <c r="S180" s="210"/>
      <c r="T180" s="212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3" t="s">
        <v>84</v>
      </c>
      <c r="AT180" s="214" t="s">
        <v>75</v>
      </c>
      <c r="AU180" s="214" t="s">
        <v>84</v>
      </c>
      <c r="AY180" s="213" t="s">
        <v>135</v>
      </c>
      <c r="BK180" s="215">
        <f>SUM(BK181:BK184)</f>
        <v>0</v>
      </c>
    </row>
    <row r="181" s="2" customFormat="1" ht="16.5" customHeight="1">
      <c r="A181" s="38"/>
      <c r="B181" s="39"/>
      <c r="C181" s="218" t="s">
        <v>425</v>
      </c>
      <c r="D181" s="218" t="s">
        <v>137</v>
      </c>
      <c r="E181" s="219" t="s">
        <v>752</v>
      </c>
      <c r="F181" s="220" t="s">
        <v>753</v>
      </c>
      <c r="G181" s="221" t="s">
        <v>754</v>
      </c>
      <c r="H181" s="222">
        <v>8</v>
      </c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142</v>
      </c>
      <c r="AT181" s="229" t="s">
        <v>137</v>
      </c>
      <c r="AU181" s="229" t="s">
        <v>86</v>
      </c>
      <c r="AY181" s="17" t="s">
        <v>135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142</v>
      </c>
      <c r="BM181" s="229" t="s">
        <v>676</v>
      </c>
    </row>
    <row r="182" s="2" customFormat="1" ht="16.5" customHeight="1">
      <c r="A182" s="38"/>
      <c r="B182" s="39"/>
      <c r="C182" s="218" t="s">
        <v>430</v>
      </c>
      <c r="D182" s="218" t="s">
        <v>137</v>
      </c>
      <c r="E182" s="219" t="s">
        <v>814</v>
      </c>
      <c r="F182" s="220" t="s">
        <v>815</v>
      </c>
      <c r="G182" s="221" t="s">
        <v>215</v>
      </c>
      <c r="H182" s="222">
        <v>1</v>
      </c>
      <c r="I182" s="223"/>
      <c r="J182" s="224">
        <f>ROUND(I182*H182,2)</f>
        <v>0</v>
      </c>
      <c r="K182" s="220" t="s">
        <v>1</v>
      </c>
      <c r="L182" s="44"/>
      <c r="M182" s="225" t="s">
        <v>1</v>
      </c>
      <c r="N182" s="226" t="s">
        <v>41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142</v>
      </c>
      <c r="AT182" s="229" t="s">
        <v>137</v>
      </c>
      <c r="AU182" s="229" t="s">
        <v>86</v>
      </c>
      <c r="AY182" s="17" t="s">
        <v>135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142</v>
      </c>
      <c r="BM182" s="229" t="s">
        <v>816</v>
      </c>
    </row>
    <row r="183" s="2" customFormat="1" ht="16.5" customHeight="1">
      <c r="A183" s="38"/>
      <c r="B183" s="39"/>
      <c r="C183" s="218" t="s">
        <v>435</v>
      </c>
      <c r="D183" s="218" t="s">
        <v>137</v>
      </c>
      <c r="E183" s="219" t="s">
        <v>817</v>
      </c>
      <c r="F183" s="220" t="s">
        <v>818</v>
      </c>
      <c r="G183" s="221" t="s">
        <v>754</v>
      </c>
      <c r="H183" s="222">
        <v>16</v>
      </c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142</v>
      </c>
      <c r="AT183" s="229" t="s">
        <v>137</v>
      </c>
      <c r="AU183" s="229" t="s">
        <v>86</v>
      </c>
      <c r="AY183" s="17" t="s">
        <v>135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142</v>
      </c>
      <c r="BM183" s="229" t="s">
        <v>819</v>
      </c>
    </row>
    <row r="184" s="2" customFormat="1" ht="16.5" customHeight="1">
      <c r="A184" s="38"/>
      <c r="B184" s="39"/>
      <c r="C184" s="218" t="s">
        <v>440</v>
      </c>
      <c r="D184" s="218" t="s">
        <v>137</v>
      </c>
      <c r="E184" s="219" t="s">
        <v>820</v>
      </c>
      <c r="F184" s="220" t="s">
        <v>821</v>
      </c>
      <c r="G184" s="221" t="s">
        <v>215</v>
      </c>
      <c r="H184" s="222">
        <v>1</v>
      </c>
      <c r="I184" s="223"/>
      <c r="J184" s="224">
        <f>ROUND(I184*H184,2)</f>
        <v>0</v>
      </c>
      <c r="K184" s="220" t="s">
        <v>1</v>
      </c>
      <c r="L184" s="44"/>
      <c r="M184" s="282" t="s">
        <v>1</v>
      </c>
      <c r="N184" s="283" t="s">
        <v>41</v>
      </c>
      <c r="O184" s="284"/>
      <c r="P184" s="285">
        <f>O184*H184</f>
        <v>0</v>
      </c>
      <c r="Q184" s="285">
        <v>0</v>
      </c>
      <c r="R184" s="285">
        <f>Q184*H184</f>
        <v>0</v>
      </c>
      <c r="S184" s="285">
        <v>0</v>
      </c>
      <c r="T184" s="28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142</v>
      </c>
      <c r="AT184" s="229" t="s">
        <v>137</v>
      </c>
      <c r="AU184" s="229" t="s">
        <v>86</v>
      </c>
      <c r="AY184" s="17" t="s">
        <v>135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142</v>
      </c>
      <c r="BM184" s="229" t="s">
        <v>822</v>
      </c>
    </row>
    <row r="185" s="2" customFormat="1" ht="6.96" customHeight="1">
      <c r="A185" s="38"/>
      <c r="B185" s="66"/>
      <c r="C185" s="67"/>
      <c r="D185" s="67"/>
      <c r="E185" s="67"/>
      <c r="F185" s="67"/>
      <c r="G185" s="67"/>
      <c r="H185" s="67"/>
      <c r="I185" s="67"/>
      <c r="J185" s="67"/>
      <c r="K185" s="67"/>
      <c r="L185" s="44"/>
      <c r="M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</row>
  </sheetData>
  <sheetProtection sheet="1" autoFilter="0" formatColumns="0" formatRows="0" objects="1" scenarios="1" spinCount="100000" saltValue="UqSRXwFBvuCDhvn56xJ6zOLGxAQdf5kcrLPZ9MAKesj8O23EGqCyL5Jl3HfOHQ3HPqYMBQKrLYBU0ztj59SxpA==" hashValue="9BhYEhP36/U0UplBSM/tsV+HWpH+wLHwS3sjrtgIfgtSb8LRgefUYSsBXWVVyy5pkFz+erNHWh4snIZ5HTPnZQ==" algorithmName="SHA-512" password="CC35"/>
  <autoFilter ref="C122:K18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Oprava skladu soli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823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14. 9. 2021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3.25" customHeight="1">
      <c r="A27" s="145"/>
      <c r="B27" s="146"/>
      <c r="C27" s="145"/>
      <c r="D27" s="145"/>
      <c r="E27" s="147" t="s">
        <v>824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ROUND((SUM(BE117:BE132)),  2)</f>
        <v>0</v>
      </c>
      <c r="G33" s="38"/>
      <c r="H33" s="38"/>
      <c r="I33" s="155">
        <v>0.20999999999999999</v>
      </c>
      <c r="J33" s="154">
        <f>ROUND(((SUM(BE117:BE132))*I33),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ROUND((SUM(BF117:BF132)),  2)</f>
        <v>0</v>
      </c>
      <c r="G34" s="38"/>
      <c r="H34" s="38"/>
      <c r="I34" s="155">
        <v>0.12</v>
      </c>
      <c r="J34" s="154">
        <f>ROUND(((SUM(BF117:BF132))*I34),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ROUND((SUM(BG117:BG132)),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ROUND((SUM(BH117:BH132)),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ROUND((SUM(BI117:BI132)),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skladu soli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areál TSHK</v>
      </c>
      <c r="G89" s="40"/>
      <c r="H89" s="40"/>
      <c r="I89" s="32" t="s">
        <v>22</v>
      </c>
      <c r="J89" s="79" t="str">
        <f>IF(J12="","",J12)</f>
        <v>14. 9. 2021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SM Hradec Králové, ČSA 408/5, Hradec Králové</v>
      </c>
      <c r="G91" s="40"/>
      <c r="H91" s="40"/>
      <c r="I91" s="32" t="s">
        <v>30</v>
      </c>
      <c r="J91" s="36" t="str">
        <f>E21</f>
        <v xml:space="preserve">HONNEM spol. s r.o., Opočno 31, Louny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823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120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74" t="str">
        <f>E7</f>
        <v>Oprava skladu soli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94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VRN - Vedlejší rozpočtové náklady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>areál TSHK</v>
      </c>
      <c r="G111" s="40"/>
      <c r="H111" s="40"/>
      <c r="I111" s="32" t="s">
        <v>22</v>
      </c>
      <c r="J111" s="79" t="str">
        <f>IF(J12="","",J12)</f>
        <v>14. 9. 2021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5.65" customHeight="1">
      <c r="A113" s="38"/>
      <c r="B113" s="39"/>
      <c r="C113" s="32" t="s">
        <v>24</v>
      </c>
      <c r="D113" s="40"/>
      <c r="E113" s="40"/>
      <c r="F113" s="27" t="str">
        <f>E15</f>
        <v>SM Hradec Králové, ČSA 408/5, Hradec Králové</v>
      </c>
      <c r="G113" s="40"/>
      <c r="H113" s="40"/>
      <c r="I113" s="32" t="s">
        <v>30</v>
      </c>
      <c r="J113" s="36" t="str">
        <f>E21</f>
        <v xml:space="preserve">HONNEM spol. s r.o., Opočno 31, Louny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33</v>
      </c>
      <c r="J114" s="36" t="str">
        <f>E24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1"/>
      <c r="B116" s="192"/>
      <c r="C116" s="193" t="s">
        <v>121</v>
      </c>
      <c r="D116" s="194" t="s">
        <v>61</v>
      </c>
      <c r="E116" s="194" t="s">
        <v>57</v>
      </c>
      <c r="F116" s="194" t="s">
        <v>58</v>
      </c>
      <c r="G116" s="194" t="s">
        <v>122</v>
      </c>
      <c r="H116" s="194" t="s">
        <v>123</v>
      </c>
      <c r="I116" s="194" t="s">
        <v>124</v>
      </c>
      <c r="J116" s="194" t="s">
        <v>98</v>
      </c>
      <c r="K116" s="195" t="s">
        <v>125</v>
      </c>
      <c r="L116" s="196"/>
      <c r="M116" s="100" t="s">
        <v>1</v>
      </c>
      <c r="N116" s="101" t="s">
        <v>40</v>
      </c>
      <c r="O116" s="101" t="s">
        <v>126</v>
      </c>
      <c r="P116" s="101" t="s">
        <v>127</v>
      </c>
      <c r="Q116" s="101" t="s">
        <v>128</v>
      </c>
      <c r="R116" s="101" t="s">
        <v>129</v>
      </c>
      <c r="S116" s="101" t="s">
        <v>130</v>
      </c>
      <c r="T116" s="102" t="s">
        <v>131</v>
      </c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</row>
    <row r="117" s="2" customFormat="1" ht="22.8" customHeight="1">
      <c r="A117" s="38"/>
      <c r="B117" s="39"/>
      <c r="C117" s="107" t="s">
        <v>132</v>
      </c>
      <c r="D117" s="40"/>
      <c r="E117" s="40"/>
      <c r="F117" s="40"/>
      <c r="G117" s="40"/>
      <c r="H117" s="40"/>
      <c r="I117" s="40"/>
      <c r="J117" s="197">
        <f>BK117</f>
        <v>0</v>
      </c>
      <c r="K117" s="40"/>
      <c r="L117" s="44"/>
      <c r="M117" s="103"/>
      <c r="N117" s="198"/>
      <c r="O117" s="104"/>
      <c r="P117" s="199">
        <f>P118</f>
        <v>0</v>
      </c>
      <c r="Q117" s="104"/>
      <c r="R117" s="199">
        <f>R118</f>
        <v>0</v>
      </c>
      <c r="S117" s="104"/>
      <c r="T117" s="200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75</v>
      </c>
      <c r="AU117" s="17" t="s">
        <v>100</v>
      </c>
      <c r="BK117" s="201">
        <f>BK118</f>
        <v>0</v>
      </c>
    </row>
    <row r="118" s="12" customFormat="1" ht="25.92" customHeight="1">
      <c r="A118" s="12"/>
      <c r="B118" s="202"/>
      <c r="C118" s="203"/>
      <c r="D118" s="204" t="s">
        <v>75</v>
      </c>
      <c r="E118" s="205" t="s">
        <v>90</v>
      </c>
      <c r="F118" s="205" t="s">
        <v>91</v>
      </c>
      <c r="G118" s="203"/>
      <c r="H118" s="203"/>
      <c r="I118" s="206"/>
      <c r="J118" s="207">
        <f>BK118</f>
        <v>0</v>
      </c>
      <c r="K118" s="203"/>
      <c r="L118" s="208"/>
      <c r="M118" s="209"/>
      <c r="N118" s="210"/>
      <c r="O118" s="210"/>
      <c r="P118" s="211">
        <f>SUM(P119:P132)</f>
        <v>0</v>
      </c>
      <c r="Q118" s="210"/>
      <c r="R118" s="211">
        <f>SUM(R119:R132)</f>
        <v>0</v>
      </c>
      <c r="S118" s="210"/>
      <c r="T118" s="212">
        <f>SUM(T119:T132)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3" t="s">
        <v>165</v>
      </c>
      <c r="AT118" s="214" t="s">
        <v>75</v>
      </c>
      <c r="AU118" s="214" t="s">
        <v>76</v>
      </c>
      <c r="AY118" s="213" t="s">
        <v>135</v>
      </c>
      <c r="BK118" s="215">
        <f>SUM(BK119:BK132)</f>
        <v>0</v>
      </c>
    </row>
    <row r="119" s="2" customFormat="1" ht="16.5" customHeight="1">
      <c r="A119" s="38"/>
      <c r="B119" s="39"/>
      <c r="C119" s="218" t="s">
        <v>84</v>
      </c>
      <c r="D119" s="218" t="s">
        <v>137</v>
      </c>
      <c r="E119" s="219" t="s">
        <v>825</v>
      </c>
      <c r="F119" s="220" t="s">
        <v>826</v>
      </c>
      <c r="G119" s="221" t="s">
        <v>827</v>
      </c>
      <c r="H119" s="222">
        <v>1</v>
      </c>
      <c r="I119" s="223"/>
      <c r="J119" s="224">
        <f>ROUND(I119*H119,2)</f>
        <v>0</v>
      </c>
      <c r="K119" s="220" t="s">
        <v>141</v>
      </c>
      <c r="L119" s="44"/>
      <c r="M119" s="225" t="s">
        <v>1</v>
      </c>
      <c r="N119" s="226" t="s">
        <v>41</v>
      </c>
      <c r="O119" s="91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9" t="s">
        <v>828</v>
      </c>
      <c r="AT119" s="229" t="s">
        <v>137</v>
      </c>
      <c r="AU119" s="229" t="s">
        <v>84</v>
      </c>
      <c r="AY119" s="17" t="s">
        <v>135</v>
      </c>
      <c r="BE119" s="230">
        <f>IF(N119="základní",J119,0)</f>
        <v>0</v>
      </c>
      <c r="BF119" s="230">
        <f>IF(N119="snížená",J119,0)</f>
        <v>0</v>
      </c>
      <c r="BG119" s="230">
        <f>IF(N119="zákl. přenesená",J119,0)</f>
        <v>0</v>
      </c>
      <c r="BH119" s="230">
        <f>IF(N119="sníž. přenesená",J119,0)</f>
        <v>0</v>
      </c>
      <c r="BI119" s="230">
        <f>IF(N119="nulová",J119,0)</f>
        <v>0</v>
      </c>
      <c r="BJ119" s="17" t="s">
        <v>84</v>
      </c>
      <c r="BK119" s="230">
        <f>ROUND(I119*H119,2)</f>
        <v>0</v>
      </c>
      <c r="BL119" s="17" t="s">
        <v>828</v>
      </c>
      <c r="BM119" s="229" t="s">
        <v>829</v>
      </c>
    </row>
    <row r="120" s="2" customFormat="1">
      <c r="A120" s="38"/>
      <c r="B120" s="39"/>
      <c r="C120" s="40"/>
      <c r="D120" s="233" t="s">
        <v>186</v>
      </c>
      <c r="E120" s="40"/>
      <c r="F120" s="264" t="s">
        <v>830</v>
      </c>
      <c r="G120" s="40"/>
      <c r="H120" s="40"/>
      <c r="I120" s="265"/>
      <c r="J120" s="40"/>
      <c r="K120" s="40"/>
      <c r="L120" s="44"/>
      <c r="M120" s="266"/>
      <c r="N120" s="267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186</v>
      </c>
      <c r="AU120" s="17" t="s">
        <v>84</v>
      </c>
    </row>
    <row r="121" s="2" customFormat="1" ht="16.5" customHeight="1">
      <c r="A121" s="38"/>
      <c r="B121" s="39"/>
      <c r="C121" s="218" t="s">
        <v>86</v>
      </c>
      <c r="D121" s="218" t="s">
        <v>137</v>
      </c>
      <c r="E121" s="219" t="s">
        <v>831</v>
      </c>
      <c r="F121" s="220" t="s">
        <v>832</v>
      </c>
      <c r="G121" s="221" t="s">
        <v>827</v>
      </c>
      <c r="H121" s="222">
        <v>1</v>
      </c>
      <c r="I121" s="223"/>
      <c r="J121" s="224">
        <f>ROUND(I121*H121,2)</f>
        <v>0</v>
      </c>
      <c r="K121" s="220" t="s">
        <v>141</v>
      </c>
      <c r="L121" s="44"/>
      <c r="M121" s="225" t="s">
        <v>1</v>
      </c>
      <c r="N121" s="226" t="s">
        <v>41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828</v>
      </c>
      <c r="AT121" s="229" t="s">
        <v>137</v>
      </c>
      <c r="AU121" s="229" t="s">
        <v>84</v>
      </c>
      <c r="AY121" s="17" t="s">
        <v>135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84</v>
      </c>
      <c r="BK121" s="230">
        <f>ROUND(I121*H121,2)</f>
        <v>0</v>
      </c>
      <c r="BL121" s="17" t="s">
        <v>828</v>
      </c>
      <c r="BM121" s="229" t="s">
        <v>833</v>
      </c>
    </row>
    <row r="122" s="2" customFormat="1">
      <c r="A122" s="38"/>
      <c r="B122" s="39"/>
      <c r="C122" s="40"/>
      <c r="D122" s="233" t="s">
        <v>186</v>
      </c>
      <c r="E122" s="40"/>
      <c r="F122" s="264" t="s">
        <v>834</v>
      </c>
      <c r="G122" s="40"/>
      <c r="H122" s="40"/>
      <c r="I122" s="265"/>
      <c r="J122" s="40"/>
      <c r="K122" s="40"/>
      <c r="L122" s="44"/>
      <c r="M122" s="266"/>
      <c r="N122" s="267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186</v>
      </c>
      <c r="AU122" s="17" t="s">
        <v>84</v>
      </c>
    </row>
    <row r="123" s="2" customFormat="1" ht="16.5" customHeight="1">
      <c r="A123" s="38"/>
      <c r="B123" s="39"/>
      <c r="C123" s="218" t="s">
        <v>155</v>
      </c>
      <c r="D123" s="218" t="s">
        <v>137</v>
      </c>
      <c r="E123" s="219" t="s">
        <v>835</v>
      </c>
      <c r="F123" s="220" t="s">
        <v>836</v>
      </c>
      <c r="G123" s="221" t="s">
        <v>827</v>
      </c>
      <c r="H123" s="222">
        <v>1</v>
      </c>
      <c r="I123" s="223"/>
      <c r="J123" s="224">
        <f>ROUND(I123*H123,2)</f>
        <v>0</v>
      </c>
      <c r="K123" s="220" t="s">
        <v>141</v>
      </c>
      <c r="L123" s="44"/>
      <c r="M123" s="225" t="s">
        <v>1</v>
      </c>
      <c r="N123" s="226" t="s">
        <v>41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828</v>
      </c>
      <c r="AT123" s="229" t="s">
        <v>137</v>
      </c>
      <c r="AU123" s="229" t="s">
        <v>84</v>
      </c>
      <c r="AY123" s="17" t="s">
        <v>135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84</v>
      </c>
      <c r="BK123" s="230">
        <f>ROUND(I123*H123,2)</f>
        <v>0</v>
      </c>
      <c r="BL123" s="17" t="s">
        <v>828</v>
      </c>
      <c r="BM123" s="229" t="s">
        <v>837</v>
      </c>
    </row>
    <row r="124" s="2" customFormat="1" ht="16.5" customHeight="1">
      <c r="A124" s="38"/>
      <c r="B124" s="39"/>
      <c r="C124" s="218" t="s">
        <v>142</v>
      </c>
      <c r="D124" s="218" t="s">
        <v>137</v>
      </c>
      <c r="E124" s="219" t="s">
        <v>838</v>
      </c>
      <c r="F124" s="220" t="s">
        <v>839</v>
      </c>
      <c r="G124" s="221" t="s">
        <v>827</v>
      </c>
      <c r="H124" s="222">
        <v>1</v>
      </c>
      <c r="I124" s="223"/>
      <c r="J124" s="224">
        <f>ROUND(I124*H124,2)</f>
        <v>0</v>
      </c>
      <c r="K124" s="220" t="s">
        <v>141</v>
      </c>
      <c r="L124" s="44"/>
      <c r="M124" s="225" t="s">
        <v>1</v>
      </c>
      <c r="N124" s="226" t="s">
        <v>41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828</v>
      </c>
      <c r="AT124" s="229" t="s">
        <v>137</v>
      </c>
      <c r="AU124" s="229" t="s">
        <v>84</v>
      </c>
      <c r="AY124" s="17" t="s">
        <v>135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84</v>
      </c>
      <c r="BK124" s="230">
        <f>ROUND(I124*H124,2)</f>
        <v>0</v>
      </c>
      <c r="BL124" s="17" t="s">
        <v>828</v>
      </c>
      <c r="BM124" s="229" t="s">
        <v>840</v>
      </c>
    </row>
    <row r="125" s="2" customFormat="1">
      <c r="A125" s="38"/>
      <c r="B125" s="39"/>
      <c r="C125" s="40"/>
      <c r="D125" s="233" t="s">
        <v>186</v>
      </c>
      <c r="E125" s="40"/>
      <c r="F125" s="264" t="s">
        <v>841</v>
      </c>
      <c r="G125" s="40"/>
      <c r="H125" s="40"/>
      <c r="I125" s="265"/>
      <c r="J125" s="40"/>
      <c r="K125" s="40"/>
      <c r="L125" s="44"/>
      <c r="M125" s="266"/>
      <c r="N125" s="26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186</v>
      </c>
      <c r="AU125" s="17" t="s">
        <v>84</v>
      </c>
    </row>
    <row r="126" s="2" customFormat="1" ht="16.5" customHeight="1">
      <c r="A126" s="38"/>
      <c r="B126" s="39"/>
      <c r="C126" s="218" t="s">
        <v>165</v>
      </c>
      <c r="D126" s="218" t="s">
        <v>137</v>
      </c>
      <c r="E126" s="219" t="s">
        <v>842</v>
      </c>
      <c r="F126" s="220" t="s">
        <v>843</v>
      </c>
      <c r="G126" s="221" t="s">
        <v>827</v>
      </c>
      <c r="H126" s="222">
        <v>1</v>
      </c>
      <c r="I126" s="223"/>
      <c r="J126" s="224">
        <f>ROUND(I126*H126,2)</f>
        <v>0</v>
      </c>
      <c r="K126" s="220" t="s">
        <v>141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828</v>
      </c>
      <c r="AT126" s="229" t="s">
        <v>137</v>
      </c>
      <c r="AU126" s="229" t="s">
        <v>84</v>
      </c>
      <c r="AY126" s="17" t="s">
        <v>135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828</v>
      </c>
      <c r="BM126" s="229" t="s">
        <v>844</v>
      </c>
    </row>
    <row r="127" s="2" customFormat="1">
      <c r="A127" s="38"/>
      <c r="B127" s="39"/>
      <c r="C127" s="40"/>
      <c r="D127" s="233" t="s">
        <v>186</v>
      </c>
      <c r="E127" s="40"/>
      <c r="F127" s="264" t="s">
        <v>845</v>
      </c>
      <c r="G127" s="40"/>
      <c r="H127" s="40"/>
      <c r="I127" s="265"/>
      <c r="J127" s="40"/>
      <c r="K127" s="40"/>
      <c r="L127" s="44"/>
      <c r="M127" s="266"/>
      <c r="N127" s="267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186</v>
      </c>
      <c r="AU127" s="17" t="s">
        <v>84</v>
      </c>
    </row>
    <row r="128" s="2" customFormat="1" ht="16.5" customHeight="1">
      <c r="A128" s="38"/>
      <c r="B128" s="39"/>
      <c r="C128" s="218" t="s">
        <v>171</v>
      </c>
      <c r="D128" s="218" t="s">
        <v>137</v>
      </c>
      <c r="E128" s="219" t="s">
        <v>846</v>
      </c>
      <c r="F128" s="220" t="s">
        <v>847</v>
      </c>
      <c r="G128" s="221" t="s">
        <v>827</v>
      </c>
      <c r="H128" s="222">
        <v>1</v>
      </c>
      <c r="I128" s="223"/>
      <c r="J128" s="224">
        <f>ROUND(I128*H128,2)</f>
        <v>0</v>
      </c>
      <c r="K128" s="220" t="s">
        <v>141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828</v>
      </c>
      <c r="AT128" s="229" t="s">
        <v>137</v>
      </c>
      <c r="AU128" s="229" t="s">
        <v>84</v>
      </c>
      <c r="AY128" s="17" t="s">
        <v>135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828</v>
      </c>
      <c r="BM128" s="229" t="s">
        <v>848</v>
      </c>
    </row>
    <row r="129" s="2" customFormat="1" ht="16.5" customHeight="1">
      <c r="A129" s="38"/>
      <c r="B129" s="39"/>
      <c r="C129" s="218" t="s">
        <v>175</v>
      </c>
      <c r="D129" s="218" t="s">
        <v>137</v>
      </c>
      <c r="E129" s="219" t="s">
        <v>849</v>
      </c>
      <c r="F129" s="220" t="s">
        <v>850</v>
      </c>
      <c r="G129" s="221" t="s">
        <v>827</v>
      </c>
      <c r="H129" s="222">
        <v>1</v>
      </c>
      <c r="I129" s="223"/>
      <c r="J129" s="224">
        <f>ROUND(I129*H129,2)</f>
        <v>0</v>
      </c>
      <c r="K129" s="220" t="s">
        <v>141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828</v>
      </c>
      <c r="AT129" s="229" t="s">
        <v>137</v>
      </c>
      <c r="AU129" s="229" t="s">
        <v>84</v>
      </c>
      <c r="AY129" s="17" t="s">
        <v>135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828</v>
      </c>
      <c r="BM129" s="229" t="s">
        <v>851</v>
      </c>
    </row>
    <row r="130" s="2" customFormat="1" ht="16.5" customHeight="1">
      <c r="A130" s="38"/>
      <c r="B130" s="39"/>
      <c r="C130" s="218" t="s">
        <v>182</v>
      </c>
      <c r="D130" s="218" t="s">
        <v>137</v>
      </c>
      <c r="E130" s="219" t="s">
        <v>852</v>
      </c>
      <c r="F130" s="220" t="s">
        <v>853</v>
      </c>
      <c r="G130" s="221" t="s">
        <v>754</v>
      </c>
      <c r="H130" s="222">
        <v>50</v>
      </c>
      <c r="I130" s="223"/>
      <c r="J130" s="224">
        <f>ROUND(I130*H130,2)</f>
        <v>0</v>
      </c>
      <c r="K130" s="220" t="s">
        <v>141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828</v>
      </c>
      <c r="AT130" s="229" t="s">
        <v>137</v>
      </c>
      <c r="AU130" s="229" t="s">
        <v>84</v>
      </c>
      <c r="AY130" s="17" t="s">
        <v>135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828</v>
      </c>
      <c r="BM130" s="229" t="s">
        <v>854</v>
      </c>
    </row>
    <row r="131" s="2" customFormat="1" ht="16.5" customHeight="1">
      <c r="A131" s="38"/>
      <c r="B131" s="39"/>
      <c r="C131" s="218" t="s">
        <v>192</v>
      </c>
      <c r="D131" s="218" t="s">
        <v>137</v>
      </c>
      <c r="E131" s="219" t="s">
        <v>855</v>
      </c>
      <c r="F131" s="220" t="s">
        <v>856</v>
      </c>
      <c r="G131" s="221" t="s">
        <v>754</v>
      </c>
      <c r="H131" s="222">
        <v>25</v>
      </c>
      <c r="I131" s="223"/>
      <c r="J131" s="224">
        <f>ROUND(I131*H131,2)</f>
        <v>0</v>
      </c>
      <c r="K131" s="220" t="s">
        <v>857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828</v>
      </c>
      <c r="AT131" s="229" t="s">
        <v>137</v>
      </c>
      <c r="AU131" s="229" t="s">
        <v>84</v>
      </c>
      <c r="AY131" s="17" t="s">
        <v>135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828</v>
      </c>
      <c r="BM131" s="229" t="s">
        <v>858</v>
      </c>
    </row>
    <row r="132" s="2" customFormat="1" ht="16.5" customHeight="1">
      <c r="A132" s="38"/>
      <c r="B132" s="39"/>
      <c r="C132" s="218" t="s">
        <v>202</v>
      </c>
      <c r="D132" s="218" t="s">
        <v>137</v>
      </c>
      <c r="E132" s="219" t="s">
        <v>859</v>
      </c>
      <c r="F132" s="220" t="s">
        <v>860</v>
      </c>
      <c r="G132" s="221" t="s">
        <v>754</v>
      </c>
      <c r="H132" s="222">
        <v>70</v>
      </c>
      <c r="I132" s="223"/>
      <c r="J132" s="224">
        <f>ROUND(I132*H132,2)</f>
        <v>0</v>
      </c>
      <c r="K132" s="220" t="s">
        <v>141</v>
      </c>
      <c r="L132" s="44"/>
      <c r="M132" s="282" t="s">
        <v>1</v>
      </c>
      <c r="N132" s="283" t="s">
        <v>41</v>
      </c>
      <c r="O132" s="284"/>
      <c r="P132" s="285">
        <f>O132*H132</f>
        <v>0</v>
      </c>
      <c r="Q132" s="285">
        <v>0</v>
      </c>
      <c r="R132" s="285">
        <f>Q132*H132</f>
        <v>0</v>
      </c>
      <c r="S132" s="285">
        <v>0</v>
      </c>
      <c r="T132" s="28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828</v>
      </c>
      <c r="AT132" s="229" t="s">
        <v>137</v>
      </c>
      <c r="AU132" s="229" t="s">
        <v>84</v>
      </c>
      <c r="AY132" s="17" t="s">
        <v>135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828</v>
      </c>
      <c r="BM132" s="229" t="s">
        <v>861</v>
      </c>
    </row>
    <row r="133" s="2" customFormat="1" ht="6.96" customHeight="1">
      <c r="A133" s="38"/>
      <c r="B133" s="66"/>
      <c r="C133" s="67"/>
      <c r="D133" s="67"/>
      <c r="E133" s="67"/>
      <c r="F133" s="67"/>
      <c r="G133" s="67"/>
      <c r="H133" s="67"/>
      <c r="I133" s="67"/>
      <c r="J133" s="67"/>
      <c r="K133" s="67"/>
      <c r="L133" s="44"/>
      <c r="M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</sheetData>
  <sheetProtection sheet="1" autoFilter="0" formatColumns="0" formatRows="0" objects="1" scenarios="1" spinCount="100000" saltValue="nMN04cNEoa55h4r153jNgvgicMtxeEElZ1asnbQwC+dJYnARq2qhzWnNBA+FFwWHfHKm4SeH9Dh2CdECxYOCRQ==" hashValue="ae+YzPx32bCK3EqS944xAYPPHmndrSrlPkheT/dCAIBeWcKW6Kiim2Nqev9Fe19BSfXqPSkFG8dnnHxD9C3SOQ==" algorithmName="SHA-512" password="CC35"/>
  <autoFilter ref="C116:K132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Jiri Voboril</dc:creator>
  <cp:lastModifiedBy>Jiri Voboril</cp:lastModifiedBy>
  <dcterms:created xsi:type="dcterms:W3CDTF">2025-02-04T13:44:59Z</dcterms:created>
  <dcterms:modified xsi:type="dcterms:W3CDTF">2025-02-04T13:45:02Z</dcterms:modified>
</cp:coreProperties>
</file>